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6_Investiční a rozvojové projekty\! 01_Příprava\Rekonstrukce Narnie\! 5. DPS a rozpočet !!!\Rozpočet_NEW !!!\"/>
    </mc:Choice>
  </mc:AlternateContent>
  <bookViews>
    <workbookView xWindow="0" yWindow="0" windowWidth="28800" windowHeight="11850"/>
  </bookViews>
  <sheets>
    <sheet name="Rekapitulace stavby" sheetId="1" r:id="rId1"/>
    <sheet name="1 - SO01 Stavební část" sheetId="2" r:id="rId2"/>
    <sheet name="1 - ZTI" sheetId="3" r:id="rId3"/>
    <sheet name="2 - Vytápění " sheetId="4" r:id="rId4"/>
    <sheet name="3 - Vzduchotechnika, chla..." sheetId="5" r:id="rId5"/>
    <sheet name="4 - Silnoproudá el. " sheetId="6" r:id="rId6"/>
    <sheet name="5 - EPS" sheetId="7" r:id="rId7"/>
    <sheet name="6 - Slaboproudá el." sheetId="8" r:id="rId8"/>
    <sheet name="7 - Plynovod " sheetId="9" r:id="rId9"/>
    <sheet name="2 - IO 100 Zpevněné plochy" sheetId="10" r:id="rId10"/>
    <sheet name="3 - IO 200 Areálové rozvody" sheetId="11" r:id="rId11"/>
    <sheet name="4 - PS 1000 FVE" sheetId="12" r:id="rId12"/>
    <sheet name="5 - VRN" sheetId="13" r:id="rId13"/>
    <sheet name="Seznam figur" sheetId="14" r:id="rId14"/>
    <sheet name="Pokyny pro vyplnění" sheetId="15" r:id="rId15"/>
  </sheets>
  <definedNames>
    <definedName name="_xlnm._FilterDatabase" localSheetId="1" hidden="1">'1 - SO01 Stavební část'!$C$113:$K$3282</definedName>
    <definedName name="_xlnm._FilterDatabase" localSheetId="2" hidden="1">'1 - ZTI'!$C$102:$K$412</definedName>
    <definedName name="_xlnm._FilterDatabase" localSheetId="9" hidden="1">'2 - IO 100 Zpevněné plochy'!$C$88:$K$198</definedName>
    <definedName name="_xlnm._FilterDatabase" localSheetId="3" hidden="1">'2 - Vytápění '!$C$98:$K$378</definedName>
    <definedName name="_xlnm._FilterDatabase" localSheetId="10" hidden="1">'3 - IO 200 Areálové rozvody'!$C$84:$K$150</definedName>
    <definedName name="_xlnm._FilterDatabase" localSheetId="4" hidden="1">'3 - Vzduchotechnika, chla...'!$C$97:$K$514</definedName>
    <definedName name="_xlnm._FilterDatabase" localSheetId="11" hidden="1">'4 - PS 1000 FVE'!$C$81:$K$232</definedName>
    <definedName name="_xlnm._FilterDatabase" localSheetId="5" hidden="1">'4 - Silnoproudá el. '!$C$86:$K$532</definedName>
    <definedName name="_xlnm._FilterDatabase" localSheetId="6" hidden="1">'5 - EPS'!$C$86:$K$200</definedName>
    <definedName name="_xlnm._FilterDatabase" localSheetId="12" hidden="1">'5 - VRN'!$C$80:$K$111</definedName>
    <definedName name="_xlnm._FilterDatabase" localSheetId="7" hidden="1">'6 - Slaboproudá el.'!$C$86:$K$339</definedName>
    <definedName name="_xlnm._FilterDatabase" localSheetId="8" hidden="1">'7 - Plynovod '!$C$90:$K$147</definedName>
    <definedName name="_xlnm.Print_Titles" localSheetId="1">'1 - SO01 Stavební část'!$113:$113</definedName>
    <definedName name="_xlnm.Print_Titles" localSheetId="2">'1 - ZTI'!$102:$102</definedName>
    <definedName name="_xlnm.Print_Titles" localSheetId="9">'2 - IO 100 Zpevněné plochy'!$88:$88</definedName>
    <definedName name="_xlnm.Print_Titles" localSheetId="3">'2 - Vytápění '!$98:$98</definedName>
    <definedName name="_xlnm.Print_Titles" localSheetId="10">'3 - IO 200 Areálové rozvody'!$84:$84</definedName>
    <definedName name="_xlnm.Print_Titles" localSheetId="4">'3 - Vzduchotechnika, chla...'!$97:$97</definedName>
    <definedName name="_xlnm.Print_Titles" localSheetId="11">'4 - PS 1000 FVE'!$81:$81</definedName>
    <definedName name="_xlnm.Print_Titles" localSheetId="5">'4 - Silnoproudá el. '!$86:$86</definedName>
    <definedName name="_xlnm.Print_Titles" localSheetId="6">'5 - EPS'!$86:$86</definedName>
    <definedName name="_xlnm.Print_Titles" localSheetId="12">'5 - VRN'!$80:$80</definedName>
    <definedName name="_xlnm.Print_Titles" localSheetId="7">'6 - Slaboproudá el.'!$86:$86</definedName>
    <definedName name="_xlnm.Print_Titles" localSheetId="8">'7 - Plynovod '!$90:$90</definedName>
    <definedName name="_xlnm.Print_Titles" localSheetId="0">'Rekapitulace stavby'!$52:$52</definedName>
    <definedName name="_xlnm.Print_Titles" localSheetId="13">'Seznam figur'!$9:$9</definedName>
    <definedName name="_xlnm.Print_Area" localSheetId="1">'1 - SO01 Stavební část'!$C$4:$J$39,'1 - SO01 Stavební část'!$C$45:$J$95,'1 - SO01 Stavební část'!$C$101:$K$3282</definedName>
    <definedName name="_xlnm.Print_Area" localSheetId="2">'1 - ZTI'!$C$4:$J$41,'1 - ZTI'!$C$47:$J$82,'1 - ZTI'!$C$88:$K$412</definedName>
    <definedName name="_xlnm.Print_Area" localSheetId="9">'2 - IO 100 Zpevněné plochy'!$C$4:$J$39,'2 - IO 100 Zpevněné plochy'!$C$45:$J$70,'2 - IO 100 Zpevněné plochy'!$C$76:$K$198</definedName>
    <definedName name="_xlnm.Print_Area" localSheetId="3">'2 - Vytápění '!$C$4:$J$41,'2 - Vytápění '!$C$47:$J$78,'2 - Vytápění '!$C$84:$K$378</definedName>
    <definedName name="_xlnm.Print_Area" localSheetId="10">'3 - IO 200 Areálové rozvody'!$C$4:$J$39,'3 - IO 200 Areálové rozvody'!$C$45:$J$66,'3 - IO 200 Areálové rozvody'!$C$72:$K$150</definedName>
    <definedName name="_xlnm.Print_Area" localSheetId="4">'3 - Vzduchotechnika, chla...'!$C$4:$J$41,'3 - Vzduchotechnika, chla...'!$C$47:$J$77,'3 - Vzduchotechnika, chla...'!$C$83:$K$514</definedName>
    <definedName name="_xlnm.Print_Area" localSheetId="11">'4 - PS 1000 FVE'!$C$4:$J$39,'4 - PS 1000 FVE'!$C$45:$J$63,'4 - PS 1000 FVE'!$C$69:$K$232</definedName>
    <definedName name="_xlnm.Print_Area" localSheetId="5">'4 - Silnoproudá el. '!$C$4:$J$41,'4 - Silnoproudá el. '!$C$47:$J$66,'4 - Silnoproudá el. '!$C$72:$K$532</definedName>
    <definedName name="_xlnm.Print_Area" localSheetId="6">'5 - EPS'!$C$4:$J$41,'5 - EPS'!$C$47:$J$66,'5 - EPS'!$C$72:$K$200</definedName>
    <definedName name="_xlnm.Print_Area" localSheetId="12">'5 - VRN'!$C$4:$J$39,'5 - VRN'!$C$45:$J$62,'5 - VRN'!$C$68:$K$111</definedName>
    <definedName name="_xlnm.Print_Area" localSheetId="7">'6 - Slaboproudá el.'!$C$4:$J$41,'6 - Slaboproudá el.'!$C$47:$J$66,'6 - Slaboproudá el.'!$C$72:$K$339</definedName>
    <definedName name="_xlnm.Print_Area" localSheetId="8">'7 - Plynovod '!$C$4:$J$41,'7 - Plynovod '!$C$47:$J$70,'7 - Plynovod '!$C$76:$K$147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stavby'!$C$42:$AQ$68</definedName>
    <definedName name="_xlnm.Print_Area" localSheetId="13">'Seznam figur'!$C$4:$G$35</definedName>
  </definedNames>
  <calcPr calcId="162913"/>
</workbook>
</file>

<file path=xl/calcChain.xml><?xml version="1.0" encoding="utf-8"?>
<calcChain xmlns="http://schemas.openxmlformats.org/spreadsheetml/2006/main">
  <c r="D7" i="14" l="1"/>
  <c r="J37" i="13"/>
  <c r="J36" i="13"/>
  <c r="AY67" i="1"/>
  <c r="J35" i="13"/>
  <c r="AX67" i="1"/>
  <c r="BI110" i="13"/>
  <c r="BH110" i="13"/>
  <c r="BG110" i="13"/>
  <c r="BE110" i="13"/>
  <c r="T110" i="13"/>
  <c r="R110" i="13"/>
  <c r="P110" i="13"/>
  <c r="BI109" i="13"/>
  <c r="BH109" i="13"/>
  <c r="BG109" i="13"/>
  <c r="BE109" i="13"/>
  <c r="T109" i="13"/>
  <c r="R109" i="13"/>
  <c r="P109" i="13"/>
  <c r="BI107" i="13"/>
  <c r="BH107" i="13"/>
  <c r="BG107" i="13"/>
  <c r="BE107" i="13"/>
  <c r="T107" i="13"/>
  <c r="R107" i="13"/>
  <c r="P107" i="13"/>
  <c r="BI106" i="13"/>
  <c r="BH106" i="13"/>
  <c r="BG106" i="13"/>
  <c r="BE106" i="13"/>
  <c r="T106" i="13"/>
  <c r="R106" i="13"/>
  <c r="P106" i="13"/>
  <c r="BI105" i="13"/>
  <c r="BH105" i="13"/>
  <c r="BG105" i="13"/>
  <c r="BE105" i="13"/>
  <c r="T105" i="13"/>
  <c r="R105" i="13"/>
  <c r="P105" i="13"/>
  <c r="BI104" i="13"/>
  <c r="BH104" i="13"/>
  <c r="BG104" i="13"/>
  <c r="BE104" i="13"/>
  <c r="T104" i="13"/>
  <c r="R104" i="13"/>
  <c r="P104" i="13"/>
  <c r="BI102" i="13"/>
  <c r="BH102" i="13"/>
  <c r="BG102" i="13"/>
  <c r="BE102" i="13"/>
  <c r="T102" i="13"/>
  <c r="R102" i="13"/>
  <c r="P102" i="13"/>
  <c r="BI101" i="13"/>
  <c r="BH101" i="13"/>
  <c r="BG101" i="13"/>
  <c r="BE101" i="13"/>
  <c r="T101" i="13"/>
  <c r="R101" i="13"/>
  <c r="P101" i="13"/>
  <c r="BI100" i="13"/>
  <c r="BH100" i="13"/>
  <c r="BG100" i="13"/>
  <c r="BE100" i="13"/>
  <c r="T100" i="13"/>
  <c r="R100" i="13"/>
  <c r="P100" i="13"/>
  <c r="BI98" i="13"/>
  <c r="BH98" i="13"/>
  <c r="BG98" i="13"/>
  <c r="BE98" i="13"/>
  <c r="T98" i="13"/>
  <c r="R98" i="13"/>
  <c r="P98" i="13"/>
  <c r="BI97" i="13"/>
  <c r="BH97" i="13"/>
  <c r="BG97" i="13"/>
  <c r="BE97" i="13"/>
  <c r="T97" i="13"/>
  <c r="R97" i="13"/>
  <c r="P97" i="13"/>
  <c r="BI95" i="13"/>
  <c r="BH95" i="13"/>
  <c r="BG95" i="13"/>
  <c r="BE95" i="13"/>
  <c r="T95" i="13"/>
  <c r="R95" i="13"/>
  <c r="P95" i="13"/>
  <c r="BI94" i="13"/>
  <c r="BH94" i="13"/>
  <c r="BG94" i="13"/>
  <c r="BE94" i="13"/>
  <c r="T94" i="13"/>
  <c r="R94" i="13"/>
  <c r="P94" i="13"/>
  <c r="BI92" i="13"/>
  <c r="BH92" i="13"/>
  <c r="BG92" i="13"/>
  <c r="BE92" i="13"/>
  <c r="T92" i="13"/>
  <c r="R92" i="13"/>
  <c r="P92" i="13"/>
  <c r="BI91" i="13"/>
  <c r="BH91" i="13"/>
  <c r="BG91" i="13"/>
  <c r="BE91" i="13"/>
  <c r="T91" i="13"/>
  <c r="R91" i="13"/>
  <c r="P91" i="13"/>
  <c r="BI89" i="13"/>
  <c r="BH89" i="13"/>
  <c r="BG89" i="13"/>
  <c r="BE89" i="13"/>
  <c r="T89" i="13"/>
  <c r="R89" i="13"/>
  <c r="P89" i="13"/>
  <c r="BI87" i="13"/>
  <c r="BH87" i="13"/>
  <c r="BG87" i="13"/>
  <c r="BE87" i="13"/>
  <c r="T87" i="13"/>
  <c r="R87" i="13"/>
  <c r="P87" i="13"/>
  <c r="BI85" i="13"/>
  <c r="BH85" i="13"/>
  <c r="BG85" i="13"/>
  <c r="BE85" i="13"/>
  <c r="T85" i="13"/>
  <c r="R85" i="13"/>
  <c r="P85" i="13"/>
  <c r="BI84" i="13"/>
  <c r="BH84" i="13"/>
  <c r="BG84" i="13"/>
  <c r="BE84" i="13"/>
  <c r="T84" i="13"/>
  <c r="R84" i="13"/>
  <c r="P84" i="13"/>
  <c r="BI83" i="13"/>
  <c r="BH83" i="13"/>
  <c r="BG83" i="13"/>
  <c r="BE83" i="13"/>
  <c r="T83" i="13"/>
  <c r="R83" i="13"/>
  <c r="P83" i="13"/>
  <c r="F75" i="13"/>
  <c r="E73" i="13"/>
  <c r="F52" i="13"/>
  <c r="E50" i="13"/>
  <c r="J24" i="13"/>
  <c r="E24" i="13"/>
  <c r="J55" i="13" s="1"/>
  <c r="J23" i="13"/>
  <c r="J21" i="13"/>
  <c r="E21" i="13"/>
  <c r="J54" i="13" s="1"/>
  <c r="J20" i="13"/>
  <c r="J18" i="13"/>
  <c r="E18" i="13"/>
  <c r="F78" i="13" s="1"/>
  <c r="J17" i="13"/>
  <c r="J15" i="13"/>
  <c r="E15" i="13"/>
  <c r="F77" i="13" s="1"/>
  <c r="J14" i="13"/>
  <c r="J12" i="13"/>
  <c r="J75" i="13"/>
  <c r="E7" i="13"/>
  <c r="E71" i="13"/>
  <c r="J37" i="12"/>
  <c r="J36" i="12"/>
  <c r="AY66" i="1" s="1"/>
  <c r="J35" i="12"/>
  <c r="AX66" i="1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7" i="12"/>
  <c r="BH227" i="12"/>
  <c r="BG227" i="12"/>
  <c r="BE227" i="12"/>
  <c r="T227" i="12"/>
  <c r="R227" i="12"/>
  <c r="P227" i="12"/>
  <c r="BI225" i="12"/>
  <c r="BH225" i="12"/>
  <c r="BG225" i="12"/>
  <c r="BE225" i="12"/>
  <c r="T225" i="12"/>
  <c r="R225" i="12"/>
  <c r="P225" i="12"/>
  <c r="BI223" i="12"/>
  <c r="BH223" i="12"/>
  <c r="BG223" i="12"/>
  <c r="BE223" i="12"/>
  <c r="T223" i="12"/>
  <c r="R223" i="12"/>
  <c r="P223" i="12"/>
  <c r="BI218" i="12"/>
  <c r="BH218" i="12"/>
  <c r="BG218" i="12"/>
  <c r="BE218" i="12"/>
  <c r="T218" i="12"/>
  <c r="R218" i="12"/>
  <c r="P218" i="12"/>
  <c r="BI214" i="12"/>
  <c r="BH214" i="12"/>
  <c r="BG214" i="12"/>
  <c r="BE214" i="12"/>
  <c r="T214" i="12"/>
  <c r="R214" i="12"/>
  <c r="P214" i="12"/>
  <c r="BI210" i="12"/>
  <c r="BH210" i="12"/>
  <c r="BG210" i="12"/>
  <c r="BE210" i="12"/>
  <c r="T210" i="12"/>
  <c r="R210" i="12"/>
  <c r="P210" i="12"/>
  <c r="BI206" i="12"/>
  <c r="BH206" i="12"/>
  <c r="BG206" i="12"/>
  <c r="BE206" i="12"/>
  <c r="T206" i="12"/>
  <c r="R206" i="12"/>
  <c r="P206" i="12"/>
  <c r="BI202" i="12"/>
  <c r="BH202" i="12"/>
  <c r="BG202" i="12"/>
  <c r="BE202" i="12"/>
  <c r="T202" i="12"/>
  <c r="R202" i="12"/>
  <c r="P202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6" i="12"/>
  <c r="BH156" i="12"/>
  <c r="BG156" i="12"/>
  <c r="BE156" i="12"/>
  <c r="T156" i="12"/>
  <c r="R156" i="12"/>
  <c r="P156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BI120" i="12"/>
  <c r="BH120" i="12"/>
  <c r="BG120" i="12"/>
  <c r="BE120" i="12"/>
  <c r="T120" i="12"/>
  <c r="R120" i="12"/>
  <c r="P120" i="12"/>
  <c r="BI117" i="12"/>
  <c r="BH117" i="12"/>
  <c r="BG117" i="12"/>
  <c r="BE117" i="12"/>
  <c r="T117" i="12"/>
  <c r="R117" i="12"/>
  <c r="P117" i="12"/>
  <c r="BI115" i="12"/>
  <c r="BH115" i="12"/>
  <c r="BG115" i="12"/>
  <c r="BE115" i="12"/>
  <c r="T115" i="12"/>
  <c r="R115" i="12"/>
  <c r="P115" i="12"/>
  <c r="BI114" i="12"/>
  <c r="BH114" i="12"/>
  <c r="BG114" i="12"/>
  <c r="BE114" i="12"/>
  <c r="T114" i="12"/>
  <c r="R114" i="12"/>
  <c r="P114" i="12"/>
  <c r="BI112" i="12"/>
  <c r="BH112" i="12"/>
  <c r="BG112" i="12"/>
  <c r="BE112" i="12"/>
  <c r="T112" i="12"/>
  <c r="R112" i="12"/>
  <c r="P112" i="12"/>
  <c r="BI111" i="12"/>
  <c r="BH111" i="12"/>
  <c r="BG111" i="12"/>
  <c r="BE111" i="12"/>
  <c r="T111" i="12"/>
  <c r="R111" i="12"/>
  <c r="P111" i="12"/>
  <c r="BI109" i="12"/>
  <c r="BH109" i="12"/>
  <c r="BG109" i="12"/>
  <c r="BE109" i="12"/>
  <c r="T109" i="12"/>
  <c r="R109" i="12"/>
  <c r="P109" i="12"/>
  <c r="BI108" i="12"/>
  <c r="BH108" i="12"/>
  <c r="BG108" i="12"/>
  <c r="BE108" i="12"/>
  <c r="T108" i="12"/>
  <c r="R108" i="12"/>
  <c r="P108" i="12"/>
  <c r="BI106" i="12"/>
  <c r="BH106" i="12"/>
  <c r="BG106" i="12"/>
  <c r="BE106" i="12"/>
  <c r="T106" i="12"/>
  <c r="R106" i="12"/>
  <c r="P106" i="12"/>
  <c r="BI105" i="12"/>
  <c r="BH105" i="12"/>
  <c r="BG105" i="12"/>
  <c r="BE105" i="12"/>
  <c r="T105" i="12"/>
  <c r="R105" i="12"/>
  <c r="P105" i="12"/>
  <c r="BI103" i="12"/>
  <c r="BH103" i="12"/>
  <c r="BG103" i="12"/>
  <c r="BE103" i="12"/>
  <c r="T103" i="12"/>
  <c r="R103" i="12"/>
  <c r="P103" i="12"/>
  <c r="BI102" i="12"/>
  <c r="BH102" i="12"/>
  <c r="BG102" i="12"/>
  <c r="BE102" i="12"/>
  <c r="T102" i="12"/>
  <c r="R102" i="12"/>
  <c r="P102" i="12"/>
  <c r="BI100" i="12"/>
  <c r="BH100" i="12"/>
  <c r="BG100" i="12"/>
  <c r="BE100" i="12"/>
  <c r="T100" i="12"/>
  <c r="R100" i="12"/>
  <c r="P100" i="12"/>
  <c r="BI99" i="12"/>
  <c r="BH99" i="12"/>
  <c r="BG99" i="12"/>
  <c r="BE99" i="12"/>
  <c r="T99" i="12"/>
  <c r="R99" i="12"/>
  <c r="P99" i="12"/>
  <c r="BI97" i="12"/>
  <c r="BH97" i="12"/>
  <c r="BG97" i="12"/>
  <c r="BE97" i="12"/>
  <c r="T97" i="12"/>
  <c r="R97" i="12"/>
  <c r="P97" i="12"/>
  <c r="BI96" i="12"/>
  <c r="BH96" i="12"/>
  <c r="BG96" i="12"/>
  <c r="BE96" i="12"/>
  <c r="T96" i="12"/>
  <c r="R96" i="12"/>
  <c r="P96" i="12"/>
  <c r="BI94" i="12"/>
  <c r="BH94" i="12"/>
  <c r="BG94" i="12"/>
  <c r="BE94" i="12"/>
  <c r="T94" i="12"/>
  <c r="R94" i="12"/>
  <c r="P94" i="12"/>
  <c r="BI93" i="12"/>
  <c r="BH93" i="12"/>
  <c r="BG93" i="12"/>
  <c r="BE93" i="12"/>
  <c r="T93" i="12"/>
  <c r="R93" i="12"/>
  <c r="P93" i="12"/>
  <c r="BI91" i="12"/>
  <c r="BH91" i="12"/>
  <c r="BG91" i="12"/>
  <c r="BE91" i="12"/>
  <c r="T91" i="12"/>
  <c r="R91" i="12"/>
  <c r="P91" i="12"/>
  <c r="BI90" i="12"/>
  <c r="BH90" i="12"/>
  <c r="BG90" i="12"/>
  <c r="BE90" i="12"/>
  <c r="T90" i="12"/>
  <c r="R90" i="12"/>
  <c r="P90" i="12"/>
  <c r="BI88" i="12"/>
  <c r="BH88" i="12"/>
  <c r="BG88" i="12"/>
  <c r="BE88" i="12"/>
  <c r="T88" i="12"/>
  <c r="R88" i="12"/>
  <c r="P88" i="12"/>
  <c r="BI87" i="12"/>
  <c r="BH87" i="12"/>
  <c r="BG87" i="12"/>
  <c r="BE87" i="12"/>
  <c r="T87" i="12"/>
  <c r="R87" i="12"/>
  <c r="P87" i="12"/>
  <c r="BI85" i="12"/>
  <c r="BH85" i="12"/>
  <c r="BG85" i="12"/>
  <c r="BE85" i="12"/>
  <c r="T85" i="12"/>
  <c r="R85" i="12"/>
  <c r="P85" i="12"/>
  <c r="F76" i="12"/>
  <c r="E74" i="12"/>
  <c r="F52" i="12"/>
  <c r="E50" i="12"/>
  <c r="J24" i="12"/>
  <c r="E24" i="12"/>
  <c r="J79" i="12"/>
  <c r="J23" i="12"/>
  <c r="J21" i="12"/>
  <c r="E21" i="12"/>
  <c r="J54" i="12"/>
  <c r="J20" i="12"/>
  <c r="J18" i="12"/>
  <c r="E18" i="12"/>
  <c r="F79" i="12"/>
  <c r="J17" i="12"/>
  <c r="J15" i="12"/>
  <c r="E15" i="12"/>
  <c r="F78" i="12"/>
  <c r="J14" i="12"/>
  <c r="J12" i="12"/>
  <c r="J76" i="12"/>
  <c r="E7" i="12"/>
  <c r="E72" i="12" s="1"/>
  <c r="J37" i="11"/>
  <c r="J36" i="11"/>
  <c r="AY65" i="1"/>
  <c r="J35" i="11"/>
  <c r="AX65" i="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F79" i="11"/>
  <c r="E77" i="11"/>
  <c r="F52" i="11"/>
  <c r="E50" i="11"/>
  <c r="J24" i="11"/>
  <c r="E24" i="11"/>
  <c r="J55" i="11" s="1"/>
  <c r="J23" i="11"/>
  <c r="J21" i="11"/>
  <c r="E21" i="11"/>
  <c r="J54" i="11" s="1"/>
  <c r="J20" i="11"/>
  <c r="J18" i="11"/>
  <c r="E18" i="11"/>
  <c r="F82" i="11" s="1"/>
  <c r="J17" i="11"/>
  <c r="J15" i="11"/>
  <c r="E15" i="11"/>
  <c r="F81" i="11" s="1"/>
  <c r="J14" i="11"/>
  <c r="J12" i="11"/>
  <c r="J52" i="11"/>
  <c r="E7" i="11"/>
  <c r="E75" i="11"/>
  <c r="J37" i="10"/>
  <c r="J36" i="10"/>
  <c r="AY64" i="1" s="1"/>
  <c r="J35" i="10"/>
  <c r="AX64" i="1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T174" i="10"/>
  <c r="R175" i="10"/>
  <c r="R174" i="10"/>
  <c r="P175" i="10"/>
  <c r="P174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T109" i="10"/>
  <c r="R110" i="10"/>
  <c r="R109" i="10"/>
  <c r="P110" i="10"/>
  <c r="P109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F83" i="10"/>
  <c r="E81" i="10"/>
  <c r="F52" i="10"/>
  <c r="E50" i="10"/>
  <c r="J24" i="10"/>
  <c r="E24" i="10"/>
  <c r="J86" i="10"/>
  <c r="J23" i="10"/>
  <c r="J21" i="10"/>
  <c r="E21" i="10"/>
  <c r="J85" i="10"/>
  <c r="J20" i="10"/>
  <c r="J18" i="10"/>
  <c r="E18" i="10"/>
  <c r="F86" i="10"/>
  <c r="J17" i="10"/>
  <c r="J15" i="10"/>
  <c r="E15" i="10"/>
  <c r="F54" i="10"/>
  <c r="J14" i="10"/>
  <c r="J12" i="10"/>
  <c r="J83" i="10" s="1"/>
  <c r="E7" i="10"/>
  <c r="E79" i="10"/>
  <c r="J39" i="9"/>
  <c r="J38" i="9"/>
  <c r="AY63" i="1"/>
  <c r="J37" i="9"/>
  <c r="AX63" i="1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4" i="9"/>
  <c r="BH134" i="9"/>
  <c r="BG134" i="9"/>
  <c r="BE134" i="9"/>
  <c r="T134" i="9"/>
  <c r="R134" i="9"/>
  <c r="P134" i="9"/>
  <c r="BI130" i="9"/>
  <c r="BH130" i="9"/>
  <c r="BG130" i="9"/>
  <c r="BE130" i="9"/>
  <c r="T130" i="9"/>
  <c r="R130" i="9"/>
  <c r="P130" i="9"/>
  <c r="BI128" i="9"/>
  <c r="BH128" i="9"/>
  <c r="BG128" i="9"/>
  <c r="BE128" i="9"/>
  <c r="T128" i="9"/>
  <c r="R128" i="9"/>
  <c r="P128" i="9"/>
  <c r="BI126" i="9"/>
  <c r="BH126" i="9"/>
  <c r="BG126" i="9"/>
  <c r="BE126" i="9"/>
  <c r="T126" i="9"/>
  <c r="R126" i="9"/>
  <c r="P126" i="9"/>
  <c r="BI124" i="9"/>
  <c r="BH124" i="9"/>
  <c r="BG124" i="9"/>
  <c r="BE124" i="9"/>
  <c r="T124" i="9"/>
  <c r="R124" i="9"/>
  <c r="P124" i="9"/>
  <c r="BI122" i="9"/>
  <c r="BH122" i="9"/>
  <c r="BG122" i="9"/>
  <c r="BE122" i="9"/>
  <c r="T122" i="9"/>
  <c r="R122" i="9"/>
  <c r="P122" i="9"/>
  <c r="BI120" i="9"/>
  <c r="BH120" i="9"/>
  <c r="BG120" i="9"/>
  <c r="BE120" i="9"/>
  <c r="T120" i="9"/>
  <c r="R120" i="9"/>
  <c r="P120" i="9"/>
  <c r="BI118" i="9"/>
  <c r="BH118" i="9"/>
  <c r="BG118" i="9"/>
  <c r="BE118" i="9"/>
  <c r="T118" i="9"/>
  <c r="R118" i="9"/>
  <c r="P118" i="9"/>
  <c r="BI115" i="9"/>
  <c r="BH115" i="9"/>
  <c r="BG115" i="9"/>
  <c r="BE115" i="9"/>
  <c r="T115" i="9"/>
  <c r="R115" i="9"/>
  <c r="P115" i="9"/>
  <c r="BI113" i="9"/>
  <c r="BH113" i="9"/>
  <c r="BG113" i="9"/>
  <c r="BE113" i="9"/>
  <c r="T113" i="9"/>
  <c r="R113" i="9"/>
  <c r="P113" i="9"/>
  <c r="BI110" i="9"/>
  <c r="BH110" i="9"/>
  <c r="BG110" i="9"/>
  <c r="BE110" i="9"/>
  <c r="T110" i="9"/>
  <c r="R110" i="9"/>
  <c r="P110" i="9"/>
  <c r="BI108" i="9"/>
  <c r="BH108" i="9"/>
  <c r="BG108" i="9"/>
  <c r="BE108" i="9"/>
  <c r="T108" i="9"/>
  <c r="R108" i="9"/>
  <c r="P108" i="9"/>
  <c r="BI106" i="9"/>
  <c r="BH106" i="9"/>
  <c r="BG106" i="9"/>
  <c r="BE106" i="9"/>
  <c r="T106" i="9"/>
  <c r="R106" i="9"/>
  <c r="P106" i="9"/>
  <c r="BI104" i="9"/>
  <c r="BH104" i="9"/>
  <c r="BG104" i="9"/>
  <c r="BE104" i="9"/>
  <c r="T104" i="9"/>
  <c r="R104" i="9"/>
  <c r="P104" i="9"/>
  <c r="BI102" i="9"/>
  <c r="BH102" i="9"/>
  <c r="BG102" i="9"/>
  <c r="BE102" i="9"/>
  <c r="T102" i="9"/>
  <c r="R102" i="9"/>
  <c r="P102" i="9"/>
  <c r="BI100" i="9"/>
  <c r="BH100" i="9"/>
  <c r="BG100" i="9"/>
  <c r="BE100" i="9"/>
  <c r="T100" i="9"/>
  <c r="R100" i="9"/>
  <c r="P100" i="9"/>
  <c r="BI98" i="9"/>
  <c r="BH98" i="9"/>
  <c r="BG98" i="9"/>
  <c r="BE98" i="9"/>
  <c r="T98" i="9"/>
  <c r="R98" i="9"/>
  <c r="P98" i="9"/>
  <c r="BI96" i="9"/>
  <c r="BH96" i="9"/>
  <c r="BG96" i="9"/>
  <c r="BE96" i="9"/>
  <c r="T96" i="9"/>
  <c r="R96" i="9"/>
  <c r="P96" i="9"/>
  <c r="BI94" i="9"/>
  <c r="BH94" i="9"/>
  <c r="BG94" i="9"/>
  <c r="BE94" i="9"/>
  <c r="T94" i="9"/>
  <c r="R94" i="9"/>
  <c r="P94" i="9"/>
  <c r="F85" i="9"/>
  <c r="E83" i="9"/>
  <c r="F56" i="9"/>
  <c r="E54" i="9"/>
  <c r="J26" i="9"/>
  <c r="E26" i="9"/>
  <c r="J88" i="9"/>
  <c r="J25" i="9"/>
  <c r="J23" i="9"/>
  <c r="E23" i="9"/>
  <c r="J58" i="9"/>
  <c r="J22" i="9"/>
  <c r="J20" i="9"/>
  <c r="E20" i="9"/>
  <c r="F88" i="9"/>
  <c r="J19" i="9"/>
  <c r="J17" i="9"/>
  <c r="E17" i="9"/>
  <c r="F58" i="9"/>
  <c r="J16" i="9"/>
  <c r="J14" i="9"/>
  <c r="J85" i="9"/>
  <c r="E7" i="9"/>
  <c r="E79" i="9"/>
  <c r="J39" i="8"/>
  <c r="J38" i="8"/>
  <c r="AY62" i="1"/>
  <c r="J37" i="8"/>
  <c r="AX62" i="1" s="1"/>
  <c r="BI338" i="8"/>
  <c r="BH338" i="8"/>
  <c r="BG338" i="8"/>
  <c r="BE338" i="8"/>
  <c r="T338" i="8"/>
  <c r="R338" i="8"/>
  <c r="P338" i="8"/>
  <c r="BI336" i="8"/>
  <c r="BH336" i="8"/>
  <c r="BG336" i="8"/>
  <c r="BE336" i="8"/>
  <c r="T336" i="8"/>
  <c r="R336" i="8"/>
  <c r="P336" i="8"/>
  <c r="BI332" i="8"/>
  <c r="BH332" i="8"/>
  <c r="BG332" i="8"/>
  <c r="BE332" i="8"/>
  <c r="T332" i="8"/>
  <c r="R332" i="8"/>
  <c r="P332" i="8"/>
  <c r="BI328" i="8"/>
  <c r="BH328" i="8"/>
  <c r="BG328" i="8"/>
  <c r="BE328" i="8"/>
  <c r="T328" i="8"/>
  <c r="R328" i="8"/>
  <c r="P328" i="8"/>
  <c r="BI324" i="8"/>
  <c r="BH324" i="8"/>
  <c r="BG324" i="8"/>
  <c r="BE324" i="8"/>
  <c r="T324" i="8"/>
  <c r="R324" i="8"/>
  <c r="P324" i="8"/>
  <c r="BI322" i="8"/>
  <c r="BH322" i="8"/>
  <c r="BG322" i="8"/>
  <c r="BE322" i="8"/>
  <c r="T322" i="8"/>
  <c r="R322" i="8"/>
  <c r="P322" i="8"/>
  <c r="BI318" i="8"/>
  <c r="BH318" i="8"/>
  <c r="BG318" i="8"/>
  <c r="BE318" i="8"/>
  <c r="T318" i="8"/>
  <c r="R318" i="8"/>
  <c r="P318" i="8"/>
  <c r="BI314" i="8"/>
  <c r="BH314" i="8"/>
  <c r="BG314" i="8"/>
  <c r="BE314" i="8"/>
  <c r="T314" i="8"/>
  <c r="R314" i="8"/>
  <c r="P314" i="8"/>
  <c r="BI310" i="8"/>
  <c r="BH310" i="8"/>
  <c r="BG310" i="8"/>
  <c r="BE310" i="8"/>
  <c r="T310" i="8"/>
  <c r="R310" i="8"/>
  <c r="P310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5" i="8"/>
  <c r="BH295" i="8"/>
  <c r="BG295" i="8"/>
  <c r="BE295" i="8"/>
  <c r="T295" i="8"/>
  <c r="R295" i="8"/>
  <c r="P295" i="8"/>
  <c r="BI291" i="8"/>
  <c r="BH291" i="8"/>
  <c r="BG291" i="8"/>
  <c r="BE291" i="8"/>
  <c r="T291" i="8"/>
  <c r="R291" i="8"/>
  <c r="P291" i="8"/>
  <c r="BI289" i="8"/>
  <c r="BH289" i="8"/>
  <c r="BG289" i="8"/>
  <c r="BE289" i="8"/>
  <c r="T289" i="8"/>
  <c r="R289" i="8"/>
  <c r="P289" i="8"/>
  <c r="BI287" i="8"/>
  <c r="BH287" i="8"/>
  <c r="BG287" i="8"/>
  <c r="BE287" i="8"/>
  <c r="T287" i="8"/>
  <c r="R287" i="8"/>
  <c r="P287" i="8"/>
  <c r="BI283" i="8"/>
  <c r="BH283" i="8"/>
  <c r="BG283" i="8"/>
  <c r="BE283" i="8"/>
  <c r="T283" i="8"/>
  <c r="R283" i="8"/>
  <c r="P283" i="8"/>
  <c r="BI279" i="8"/>
  <c r="BH279" i="8"/>
  <c r="BG279" i="8"/>
  <c r="BE279" i="8"/>
  <c r="T279" i="8"/>
  <c r="R279" i="8"/>
  <c r="P279" i="8"/>
  <c r="BI277" i="8"/>
  <c r="BH277" i="8"/>
  <c r="BG277" i="8"/>
  <c r="BE277" i="8"/>
  <c r="T277" i="8"/>
  <c r="R277" i="8"/>
  <c r="P277" i="8"/>
  <c r="BI275" i="8"/>
  <c r="BH275" i="8"/>
  <c r="BG275" i="8"/>
  <c r="BE275" i="8"/>
  <c r="T275" i="8"/>
  <c r="R275" i="8"/>
  <c r="P275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9" i="8"/>
  <c r="BH269" i="8"/>
  <c r="BG269" i="8"/>
  <c r="BE269" i="8"/>
  <c r="T269" i="8"/>
  <c r="R269" i="8"/>
  <c r="P269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29" i="8"/>
  <c r="BH229" i="8"/>
  <c r="BG229" i="8"/>
  <c r="BE229" i="8"/>
  <c r="T229" i="8"/>
  <c r="R229" i="8"/>
  <c r="P229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BI119" i="8"/>
  <c r="BH119" i="8"/>
  <c r="BG119" i="8"/>
  <c r="BE119" i="8"/>
  <c r="T119" i="8"/>
  <c r="R119" i="8"/>
  <c r="P119" i="8"/>
  <c r="BI118" i="8"/>
  <c r="BH118" i="8"/>
  <c r="BG118" i="8"/>
  <c r="BE118" i="8"/>
  <c r="T118" i="8"/>
  <c r="R118" i="8"/>
  <c r="P118" i="8"/>
  <c r="BI116" i="8"/>
  <c r="BH116" i="8"/>
  <c r="BG116" i="8"/>
  <c r="BE116" i="8"/>
  <c r="T116" i="8"/>
  <c r="R116" i="8"/>
  <c r="P116" i="8"/>
  <c r="BI115" i="8"/>
  <c r="BH115" i="8"/>
  <c r="BG115" i="8"/>
  <c r="BE115" i="8"/>
  <c r="T115" i="8"/>
  <c r="R115" i="8"/>
  <c r="P115" i="8"/>
  <c r="BI113" i="8"/>
  <c r="BH113" i="8"/>
  <c r="BG113" i="8"/>
  <c r="BE113" i="8"/>
  <c r="T113" i="8"/>
  <c r="R113" i="8"/>
  <c r="P113" i="8"/>
  <c r="BI112" i="8"/>
  <c r="BH112" i="8"/>
  <c r="BG112" i="8"/>
  <c r="BE112" i="8"/>
  <c r="T112" i="8"/>
  <c r="R112" i="8"/>
  <c r="P112" i="8"/>
  <c r="BI110" i="8"/>
  <c r="BH110" i="8"/>
  <c r="BG110" i="8"/>
  <c r="BE110" i="8"/>
  <c r="T110" i="8"/>
  <c r="R110" i="8"/>
  <c r="P110" i="8"/>
  <c r="BI109" i="8"/>
  <c r="BH109" i="8"/>
  <c r="BG109" i="8"/>
  <c r="BE109" i="8"/>
  <c r="T109" i="8"/>
  <c r="R109" i="8"/>
  <c r="P109" i="8"/>
  <c r="BI107" i="8"/>
  <c r="BH107" i="8"/>
  <c r="BG107" i="8"/>
  <c r="BE107" i="8"/>
  <c r="T107" i="8"/>
  <c r="R107" i="8"/>
  <c r="P107" i="8"/>
  <c r="BI106" i="8"/>
  <c r="BH106" i="8"/>
  <c r="BG106" i="8"/>
  <c r="BE106" i="8"/>
  <c r="T106" i="8"/>
  <c r="R106" i="8"/>
  <c r="P106" i="8"/>
  <c r="BI104" i="8"/>
  <c r="BH104" i="8"/>
  <c r="BG104" i="8"/>
  <c r="BE104" i="8"/>
  <c r="T104" i="8"/>
  <c r="R104" i="8"/>
  <c r="P104" i="8"/>
  <c r="BI103" i="8"/>
  <c r="BH103" i="8"/>
  <c r="BG103" i="8"/>
  <c r="BE103" i="8"/>
  <c r="T103" i="8"/>
  <c r="R103" i="8"/>
  <c r="P103" i="8"/>
  <c r="BI101" i="8"/>
  <c r="BH101" i="8"/>
  <c r="BG101" i="8"/>
  <c r="BE101" i="8"/>
  <c r="T101" i="8"/>
  <c r="R101" i="8"/>
  <c r="P101" i="8"/>
  <c r="BI98" i="8"/>
  <c r="BH98" i="8"/>
  <c r="BG98" i="8"/>
  <c r="BE98" i="8"/>
  <c r="T98" i="8"/>
  <c r="R98" i="8"/>
  <c r="P98" i="8"/>
  <c r="BI96" i="8"/>
  <c r="BH96" i="8"/>
  <c r="BG96" i="8"/>
  <c r="BE96" i="8"/>
  <c r="T96" i="8"/>
  <c r="R96" i="8"/>
  <c r="P96" i="8"/>
  <c r="BI95" i="8"/>
  <c r="BH95" i="8"/>
  <c r="BG95" i="8"/>
  <c r="BE95" i="8"/>
  <c r="T95" i="8"/>
  <c r="R95" i="8"/>
  <c r="P95" i="8"/>
  <c r="BI93" i="8"/>
  <c r="BH93" i="8"/>
  <c r="BG93" i="8"/>
  <c r="BE93" i="8"/>
  <c r="T93" i="8"/>
  <c r="R93" i="8"/>
  <c r="P93" i="8"/>
  <c r="BI92" i="8"/>
  <c r="BH92" i="8"/>
  <c r="BG92" i="8"/>
  <c r="BE92" i="8"/>
  <c r="T92" i="8"/>
  <c r="R92" i="8"/>
  <c r="P92" i="8"/>
  <c r="BI90" i="8"/>
  <c r="BH90" i="8"/>
  <c r="BG90" i="8"/>
  <c r="BE90" i="8"/>
  <c r="T90" i="8"/>
  <c r="R90" i="8"/>
  <c r="P90" i="8"/>
  <c r="F81" i="8"/>
  <c r="E79" i="8"/>
  <c r="F56" i="8"/>
  <c r="E54" i="8"/>
  <c r="J26" i="8"/>
  <c r="E26" i="8"/>
  <c r="J84" i="8"/>
  <c r="J25" i="8"/>
  <c r="J23" i="8"/>
  <c r="E23" i="8"/>
  <c r="J83" i="8"/>
  <c r="J22" i="8"/>
  <c r="J20" i="8"/>
  <c r="E20" i="8"/>
  <c r="F84" i="8"/>
  <c r="J19" i="8"/>
  <c r="J17" i="8"/>
  <c r="E17" i="8"/>
  <c r="F83" i="8"/>
  <c r="J16" i="8"/>
  <c r="J14" i="8"/>
  <c r="J81" i="8"/>
  <c r="E7" i="8"/>
  <c r="E50" i="8" s="1"/>
  <c r="J39" i="7"/>
  <c r="J38" i="7"/>
  <c r="AY61" i="1"/>
  <c r="J37" i="7"/>
  <c r="AX61" i="1"/>
  <c r="BI197" i="7"/>
  <c r="BH197" i="7"/>
  <c r="BG197" i="7"/>
  <c r="BE197" i="7"/>
  <c r="T197" i="7"/>
  <c r="R197" i="7"/>
  <c r="P197" i="7"/>
  <c r="BI195" i="7"/>
  <c r="BH195" i="7"/>
  <c r="BG195" i="7"/>
  <c r="BE195" i="7"/>
  <c r="T195" i="7"/>
  <c r="R195" i="7"/>
  <c r="P195" i="7"/>
  <c r="BI191" i="7"/>
  <c r="BH191" i="7"/>
  <c r="BG191" i="7"/>
  <c r="BE191" i="7"/>
  <c r="T191" i="7"/>
  <c r="R191" i="7"/>
  <c r="P191" i="7"/>
  <c r="BI187" i="7"/>
  <c r="BH187" i="7"/>
  <c r="BG187" i="7"/>
  <c r="BE187" i="7"/>
  <c r="T187" i="7"/>
  <c r="R187" i="7"/>
  <c r="P187" i="7"/>
  <c r="BI183" i="7"/>
  <c r="BH183" i="7"/>
  <c r="BG183" i="7"/>
  <c r="BE183" i="7"/>
  <c r="T183" i="7"/>
  <c r="R183" i="7"/>
  <c r="P183" i="7"/>
  <c r="BI179" i="7"/>
  <c r="BH179" i="7"/>
  <c r="BG179" i="7"/>
  <c r="BE179" i="7"/>
  <c r="T179" i="7"/>
  <c r="R179" i="7"/>
  <c r="P179" i="7"/>
  <c r="BI175" i="7"/>
  <c r="BH175" i="7"/>
  <c r="BG175" i="7"/>
  <c r="BE175" i="7"/>
  <c r="T175" i="7"/>
  <c r="R175" i="7"/>
  <c r="P175" i="7"/>
  <c r="BI171" i="7"/>
  <c r="BH171" i="7"/>
  <c r="BG171" i="7"/>
  <c r="BE171" i="7"/>
  <c r="T171" i="7"/>
  <c r="R171" i="7"/>
  <c r="P171" i="7"/>
  <c r="BI167" i="7"/>
  <c r="BH167" i="7"/>
  <c r="BG167" i="7"/>
  <c r="BE167" i="7"/>
  <c r="T167" i="7"/>
  <c r="R167" i="7"/>
  <c r="P167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5" i="7"/>
  <c r="BH125" i="7"/>
  <c r="BG125" i="7"/>
  <c r="BE125" i="7"/>
  <c r="T125" i="7"/>
  <c r="R125" i="7"/>
  <c r="P125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0" i="7"/>
  <c r="BH120" i="7"/>
  <c r="BG120" i="7"/>
  <c r="BE120" i="7"/>
  <c r="T120" i="7"/>
  <c r="R120" i="7"/>
  <c r="P120" i="7"/>
  <c r="BI119" i="7"/>
  <c r="BH119" i="7"/>
  <c r="BG119" i="7"/>
  <c r="BE119" i="7"/>
  <c r="T119" i="7"/>
  <c r="R119" i="7"/>
  <c r="P119" i="7"/>
  <c r="BI117" i="7"/>
  <c r="BH117" i="7"/>
  <c r="BG117" i="7"/>
  <c r="BE117" i="7"/>
  <c r="T117" i="7"/>
  <c r="R117" i="7"/>
  <c r="P117" i="7"/>
  <c r="BI116" i="7"/>
  <c r="BH116" i="7"/>
  <c r="BG116" i="7"/>
  <c r="BE116" i="7"/>
  <c r="T116" i="7"/>
  <c r="R116" i="7"/>
  <c r="P116" i="7"/>
  <c r="BI114" i="7"/>
  <c r="BH114" i="7"/>
  <c r="BG114" i="7"/>
  <c r="BE114" i="7"/>
  <c r="T114" i="7"/>
  <c r="R114" i="7"/>
  <c r="P114" i="7"/>
  <c r="BI113" i="7"/>
  <c r="BH113" i="7"/>
  <c r="BG113" i="7"/>
  <c r="BE113" i="7"/>
  <c r="T113" i="7"/>
  <c r="R113" i="7"/>
  <c r="P113" i="7"/>
  <c r="BI111" i="7"/>
  <c r="BH111" i="7"/>
  <c r="BG111" i="7"/>
  <c r="BE111" i="7"/>
  <c r="T111" i="7"/>
  <c r="R111" i="7"/>
  <c r="P111" i="7"/>
  <c r="BI110" i="7"/>
  <c r="BH110" i="7"/>
  <c r="BG110" i="7"/>
  <c r="BE110" i="7"/>
  <c r="T110" i="7"/>
  <c r="R110" i="7"/>
  <c r="P110" i="7"/>
  <c r="BI108" i="7"/>
  <c r="BH108" i="7"/>
  <c r="BG108" i="7"/>
  <c r="BE108" i="7"/>
  <c r="T108" i="7"/>
  <c r="R108" i="7"/>
  <c r="P108" i="7"/>
  <c r="BI107" i="7"/>
  <c r="BH107" i="7"/>
  <c r="BG107" i="7"/>
  <c r="BE107" i="7"/>
  <c r="T107" i="7"/>
  <c r="R107" i="7"/>
  <c r="P107" i="7"/>
  <c r="BI105" i="7"/>
  <c r="BH105" i="7"/>
  <c r="BG105" i="7"/>
  <c r="BE105" i="7"/>
  <c r="T105" i="7"/>
  <c r="R105" i="7"/>
  <c r="P105" i="7"/>
  <c r="BI104" i="7"/>
  <c r="BH104" i="7"/>
  <c r="BG104" i="7"/>
  <c r="BE104" i="7"/>
  <c r="T104" i="7"/>
  <c r="R104" i="7"/>
  <c r="P104" i="7"/>
  <c r="BI102" i="7"/>
  <c r="BH102" i="7"/>
  <c r="BG102" i="7"/>
  <c r="BE102" i="7"/>
  <c r="T102" i="7"/>
  <c r="R102" i="7"/>
  <c r="P102" i="7"/>
  <c r="BI101" i="7"/>
  <c r="BH101" i="7"/>
  <c r="BG101" i="7"/>
  <c r="BE101" i="7"/>
  <c r="T101" i="7"/>
  <c r="R101" i="7"/>
  <c r="P101" i="7"/>
  <c r="BI99" i="7"/>
  <c r="BH99" i="7"/>
  <c r="BG99" i="7"/>
  <c r="BE99" i="7"/>
  <c r="T99" i="7"/>
  <c r="R99" i="7"/>
  <c r="P99" i="7"/>
  <c r="BI98" i="7"/>
  <c r="BH98" i="7"/>
  <c r="BG98" i="7"/>
  <c r="BE98" i="7"/>
  <c r="T98" i="7"/>
  <c r="R98" i="7"/>
  <c r="P98" i="7"/>
  <c r="BI96" i="7"/>
  <c r="BH96" i="7"/>
  <c r="BG96" i="7"/>
  <c r="BE96" i="7"/>
  <c r="T96" i="7"/>
  <c r="R96" i="7"/>
  <c r="P96" i="7"/>
  <c r="BI95" i="7"/>
  <c r="BH95" i="7"/>
  <c r="BG95" i="7"/>
  <c r="BE95" i="7"/>
  <c r="T95" i="7"/>
  <c r="R95" i="7"/>
  <c r="P95" i="7"/>
  <c r="BI93" i="7"/>
  <c r="BH93" i="7"/>
  <c r="BG93" i="7"/>
  <c r="BE93" i="7"/>
  <c r="T93" i="7"/>
  <c r="R93" i="7"/>
  <c r="P93" i="7"/>
  <c r="BI92" i="7"/>
  <c r="BH92" i="7"/>
  <c r="BG92" i="7"/>
  <c r="BE92" i="7"/>
  <c r="T92" i="7"/>
  <c r="R92" i="7"/>
  <c r="P92" i="7"/>
  <c r="BI90" i="7"/>
  <c r="BH90" i="7"/>
  <c r="BG90" i="7"/>
  <c r="BE90" i="7"/>
  <c r="T90" i="7"/>
  <c r="R90" i="7"/>
  <c r="P90" i="7"/>
  <c r="F81" i="7"/>
  <c r="E79" i="7"/>
  <c r="F56" i="7"/>
  <c r="E54" i="7"/>
  <c r="J26" i="7"/>
  <c r="E26" i="7"/>
  <c r="J84" i="7"/>
  <c r="J25" i="7"/>
  <c r="J23" i="7"/>
  <c r="E23" i="7"/>
  <c r="J58" i="7"/>
  <c r="J22" i="7"/>
  <c r="J20" i="7"/>
  <c r="E20" i="7"/>
  <c r="F84" i="7"/>
  <c r="J19" i="7"/>
  <c r="J17" i="7"/>
  <c r="E17" i="7"/>
  <c r="F58" i="7"/>
  <c r="J16" i="7"/>
  <c r="J14" i="7"/>
  <c r="J81" i="7"/>
  <c r="E7" i="7"/>
  <c r="E75" i="7"/>
  <c r="J39" i="6"/>
  <c r="J38" i="6"/>
  <c r="AY60" i="1"/>
  <c r="J37" i="6"/>
  <c r="AX60" i="1" s="1"/>
  <c r="BI529" i="6"/>
  <c r="BH529" i="6"/>
  <c r="BG529" i="6"/>
  <c r="BE529" i="6"/>
  <c r="T529" i="6"/>
  <c r="R529" i="6"/>
  <c r="P529" i="6"/>
  <c r="BI525" i="6"/>
  <c r="BH525" i="6"/>
  <c r="BG525" i="6"/>
  <c r="BE525" i="6"/>
  <c r="T525" i="6"/>
  <c r="R525" i="6"/>
  <c r="P525" i="6"/>
  <c r="BI521" i="6"/>
  <c r="BH521" i="6"/>
  <c r="BG521" i="6"/>
  <c r="BE521" i="6"/>
  <c r="T521" i="6"/>
  <c r="R521" i="6"/>
  <c r="P521" i="6"/>
  <c r="BI517" i="6"/>
  <c r="BH517" i="6"/>
  <c r="BG517" i="6"/>
  <c r="BE517" i="6"/>
  <c r="T517" i="6"/>
  <c r="R517" i="6"/>
  <c r="P517" i="6"/>
  <c r="BI513" i="6"/>
  <c r="BH513" i="6"/>
  <c r="BG513" i="6"/>
  <c r="BE513" i="6"/>
  <c r="T513" i="6"/>
  <c r="R513" i="6"/>
  <c r="P513" i="6"/>
  <c r="BI509" i="6"/>
  <c r="BH509" i="6"/>
  <c r="BG509" i="6"/>
  <c r="BE509" i="6"/>
  <c r="T509" i="6"/>
  <c r="R509" i="6"/>
  <c r="P509" i="6"/>
  <c r="BI505" i="6"/>
  <c r="BH505" i="6"/>
  <c r="BG505" i="6"/>
  <c r="BE505" i="6"/>
  <c r="T505" i="6"/>
  <c r="R505" i="6"/>
  <c r="P505" i="6"/>
  <c r="BI504" i="6"/>
  <c r="BH504" i="6"/>
  <c r="BG504" i="6"/>
  <c r="BE504" i="6"/>
  <c r="T504" i="6"/>
  <c r="R504" i="6"/>
  <c r="P504" i="6"/>
  <c r="BI500" i="6"/>
  <c r="BH500" i="6"/>
  <c r="BG500" i="6"/>
  <c r="BE500" i="6"/>
  <c r="T500" i="6"/>
  <c r="R500" i="6"/>
  <c r="P500" i="6"/>
  <c r="BI496" i="6"/>
  <c r="BH496" i="6"/>
  <c r="BG496" i="6"/>
  <c r="BE496" i="6"/>
  <c r="T496" i="6"/>
  <c r="R496" i="6"/>
  <c r="P496" i="6"/>
  <c r="BI494" i="6"/>
  <c r="BH494" i="6"/>
  <c r="BG494" i="6"/>
  <c r="BE494" i="6"/>
  <c r="T494" i="6"/>
  <c r="R494" i="6"/>
  <c r="P494" i="6"/>
  <c r="BI490" i="6"/>
  <c r="BH490" i="6"/>
  <c r="BG490" i="6"/>
  <c r="BE490" i="6"/>
  <c r="T490" i="6"/>
  <c r="R490" i="6"/>
  <c r="P490" i="6"/>
  <c r="BI486" i="6"/>
  <c r="BH486" i="6"/>
  <c r="BG486" i="6"/>
  <c r="BE486" i="6"/>
  <c r="T486" i="6"/>
  <c r="R486" i="6"/>
  <c r="P486" i="6"/>
  <c r="BI482" i="6"/>
  <c r="BH482" i="6"/>
  <c r="BG482" i="6"/>
  <c r="BE482" i="6"/>
  <c r="T482" i="6"/>
  <c r="R482" i="6"/>
  <c r="P482" i="6"/>
  <c r="BI476" i="6"/>
  <c r="BH476" i="6"/>
  <c r="BG476" i="6"/>
  <c r="BE476" i="6"/>
  <c r="T476" i="6"/>
  <c r="R476" i="6"/>
  <c r="P476" i="6"/>
  <c r="BI474" i="6"/>
  <c r="BH474" i="6"/>
  <c r="BG474" i="6"/>
  <c r="BE474" i="6"/>
  <c r="T474" i="6"/>
  <c r="R474" i="6"/>
  <c r="P474" i="6"/>
  <c r="BI472" i="6"/>
  <c r="BH472" i="6"/>
  <c r="BG472" i="6"/>
  <c r="BE472" i="6"/>
  <c r="T472" i="6"/>
  <c r="R472" i="6"/>
  <c r="P472" i="6"/>
  <c r="BI468" i="6"/>
  <c r="BH468" i="6"/>
  <c r="BG468" i="6"/>
  <c r="BE468" i="6"/>
  <c r="T468" i="6"/>
  <c r="R468" i="6"/>
  <c r="P468" i="6"/>
  <c r="BI464" i="6"/>
  <c r="BH464" i="6"/>
  <c r="BG464" i="6"/>
  <c r="BE464" i="6"/>
  <c r="T464" i="6"/>
  <c r="R464" i="6"/>
  <c r="P464" i="6"/>
  <c r="BI462" i="6"/>
  <c r="BH462" i="6"/>
  <c r="BG462" i="6"/>
  <c r="BE462" i="6"/>
  <c r="T462" i="6"/>
  <c r="R462" i="6"/>
  <c r="P462" i="6"/>
  <c r="BI458" i="6"/>
  <c r="BH458" i="6"/>
  <c r="BG458" i="6"/>
  <c r="BE458" i="6"/>
  <c r="T458" i="6"/>
  <c r="R458" i="6"/>
  <c r="P458" i="6"/>
  <c r="BI456" i="6"/>
  <c r="BH456" i="6"/>
  <c r="BG456" i="6"/>
  <c r="BE456" i="6"/>
  <c r="T456" i="6"/>
  <c r="R456" i="6"/>
  <c r="P456" i="6"/>
  <c r="BI454" i="6"/>
  <c r="BH454" i="6"/>
  <c r="BG454" i="6"/>
  <c r="BE454" i="6"/>
  <c r="T454" i="6"/>
  <c r="R454" i="6"/>
  <c r="P454" i="6"/>
  <c r="BI452" i="6"/>
  <c r="BH452" i="6"/>
  <c r="BG452" i="6"/>
  <c r="BE452" i="6"/>
  <c r="T452" i="6"/>
  <c r="R452" i="6"/>
  <c r="P452" i="6"/>
  <c r="BI450" i="6"/>
  <c r="BH450" i="6"/>
  <c r="BG450" i="6"/>
  <c r="BE450" i="6"/>
  <c r="T450" i="6"/>
  <c r="R450" i="6"/>
  <c r="P450" i="6"/>
  <c r="BI448" i="6"/>
  <c r="BH448" i="6"/>
  <c r="BG448" i="6"/>
  <c r="BE448" i="6"/>
  <c r="T448" i="6"/>
  <c r="R448" i="6"/>
  <c r="P448" i="6"/>
  <c r="BI446" i="6"/>
  <c r="BH446" i="6"/>
  <c r="BG446" i="6"/>
  <c r="BE446" i="6"/>
  <c r="T446" i="6"/>
  <c r="R446" i="6"/>
  <c r="P446" i="6"/>
  <c r="BI444" i="6"/>
  <c r="BH444" i="6"/>
  <c r="BG444" i="6"/>
  <c r="BE444" i="6"/>
  <c r="T444" i="6"/>
  <c r="R444" i="6"/>
  <c r="P444" i="6"/>
  <c r="BI443" i="6"/>
  <c r="BH443" i="6"/>
  <c r="BG443" i="6"/>
  <c r="BE443" i="6"/>
  <c r="T443" i="6"/>
  <c r="R443" i="6"/>
  <c r="P443" i="6"/>
  <c r="BI441" i="6"/>
  <c r="BH441" i="6"/>
  <c r="BG441" i="6"/>
  <c r="BE441" i="6"/>
  <c r="T441" i="6"/>
  <c r="R441" i="6"/>
  <c r="P441" i="6"/>
  <c r="BI439" i="6"/>
  <c r="BH439" i="6"/>
  <c r="BG439" i="6"/>
  <c r="BE439" i="6"/>
  <c r="T439" i="6"/>
  <c r="R439" i="6"/>
  <c r="P439" i="6"/>
  <c r="BI438" i="6"/>
  <c r="BH438" i="6"/>
  <c r="BG438" i="6"/>
  <c r="BE438" i="6"/>
  <c r="T438" i="6"/>
  <c r="R438" i="6"/>
  <c r="P438" i="6"/>
  <c r="BI436" i="6"/>
  <c r="BH436" i="6"/>
  <c r="BG436" i="6"/>
  <c r="BE436" i="6"/>
  <c r="T436" i="6"/>
  <c r="R436" i="6"/>
  <c r="P436" i="6"/>
  <c r="BI434" i="6"/>
  <c r="BH434" i="6"/>
  <c r="BG434" i="6"/>
  <c r="BE434" i="6"/>
  <c r="T434" i="6"/>
  <c r="R434" i="6"/>
  <c r="P434" i="6"/>
  <c r="BI432" i="6"/>
  <c r="BH432" i="6"/>
  <c r="BG432" i="6"/>
  <c r="BE432" i="6"/>
  <c r="T432" i="6"/>
  <c r="R432" i="6"/>
  <c r="P432" i="6"/>
  <c r="BI430" i="6"/>
  <c r="BH430" i="6"/>
  <c r="BG430" i="6"/>
  <c r="BE430" i="6"/>
  <c r="T430" i="6"/>
  <c r="R430" i="6"/>
  <c r="P430" i="6"/>
  <c r="BI428" i="6"/>
  <c r="BH428" i="6"/>
  <c r="BG428" i="6"/>
  <c r="BE428" i="6"/>
  <c r="T428" i="6"/>
  <c r="R428" i="6"/>
  <c r="P428" i="6"/>
  <c r="BI426" i="6"/>
  <c r="BH426" i="6"/>
  <c r="BG426" i="6"/>
  <c r="BE426" i="6"/>
  <c r="T426" i="6"/>
  <c r="R426" i="6"/>
  <c r="P426" i="6"/>
  <c r="BI424" i="6"/>
  <c r="BH424" i="6"/>
  <c r="BG424" i="6"/>
  <c r="BE424" i="6"/>
  <c r="T424" i="6"/>
  <c r="R424" i="6"/>
  <c r="P424" i="6"/>
  <c r="BI422" i="6"/>
  <c r="BH422" i="6"/>
  <c r="BG422" i="6"/>
  <c r="BE422" i="6"/>
  <c r="T422" i="6"/>
  <c r="R422" i="6"/>
  <c r="P422" i="6"/>
  <c r="BI421" i="6"/>
  <c r="BH421" i="6"/>
  <c r="BG421" i="6"/>
  <c r="BE421" i="6"/>
  <c r="T421" i="6"/>
  <c r="R421" i="6"/>
  <c r="P421" i="6"/>
  <c r="BI419" i="6"/>
  <c r="BH419" i="6"/>
  <c r="BG419" i="6"/>
  <c r="BE419" i="6"/>
  <c r="T419" i="6"/>
  <c r="R419" i="6"/>
  <c r="P419" i="6"/>
  <c r="BI416" i="6"/>
  <c r="BH416" i="6"/>
  <c r="BG416" i="6"/>
  <c r="BE416" i="6"/>
  <c r="T416" i="6"/>
  <c r="R416" i="6"/>
  <c r="P416" i="6"/>
  <c r="BI414" i="6"/>
  <c r="BH414" i="6"/>
  <c r="BG414" i="6"/>
  <c r="BE414" i="6"/>
  <c r="T414" i="6"/>
  <c r="R414" i="6"/>
  <c r="P414" i="6"/>
  <c r="BI413" i="6"/>
  <c r="BH413" i="6"/>
  <c r="BG413" i="6"/>
  <c r="BE413" i="6"/>
  <c r="T413" i="6"/>
  <c r="R413" i="6"/>
  <c r="P413" i="6"/>
  <c r="BI412" i="6"/>
  <c r="BH412" i="6"/>
  <c r="BG412" i="6"/>
  <c r="BE412" i="6"/>
  <c r="T412" i="6"/>
  <c r="R412" i="6"/>
  <c r="P412" i="6"/>
  <c r="BI410" i="6"/>
  <c r="BH410" i="6"/>
  <c r="BG410" i="6"/>
  <c r="BE410" i="6"/>
  <c r="T410" i="6"/>
  <c r="R410" i="6"/>
  <c r="P410" i="6"/>
  <c r="BI409" i="6"/>
  <c r="BH409" i="6"/>
  <c r="BG409" i="6"/>
  <c r="BE409" i="6"/>
  <c r="T409" i="6"/>
  <c r="R409" i="6"/>
  <c r="P409" i="6"/>
  <c r="BI408" i="6"/>
  <c r="BH408" i="6"/>
  <c r="BG408" i="6"/>
  <c r="BE408" i="6"/>
  <c r="T408" i="6"/>
  <c r="R408" i="6"/>
  <c r="P408" i="6"/>
  <c r="BI407" i="6"/>
  <c r="BH407" i="6"/>
  <c r="BG407" i="6"/>
  <c r="BE407" i="6"/>
  <c r="T407" i="6"/>
  <c r="R407" i="6"/>
  <c r="P407" i="6"/>
  <c r="BI406" i="6"/>
  <c r="BH406" i="6"/>
  <c r="BG406" i="6"/>
  <c r="BE406" i="6"/>
  <c r="T406" i="6"/>
  <c r="R406" i="6"/>
  <c r="P406" i="6"/>
  <c r="BI403" i="6"/>
  <c r="BH403" i="6"/>
  <c r="BG403" i="6"/>
  <c r="BE403" i="6"/>
  <c r="T403" i="6"/>
  <c r="R403" i="6"/>
  <c r="P403" i="6"/>
  <c r="BI400" i="6"/>
  <c r="BH400" i="6"/>
  <c r="BG400" i="6"/>
  <c r="BE400" i="6"/>
  <c r="T400" i="6"/>
  <c r="R400" i="6"/>
  <c r="P400" i="6"/>
  <c r="BI398" i="6"/>
  <c r="BH398" i="6"/>
  <c r="BG398" i="6"/>
  <c r="BE398" i="6"/>
  <c r="T398" i="6"/>
  <c r="R398" i="6"/>
  <c r="P398" i="6"/>
  <c r="BI394" i="6"/>
  <c r="BH394" i="6"/>
  <c r="BG394" i="6"/>
  <c r="BE394" i="6"/>
  <c r="T394" i="6"/>
  <c r="R394" i="6"/>
  <c r="P394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89" i="6"/>
  <c r="BH389" i="6"/>
  <c r="BG389" i="6"/>
  <c r="BE389" i="6"/>
  <c r="T389" i="6"/>
  <c r="R389" i="6"/>
  <c r="P389" i="6"/>
  <c r="BI386" i="6"/>
  <c r="BH386" i="6"/>
  <c r="BG386" i="6"/>
  <c r="BE386" i="6"/>
  <c r="T386" i="6"/>
  <c r="R386" i="6"/>
  <c r="P386" i="6"/>
  <c r="BI384" i="6"/>
  <c r="BH384" i="6"/>
  <c r="BG384" i="6"/>
  <c r="BE384" i="6"/>
  <c r="T384" i="6"/>
  <c r="R384" i="6"/>
  <c r="P384" i="6"/>
  <c r="BI383" i="6"/>
  <c r="BH383" i="6"/>
  <c r="BG383" i="6"/>
  <c r="BE383" i="6"/>
  <c r="T383" i="6"/>
  <c r="R383" i="6"/>
  <c r="P383" i="6"/>
  <c r="BI381" i="6"/>
  <c r="BH381" i="6"/>
  <c r="BG381" i="6"/>
  <c r="BE381" i="6"/>
  <c r="T381" i="6"/>
  <c r="R381" i="6"/>
  <c r="P381" i="6"/>
  <c r="BI380" i="6"/>
  <c r="BH380" i="6"/>
  <c r="BG380" i="6"/>
  <c r="BE380" i="6"/>
  <c r="T380" i="6"/>
  <c r="R380" i="6"/>
  <c r="P380" i="6"/>
  <c r="BI379" i="6"/>
  <c r="BH379" i="6"/>
  <c r="BG379" i="6"/>
  <c r="BE379" i="6"/>
  <c r="T379" i="6"/>
  <c r="R379" i="6"/>
  <c r="P379" i="6"/>
  <c r="BI377" i="6"/>
  <c r="BH377" i="6"/>
  <c r="BG377" i="6"/>
  <c r="BE377" i="6"/>
  <c r="T377" i="6"/>
  <c r="R377" i="6"/>
  <c r="P377" i="6"/>
  <c r="BI376" i="6"/>
  <c r="BH376" i="6"/>
  <c r="BG376" i="6"/>
  <c r="BE376" i="6"/>
  <c r="T376" i="6"/>
  <c r="R376" i="6"/>
  <c r="P376" i="6"/>
  <c r="BI374" i="6"/>
  <c r="BH374" i="6"/>
  <c r="BG374" i="6"/>
  <c r="BE374" i="6"/>
  <c r="T374" i="6"/>
  <c r="R374" i="6"/>
  <c r="P374" i="6"/>
  <c r="BI373" i="6"/>
  <c r="BH373" i="6"/>
  <c r="BG373" i="6"/>
  <c r="BE373" i="6"/>
  <c r="T373" i="6"/>
  <c r="R373" i="6"/>
  <c r="P373" i="6"/>
  <c r="BI371" i="6"/>
  <c r="BH371" i="6"/>
  <c r="BG371" i="6"/>
  <c r="BE371" i="6"/>
  <c r="T371" i="6"/>
  <c r="R371" i="6"/>
  <c r="P371" i="6"/>
  <c r="BI370" i="6"/>
  <c r="BH370" i="6"/>
  <c r="BG370" i="6"/>
  <c r="BE370" i="6"/>
  <c r="T370" i="6"/>
  <c r="R370" i="6"/>
  <c r="P370" i="6"/>
  <c r="BI368" i="6"/>
  <c r="BH368" i="6"/>
  <c r="BG368" i="6"/>
  <c r="BE368" i="6"/>
  <c r="T368" i="6"/>
  <c r="R368" i="6"/>
  <c r="P368" i="6"/>
  <c r="BI367" i="6"/>
  <c r="BH367" i="6"/>
  <c r="BG367" i="6"/>
  <c r="BE367" i="6"/>
  <c r="T367" i="6"/>
  <c r="R367" i="6"/>
  <c r="P367" i="6"/>
  <c r="BI365" i="6"/>
  <c r="BH365" i="6"/>
  <c r="BG365" i="6"/>
  <c r="BE365" i="6"/>
  <c r="T365" i="6"/>
  <c r="R365" i="6"/>
  <c r="P365" i="6"/>
  <c r="BI362" i="6"/>
  <c r="BH362" i="6"/>
  <c r="BG362" i="6"/>
  <c r="BE362" i="6"/>
  <c r="T362" i="6"/>
  <c r="R362" i="6"/>
  <c r="P362" i="6"/>
  <c r="BI360" i="6"/>
  <c r="BH360" i="6"/>
  <c r="BG360" i="6"/>
  <c r="BE360" i="6"/>
  <c r="T360" i="6"/>
  <c r="R360" i="6"/>
  <c r="P360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6" i="6"/>
  <c r="BH356" i="6"/>
  <c r="BG356" i="6"/>
  <c r="BE356" i="6"/>
  <c r="T356" i="6"/>
  <c r="R356" i="6"/>
  <c r="P356" i="6"/>
  <c r="BI355" i="6"/>
  <c r="BH355" i="6"/>
  <c r="BG355" i="6"/>
  <c r="BE355" i="6"/>
  <c r="T355" i="6"/>
  <c r="R355" i="6"/>
  <c r="P355" i="6"/>
  <c r="BI354" i="6"/>
  <c r="BH354" i="6"/>
  <c r="BG354" i="6"/>
  <c r="BE354" i="6"/>
  <c r="T354" i="6"/>
  <c r="R354" i="6"/>
  <c r="P354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2" i="6"/>
  <c r="BH332" i="6"/>
  <c r="BG332" i="6"/>
  <c r="BE332" i="6"/>
  <c r="T332" i="6"/>
  <c r="R332" i="6"/>
  <c r="P332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0" i="6"/>
  <c r="BH300" i="6"/>
  <c r="BG300" i="6"/>
  <c r="BE300" i="6"/>
  <c r="T300" i="6"/>
  <c r="R300" i="6"/>
  <c r="P300" i="6"/>
  <c r="BI298" i="6"/>
  <c r="BH298" i="6"/>
  <c r="BG298" i="6"/>
  <c r="BE298" i="6"/>
  <c r="T298" i="6"/>
  <c r="R298" i="6"/>
  <c r="P298" i="6"/>
  <c r="BI296" i="6"/>
  <c r="BH296" i="6"/>
  <c r="BG296" i="6"/>
  <c r="BE296" i="6"/>
  <c r="T296" i="6"/>
  <c r="R296" i="6"/>
  <c r="P296" i="6"/>
  <c r="BI290" i="6"/>
  <c r="BH290" i="6"/>
  <c r="BG290" i="6"/>
  <c r="BE290" i="6"/>
  <c r="T290" i="6"/>
  <c r="R290" i="6"/>
  <c r="P290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7" i="6"/>
  <c r="BH187" i="6"/>
  <c r="BG187" i="6"/>
  <c r="BE187" i="6"/>
  <c r="T187" i="6"/>
  <c r="R187" i="6"/>
  <c r="P187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3" i="6"/>
  <c r="BH113" i="6"/>
  <c r="BG113" i="6"/>
  <c r="BE113" i="6"/>
  <c r="T113" i="6"/>
  <c r="R113" i="6"/>
  <c r="P113" i="6"/>
  <c r="BI110" i="6"/>
  <c r="BH110" i="6"/>
  <c r="BG110" i="6"/>
  <c r="BE110" i="6"/>
  <c r="T110" i="6"/>
  <c r="R110" i="6"/>
  <c r="P110" i="6"/>
  <c r="BI108" i="6"/>
  <c r="BH108" i="6"/>
  <c r="BG108" i="6"/>
  <c r="BE108" i="6"/>
  <c r="T108" i="6"/>
  <c r="R108" i="6"/>
  <c r="P108" i="6"/>
  <c r="BI107" i="6"/>
  <c r="BH107" i="6"/>
  <c r="BG107" i="6"/>
  <c r="BE107" i="6"/>
  <c r="T107" i="6"/>
  <c r="R107" i="6"/>
  <c r="P107" i="6"/>
  <c r="BI105" i="6"/>
  <c r="BH105" i="6"/>
  <c r="BG105" i="6"/>
  <c r="BE105" i="6"/>
  <c r="T105" i="6"/>
  <c r="R105" i="6"/>
  <c r="P105" i="6"/>
  <c r="BI104" i="6"/>
  <c r="BH104" i="6"/>
  <c r="BG104" i="6"/>
  <c r="BE104" i="6"/>
  <c r="T104" i="6"/>
  <c r="R104" i="6"/>
  <c r="P104" i="6"/>
  <c r="BI102" i="6"/>
  <c r="BH102" i="6"/>
  <c r="BG102" i="6"/>
  <c r="BE102" i="6"/>
  <c r="T102" i="6"/>
  <c r="R102" i="6"/>
  <c r="P102" i="6"/>
  <c r="BI101" i="6"/>
  <c r="BH101" i="6"/>
  <c r="BG101" i="6"/>
  <c r="BE101" i="6"/>
  <c r="T101" i="6"/>
  <c r="R101" i="6"/>
  <c r="P101" i="6"/>
  <c r="BI99" i="6"/>
  <c r="BH99" i="6"/>
  <c r="BG99" i="6"/>
  <c r="BE99" i="6"/>
  <c r="T99" i="6"/>
  <c r="R99" i="6"/>
  <c r="P99" i="6"/>
  <c r="BI98" i="6"/>
  <c r="BH98" i="6"/>
  <c r="BG98" i="6"/>
  <c r="BE98" i="6"/>
  <c r="T98" i="6"/>
  <c r="R98" i="6"/>
  <c r="P98" i="6"/>
  <c r="BI96" i="6"/>
  <c r="BH96" i="6"/>
  <c r="BG96" i="6"/>
  <c r="BE96" i="6"/>
  <c r="T96" i="6"/>
  <c r="R96" i="6"/>
  <c r="P96" i="6"/>
  <c r="BI95" i="6"/>
  <c r="BH95" i="6"/>
  <c r="BG95" i="6"/>
  <c r="BE95" i="6"/>
  <c r="T95" i="6"/>
  <c r="R95" i="6"/>
  <c r="P95" i="6"/>
  <c r="BI93" i="6"/>
  <c r="BH93" i="6"/>
  <c r="BG93" i="6"/>
  <c r="BE93" i="6"/>
  <c r="T93" i="6"/>
  <c r="R93" i="6"/>
  <c r="P93" i="6"/>
  <c r="BI92" i="6"/>
  <c r="BH92" i="6"/>
  <c r="BG92" i="6"/>
  <c r="BE92" i="6"/>
  <c r="T92" i="6"/>
  <c r="R92" i="6"/>
  <c r="P92" i="6"/>
  <c r="BI90" i="6"/>
  <c r="BH90" i="6"/>
  <c r="BG90" i="6"/>
  <c r="BE90" i="6"/>
  <c r="T90" i="6"/>
  <c r="R90" i="6"/>
  <c r="P90" i="6"/>
  <c r="F81" i="6"/>
  <c r="E79" i="6"/>
  <c r="F56" i="6"/>
  <c r="E54" i="6"/>
  <c r="J26" i="6"/>
  <c r="E26" i="6"/>
  <c r="J84" i="6"/>
  <c r="J25" i="6"/>
  <c r="J23" i="6"/>
  <c r="E23" i="6"/>
  <c r="J58" i="6"/>
  <c r="J22" i="6"/>
  <c r="J20" i="6"/>
  <c r="E20" i="6"/>
  <c r="F59" i="6"/>
  <c r="J19" i="6"/>
  <c r="J17" i="6"/>
  <c r="E17" i="6"/>
  <c r="F83" i="6"/>
  <c r="J16" i="6"/>
  <c r="J14" i="6"/>
  <c r="J81" i="6"/>
  <c r="E7" i="6"/>
  <c r="E50" i="6"/>
  <c r="J39" i="5"/>
  <c r="J38" i="5"/>
  <c r="AY59" i="1"/>
  <c r="J37" i="5"/>
  <c r="AX59" i="1" s="1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4" i="5"/>
  <c r="BH504" i="5"/>
  <c r="BG504" i="5"/>
  <c r="BE504" i="5"/>
  <c r="T504" i="5"/>
  <c r="R504" i="5"/>
  <c r="P504" i="5"/>
  <c r="BI502" i="5"/>
  <c r="BH502" i="5"/>
  <c r="BG502" i="5"/>
  <c r="BE502" i="5"/>
  <c r="T502" i="5"/>
  <c r="R502" i="5"/>
  <c r="P502" i="5"/>
  <c r="BI500" i="5"/>
  <c r="BH500" i="5"/>
  <c r="BG500" i="5"/>
  <c r="BE500" i="5"/>
  <c r="T500" i="5"/>
  <c r="R500" i="5"/>
  <c r="P500" i="5"/>
  <c r="BI498" i="5"/>
  <c r="BH498" i="5"/>
  <c r="BG498" i="5"/>
  <c r="BE498" i="5"/>
  <c r="T498" i="5"/>
  <c r="R498" i="5"/>
  <c r="P498" i="5"/>
  <c r="BI496" i="5"/>
  <c r="BH496" i="5"/>
  <c r="BG496" i="5"/>
  <c r="BE496" i="5"/>
  <c r="T496" i="5"/>
  <c r="R496" i="5"/>
  <c r="P496" i="5"/>
  <c r="BI494" i="5"/>
  <c r="BH494" i="5"/>
  <c r="BG494" i="5"/>
  <c r="BE494" i="5"/>
  <c r="T494" i="5"/>
  <c r="R494" i="5"/>
  <c r="P494" i="5"/>
  <c r="BI492" i="5"/>
  <c r="BH492" i="5"/>
  <c r="BG492" i="5"/>
  <c r="BE492" i="5"/>
  <c r="T492" i="5"/>
  <c r="R492" i="5"/>
  <c r="P492" i="5"/>
  <c r="BI490" i="5"/>
  <c r="BH490" i="5"/>
  <c r="BG490" i="5"/>
  <c r="BE490" i="5"/>
  <c r="T490" i="5"/>
  <c r="R490" i="5"/>
  <c r="P490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6" i="5"/>
  <c r="BH486" i="5"/>
  <c r="BG486" i="5"/>
  <c r="BE486" i="5"/>
  <c r="T486" i="5"/>
  <c r="R486" i="5"/>
  <c r="P486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3" i="5"/>
  <c r="BH483" i="5"/>
  <c r="BG483" i="5"/>
  <c r="BE483" i="5"/>
  <c r="T483" i="5"/>
  <c r="R483" i="5"/>
  <c r="P483" i="5"/>
  <c r="BI482" i="5"/>
  <c r="BH482" i="5"/>
  <c r="BG482" i="5"/>
  <c r="BE482" i="5"/>
  <c r="T482" i="5"/>
  <c r="R482" i="5"/>
  <c r="P482" i="5"/>
  <c r="BI480" i="5"/>
  <c r="BH480" i="5"/>
  <c r="BG480" i="5"/>
  <c r="BE480" i="5"/>
  <c r="T480" i="5"/>
  <c r="R480" i="5"/>
  <c r="P480" i="5"/>
  <c r="BI478" i="5"/>
  <c r="BH478" i="5"/>
  <c r="BG478" i="5"/>
  <c r="BE478" i="5"/>
  <c r="T478" i="5"/>
  <c r="R478" i="5"/>
  <c r="P478" i="5"/>
  <c r="BI475" i="5"/>
  <c r="BH475" i="5"/>
  <c r="BG475" i="5"/>
  <c r="BE475" i="5"/>
  <c r="T475" i="5"/>
  <c r="R475" i="5"/>
  <c r="P475" i="5"/>
  <c r="BI473" i="5"/>
  <c r="BH473" i="5"/>
  <c r="BG473" i="5"/>
  <c r="BE473" i="5"/>
  <c r="T473" i="5"/>
  <c r="R473" i="5"/>
  <c r="P473" i="5"/>
  <c r="BI471" i="5"/>
  <c r="BH471" i="5"/>
  <c r="BG471" i="5"/>
  <c r="BE471" i="5"/>
  <c r="T471" i="5"/>
  <c r="R471" i="5"/>
  <c r="P471" i="5"/>
  <c r="BI469" i="5"/>
  <c r="BH469" i="5"/>
  <c r="BG469" i="5"/>
  <c r="BE469" i="5"/>
  <c r="T469" i="5"/>
  <c r="R469" i="5"/>
  <c r="P469" i="5"/>
  <c r="BI467" i="5"/>
  <c r="BH467" i="5"/>
  <c r="BG467" i="5"/>
  <c r="BE467" i="5"/>
  <c r="T467" i="5"/>
  <c r="R467" i="5"/>
  <c r="P467" i="5"/>
  <c r="BI465" i="5"/>
  <c r="BH465" i="5"/>
  <c r="BG465" i="5"/>
  <c r="BE465" i="5"/>
  <c r="T465" i="5"/>
  <c r="R465" i="5"/>
  <c r="P465" i="5"/>
  <c r="BI463" i="5"/>
  <c r="BH463" i="5"/>
  <c r="BG463" i="5"/>
  <c r="BE463" i="5"/>
  <c r="T463" i="5"/>
  <c r="R463" i="5"/>
  <c r="P463" i="5"/>
  <c r="BI461" i="5"/>
  <c r="BH461" i="5"/>
  <c r="BG461" i="5"/>
  <c r="BE461" i="5"/>
  <c r="T461" i="5"/>
  <c r="R461" i="5"/>
  <c r="P461" i="5"/>
  <c r="BI459" i="5"/>
  <c r="BH459" i="5"/>
  <c r="BG459" i="5"/>
  <c r="BE459" i="5"/>
  <c r="T459" i="5"/>
  <c r="R459" i="5"/>
  <c r="P459" i="5"/>
  <c r="BI457" i="5"/>
  <c r="BH457" i="5"/>
  <c r="BG457" i="5"/>
  <c r="BE457" i="5"/>
  <c r="T457" i="5"/>
  <c r="R457" i="5"/>
  <c r="P457" i="5"/>
  <c r="BI455" i="5"/>
  <c r="BH455" i="5"/>
  <c r="BG455" i="5"/>
  <c r="BE455" i="5"/>
  <c r="T455" i="5"/>
  <c r="R455" i="5"/>
  <c r="P455" i="5"/>
  <c r="BI454" i="5"/>
  <c r="BH454" i="5"/>
  <c r="BG454" i="5"/>
  <c r="BE454" i="5"/>
  <c r="T454" i="5"/>
  <c r="R454" i="5"/>
  <c r="P454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6" i="5"/>
  <c r="BH446" i="5"/>
  <c r="BG446" i="5"/>
  <c r="BE446" i="5"/>
  <c r="T446" i="5"/>
  <c r="R446" i="5"/>
  <c r="P446" i="5"/>
  <c r="BI444" i="5"/>
  <c r="BH444" i="5"/>
  <c r="BG444" i="5"/>
  <c r="BE444" i="5"/>
  <c r="T444" i="5"/>
  <c r="R444" i="5"/>
  <c r="P444" i="5"/>
  <c r="BI441" i="5"/>
  <c r="BH441" i="5"/>
  <c r="BG441" i="5"/>
  <c r="BE441" i="5"/>
  <c r="T441" i="5"/>
  <c r="R441" i="5"/>
  <c r="P441" i="5"/>
  <c r="BI439" i="5"/>
  <c r="BH439" i="5"/>
  <c r="BG439" i="5"/>
  <c r="BE439" i="5"/>
  <c r="T439" i="5"/>
  <c r="R439" i="5"/>
  <c r="P439" i="5"/>
  <c r="BI437" i="5"/>
  <c r="BH437" i="5"/>
  <c r="BG437" i="5"/>
  <c r="BE437" i="5"/>
  <c r="T437" i="5"/>
  <c r="R437" i="5"/>
  <c r="P437" i="5"/>
  <c r="BI434" i="5"/>
  <c r="BH434" i="5"/>
  <c r="BG434" i="5"/>
  <c r="BE434" i="5"/>
  <c r="T434" i="5"/>
  <c r="R434" i="5"/>
  <c r="P434" i="5"/>
  <c r="BI432" i="5"/>
  <c r="BH432" i="5"/>
  <c r="BG432" i="5"/>
  <c r="BE432" i="5"/>
  <c r="T432" i="5"/>
  <c r="R432" i="5"/>
  <c r="P432" i="5"/>
  <c r="BI430" i="5"/>
  <c r="BH430" i="5"/>
  <c r="BG430" i="5"/>
  <c r="BE430" i="5"/>
  <c r="T430" i="5"/>
  <c r="R430" i="5"/>
  <c r="P430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5" i="5"/>
  <c r="BH425" i="5"/>
  <c r="BG425" i="5"/>
  <c r="BE425" i="5"/>
  <c r="T425" i="5"/>
  <c r="R425" i="5"/>
  <c r="P425" i="5"/>
  <c r="BI423" i="5"/>
  <c r="BH423" i="5"/>
  <c r="BG423" i="5"/>
  <c r="BE423" i="5"/>
  <c r="T423" i="5"/>
  <c r="R423" i="5"/>
  <c r="P423" i="5"/>
  <c r="BI421" i="5"/>
  <c r="BH421" i="5"/>
  <c r="BG421" i="5"/>
  <c r="BE421" i="5"/>
  <c r="T421" i="5"/>
  <c r="R421" i="5"/>
  <c r="P421" i="5"/>
  <c r="BI419" i="5"/>
  <c r="BH419" i="5"/>
  <c r="BG419" i="5"/>
  <c r="BE419" i="5"/>
  <c r="T419" i="5"/>
  <c r="R419" i="5"/>
  <c r="P419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2" i="5"/>
  <c r="BH412" i="5"/>
  <c r="BG412" i="5"/>
  <c r="BE412" i="5"/>
  <c r="T412" i="5"/>
  <c r="R412" i="5"/>
  <c r="P412" i="5"/>
  <c r="BI410" i="5"/>
  <c r="BH410" i="5"/>
  <c r="BG410" i="5"/>
  <c r="BE410" i="5"/>
  <c r="T410" i="5"/>
  <c r="R410" i="5"/>
  <c r="P410" i="5"/>
  <c r="BI408" i="5"/>
  <c r="BH408" i="5"/>
  <c r="BG408" i="5"/>
  <c r="BE408" i="5"/>
  <c r="T408" i="5"/>
  <c r="R408" i="5"/>
  <c r="P408" i="5"/>
  <c r="BI406" i="5"/>
  <c r="BH406" i="5"/>
  <c r="BG406" i="5"/>
  <c r="BE406" i="5"/>
  <c r="T406" i="5"/>
  <c r="R406" i="5"/>
  <c r="P406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7" i="5"/>
  <c r="BH387" i="5"/>
  <c r="BG387" i="5"/>
  <c r="BE387" i="5"/>
  <c r="T387" i="5"/>
  <c r="R387" i="5"/>
  <c r="P387" i="5"/>
  <c r="BI384" i="5"/>
  <c r="BH384" i="5"/>
  <c r="BG384" i="5"/>
  <c r="BE384" i="5"/>
  <c r="T384" i="5"/>
  <c r="R384" i="5"/>
  <c r="P384" i="5"/>
  <c r="BI382" i="5"/>
  <c r="BH382" i="5"/>
  <c r="BG382" i="5"/>
  <c r="BE382" i="5"/>
  <c r="T382" i="5"/>
  <c r="R382" i="5"/>
  <c r="P382" i="5"/>
  <c r="BI380" i="5"/>
  <c r="BH380" i="5"/>
  <c r="BG380" i="5"/>
  <c r="BE380" i="5"/>
  <c r="T380" i="5"/>
  <c r="R380" i="5"/>
  <c r="P380" i="5"/>
  <c r="BI378" i="5"/>
  <c r="BH378" i="5"/>
  <c r="BG378" i="5"/>
  <c r="BE378" i="5"/>
  <c r="T378" i="5"/>
  <c r="R378" i="5"/>
  <c r="P378" i="5"/>
  <c r="BI376" i="5"/>
  <c r="BH376" i="5"/>
  <c r="BG376" i="5"/>
  <c r="BE376" i="5"/>
  <c r="T376" i="5"/>
  <c r="R376" i="5"/>
  <c r="P376" i="5"/>
  <c r="BI374" i="5"/>
  <c r="BH374" i="5"/>
  <c r="BG374" i="5"/>
  <c r="BE374" i="5"/>
  <c r="T374" i="5"/>
  <c r="R374" i="5"/>
  <c r="P374" i="5"/>
  <c r="BI372" i="5"/>
  <c r="BH372" i="5"/>
  <c r="BG372" i="5"/>
  <c r="BE372" i="5"/>
  <c r="T372" i="5"/>
  <c r="R372" i="5"/>
  <c r="P372" i="5"/>
  <c r="BI370" i="5"/>
  <c r="BH370" i="5"/>
  <c r="BG370" i="5"/>
  <c r="BE370" i="5"/>
  <c r="T370" i="5"/>
  <c r="R370" i="5"/>
  <c r="P370" i="5"/>
  <c r="BI368" i="5"/>
  <c r="BH368" i="5"/>
  <c r="BG368" i="5"/>
  <c r="BE368" i="5"/>
  <c r="T368" i="5"/>
  <c r="R368" i="5"/>
  <c r="P368" i="5"/>
  <c r="BI366" i="5"/>
  <c r="BH366" i="5"/>
  <c r="BG366" i="5"/>
  <c r="BE366" i="5"/>
  <c r="T366" i="5"/>
  <c r="R366" i="5"/>
  <c r="P366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1" i="5"/>
  <c r="BH361" i="5"/>
  <c r="BG361" i="5"/>
  <c r="BE361" i="5"/>
  <c r="T361" i="5"/>
  <c r="R361" i="5"/>
  <c r="P361" i="5"/>
  <c r="BI359" i="5"/>
  <c r="BH359" i="5"/>
  <c r="BG359" i="5"/>
  <c r="BE359" i="5"/>
  <c r="T359" i="5"/>
  <c r="R359" i="5"/>
  <c r="P359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1" i="5"/>
  <c r="BH341" i="5"/>
  <c r="BG341" i="5"/>
  <c r="BE341" i="5"/>
  <c r="T341" i="5"/>
  <c r="R341" i="5"/>
  <c r="P341" i="5"/>
  <c r="BI340" i="5"/>
  <c r="BH340" i="5"/>
  <c r="BG340" i="5"/>
  <c r="BE340" i="5"/>
  <c r="T340" i="5"/>
  <c r="R340" i="5"/>
  <c r="P340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2" i="5"/>
  <c r="BH332" i="5"/>
  <c r="BG332" i="5"/>
  <c r="BE332" i="5"/>
  <c r="T332" i="5"/>
  <c r="R332" i="5"/>
  <c r="P332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4" i="5"/>
  <c r="BH324" i="5"/>
  <c r="BG324" i="5"/>
  <c r="BE324" i="5"/>
  <c r="T324" i="5"/>
  <c r="R324" i="5"/>
  <c r="P324" i="5"/>
  <c r="BI322" i="5"/>
  <c r="BH322" i="5"/>
  <c r="BG322" i="5"/>
  <c r="BE322" i="5"/>
  <c r="T322" i="5"/>
  <c r="R322" i="5"/>
  <c r="P322" i="5"/>
  <c r="BI320" i="5"/>
  <c r="BH320" i="5"/>
  <c r="BG320" i="5"/>
  <c r="BE320" i="5"/>
  <c r="T320" i="5"/>
  <c r="R320" i="5"/>
  <c r="P320" i="5"/>
  <c r="BI318" i="5"/>
  <c r="BH318" i="5"/>
  <c r="BG318" i="5"/>
  <c r="BE318" i="5"/>
  <c r="T318" i="5"/>
  <c r="R318" i="5"/>
  <c r="P318" i="5"/>
  <c r="BI316" i="5"/>
  <c r="BH316" i="5"/>
  <c r="BG316" i="5"/>
  <c r="BE316" i="5"/>
  <c r="T316" i="5"/>
  <c r="R316" i="5"/>
  <c r="P316" i="5"/>
  <c r="BI314" i="5"/>
  <c r="BH314" i="5"/>
  <c r="BG314" i="5"/>
  <c r="BE314" i="5"/>
  <c r="T314" i="5"/>
  <c r="R314" i="5"/>
  <c r="P314" i="5"/>
  <c r="BI311" i="5"/>
  <c r="BH311" i="5"/>
  <c r="BG311" i="5"/>
  <c r="BE311" i="5"/>
  <c r="T311" i="5"/>
  <c r="R311" i="5"/>
  <c r="P311" i="5"/>
  <c r="BI308" i="5"/>
  <c r="BH308" i="5"/>
  <c r="BG308" i="5"/>
  <c r="BE308" i="5"/>
  <c r="T308" i="5"/>
  <c r="R308" i="5"/>
  <c r="P308" i="5"/>
  <c r="BI306" i="5"/>
  <c r="BH306" i="5"/>
  <c r="BG306" i="5"/>
  <c r="BE306" i="5"/>
  <c r="T306" i="5"/>
  <c r="R306" i="5"/>
  <c r="P306" i="5"/>
  <c r="BI304" i="5"/>
  <c r="BH304" i="5"/>
  <c r="BG304" i="5"/>
  <c r="BE304" i="5"/>
  <c r="T304" i="5"/>
  <c r="R304" i="5"/>
  <c r="P304" i="5"/>
  <c r="BI301" i="5"/>
  <c r="BH301" i="5"/>
  <c r="BG301" i="5"/>
  <c r="BE301" i="5"/>
  <c r="T301" i="5"/>
  <c r="R301" i="5"/>
  <c r="P301" i="5"/>
  <c r="BI299" i="5"/>
  <c r="BH299" i="5"/>
  <c r="BG299" i="5"/>
  <c r="BE299" i="5"/>
  <c r="T299" i="5"/>
  <c r="R299" i="5"/>
  <c r="P299" i="5"/>
  <c r="BI297" i="5"/>
  <c r="BH297" i="5"/>
  <c r="BG297" i="5"/>
  <c r="BE297" i="5"/>
  <c r="T297" i="5"/>
  <c r="R297" i="5"/>
  <c r="P297" i="5"/>
  <c r="BI295" i="5"/>
  <c r="BH295" i="5"/>
  <c r="BG295" i="5"/>
  <c r="BE295" i="5"/>
  <c r="T295" i="5"/>
  <c r="R295" i="5"/>
  <c r="P295" i="5"/>
  <c r="BI293" i="5"/>
  <c r="BH293" i="5"/>
  <c r="BG293" i="5"/>
  <c r="BE293" i="5"/>
  <c r="T293" i="5"/>
  <c r="R293" i="5"/>
  <c r="P293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5" i="5"/>
  <c r="BH275" i="5"/>
  <c r="BG275" i="5"/>
  <c r="BE275" i="5"/>
  <c r="T275" i="5"/>
  <c r="R275" i="5"/>
  <c r="P275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69" i="5"/>
  <c r="BH269" i="5"/>
  <c r="BG269" i="5"/>
  <c r="BE269" i="5"/>
  <c r="T269" i="5"/>
  <c r="R269" i="5"/>
  <c r="P269" i="5"/>
  <c r="BI266" i="5"/>
  <c r="BH266" i="5"/>
  <c r="BG266" i="5"/>
  <c r="BE266" i="5"/>
  <c r="T266" i="5"/>
  <c r="R266" i="5"/>
  <c r="P266" i="5"/>
  <c r="BI264" i="5"/>
  <c r="BH264" i="5"/>
  <c r="BG264" i="5"/>
  <c r="BE264" i="5"/>
  <c r="T264" i="5"/>
  <c r="R264" i="5"/>
  <c r="P264" i="5"/>
  <c r="BI259" i="5"/>
  <c r="BH259" i="5"/>
  <c r="BG259" i="5"/>
  <c r="BE259" i="5"/>
  <c r="T259" i="5"/>
  <c r="R259" i="5"/>
  <c r="P259" i="5"/>
  <c r="BI257" i="5"/>
  <c r="BH257" i="5"/>
  <c r="BG257" i="5"/>
  <c r="BE257" i="5"/>
  <c r="T257" i="5"/>
  <c r="R257" i="5"/>
  <c r="P257" i="5"/>
  <c r="BI254" i="5"/>
  <c r="BH254" i="5"/>
  <c r="BG254" i="5"/>
  <c r="BE254" i="5"/>
  <c r="T254" i="5"/>
  <c r="R254" i="5"/>
  <c r="P254" i="5"/>
  <c r="BI252" i="5"/>
  <c r="BH252" i="5"/>
  <c r="BG252" i="5"/>
  <c r="BE252" i="5"/>
  <c r="T252" i="5"/>
  <c r="R252" i="5"/>
  <c r="P252" i="5"/>
  <c r="BI249" i="5"/>
  <c r="BH249" i="5"/>
  <c r="BG249" i="5"/>
  <c r="BE249" i="5"/>
  <c r="T249" i="5"/>
  <c r="R249" i="5"/>
  <c r="P249" i="5"/>
  <c r="BI247" i="5"/>
  <c r="BH247" i="5"/>
  <c r="BG247" i="5"/>
  <c r="BE247" i="5"/>
  <c r="T247" i="5"/>
  <c r="R247" i="5"/>
  <c r="P247" i="5"/>
  <c r="BI245" i="5"/>
  <c r="BH245" i="5"/>
  <c r="BG245" i="5"/>
  <c r="BE245" i="5"/>
  <c r="T245" i="5"/>
  <c r="R245" i="5"/>
  <c r="P245" i="5"/>
  <c r="BI243" i="5"/>
  <c r="BH243" i="5"/>
  <c r="BG243" i="5"/>
  <c r="BE243" i="5"/>
  <c r="T243" i="5"/>
  <c r="R243" i="5"/>
  <c r="P243" i="5"/>
  <c r="BI241" i="5"/>
  <c r="BH241" i="5"/>
  <c r="BG241" i="5"/>
  <c r="BE241" i="5"/>
  <c r="T241" i="5"/>
  <c r="R241" i="5"/>
  <c r="P241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3" i="5"/>
  <c r="BH223" i="5"/>
  <c r="BG223" i="5"/>
  <c r="BE223" i="5"/>
  <c r="T223" i="5"/>
  <c r="R223" i="5"/>
  <c r="P223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0" i="5"/>
  <c r="BH210" i="5"/>
  <c r="BG210" i="5"/>
  <c r="BE210" i="5"/>
  <c r="T210" i="5"/>
  <c r="R210" i="5"/>
  <c r="P210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6" i="5"/>
  <c r="BH126" i="5"/>
  <c r="BG126" i="5"/>
  <c r="BE126" i="5"/>
  <c r="T126" i="5"/>
  <c r="R126" i="5"/>
  <c r="P126" i="5"/>
  <c r="BI124" i="5"/>
  <c r="BH124" i="5"/>
  <c r="BG124" i="5"/>
  <c r="BE124" i="5"/>
  <c r="T124" i="5"/>
  <c r="R124" i="5"/>
  <c r="P124" i="5"/>
  <c r="BI122" i="5"/>
  <c r="BH122" i="5"/>
  <c r="BG122" i="5"/>
  <c r="BE122" i="5"/>
  <c r="T122" i="5"/>
  <c r="R122" i="5"/>
  <c r="P122" i="5"/>
  <c r="BI120" i="5"/>
  <c r="BH120" i="5"/>
  <c r="BG120" i="5"/>
  <c r="BE120" i="5"/>
  <c r="T120" i="5"/>
  <c r="R120" i="5"/>
  <c r="P120" i="5"/>
  <c r="BI118" i="5"/>
  <c r="BH118" i="5"/>
  <c r="BG118" i="5"/>
  <c r="BE118" i="5"/>
  <c r="T118" i="5"/>
  <c r="R118" i="5"/>
  <c r="P118" i="5"/>
  <c r="BI116" i="5"/>
  <c r="BH116" i="5"/>
  <c r="BG116" i="5"/>
  <c r="BE116" i="5"/>
  <c r="T116" i="5"/>
  <c r="R116" i="5"/>
  <c r="P116" i="5"/>
  <c r="BI114" i="5"/>
  <c r="BH114" i="5"/>
  <c r="BG114" i="5"/>
  <c r="BE114" i="5"/>
  <c r="T114" i="5"/>
  <c r="R114" i="5"/>
  <c r="P114" i="5"/>
  <c r="BI111" i="5"/>
  <c r="BH111" i="5"/>
  <c r="BG111" i="5"/>
  <c r="BE111" i="5"/>
  <c r="T111" i="5"/>
  <c r="R111" i="5"/>
  <c r="P111" i="5"/>
  <c r="BI109" i="5"/>
  <c r="BH109" i="5"/>
  <c r="BG109" i="5"/>
  <c r="BE109" i="5"/>
  <c r="T109" i="5"/>
  <c r="R109" i="5"/>
  <c r="P109" i="5"/>
  <c r="BI106" i="5"/>
  <c r="BH106" i="5"/>
  <c r="BG106" i="5"/>
  <c r="BE106" i="5"/>
  <c r="T106" i="5"/>
  <c r="R106" i="5"/>
  <c r="P106" i="5"/>
  <c r="BI101" i="5"/>
  <c r="BH101" i="5"/>
  <c r="BG101" i="5"/>
  <c r="BE101" i="5"/>
  <c r="T101" i="5"/>
  <c r="R101" i="5"/>
  <c r="P101" i="5"/>
  <c r="F92" i="5"/>
  <c r="E90" i="5"/>
  <c r="F56" i="5"/>
  <c r="E54" i="5"/>
  <c r="J26" i="5"/>
  <c r="E26" i="5"/>
  <c r="J95" i="5"/>
  <c r="J25" i="5"/>
  <c r="J23" i="5"/>
  <c r="E23" i="5"/>
  <c r="J94" i="5"/>
  <c r="J22" i="5"/>
  <c r="J20" i="5"/>
  <c r="E20" i="5"/>
  <c r="F95" i="5"/>
  <c r="J19" i="5"/>
  <c r="J17" i="5"/>
  <c r="E17" i="5"/>
  <c r="F58" i="5"/>
  <c r="J16" i="5"/>
  <c r="J14" i="5"/>
  <c r="J92" i="5"/>
  <c r="E7" i="5"/>
  <c r="E86" i="5" s="1"/>
  <c r="J39" i="4"/>
  <c r="J38" i="4"/>
  <c r="AY58" i="1"/>
  <c r="J37" i="4"/>
  <c r="AX58" i="1"/>
  <c r="BI378" i="4"/>
  <c r="BH378" i="4"/>
  <c r="BG378" i="4"/>
  <c r="BE378" i="4"/>
  <c r="T378" i="4"/>
  <c r="R378" i="4"/>
  <c r="P378" i="4"/>
  <c r="BI375" i="4"/>
  <c r="BH375" i="4"/>
  <c r="BG375" i="4"/>
  <c r="BE375" i="4"/>
  <c r="T375" i="4"/>
  <c r="R375" i="4"/>
  <c r="P375" i="4"/>
  <c r="BI373" i="4"/>
  <c r="BH373" i="4"/>
  <c r="BG373" i="4"/>
  <c r="BE373" i="4"/>
  <c r="T373" i="4"/>
  <c r="R373" i="4"/>
  <c r="P373" i="4"/>
  <c r="BI372" i="4"/>
  <c r="BH372" i="4"/>
  <c r="BG372" i="4"/>
  <c r="BE372" i="4"/>
  <c r="T372" i="4"/>
  <c r="R372" i="4"/>
  <c r="P372" i="4"/>
  <c r="BI367" i="4"/>
  <c r="BH367" i="4"/>
  <c r="BG367" i="4"/>
  <c r="BE367" i="4"/>
  <c r="T367" i="4"/>
  <c r="R367" i="4"/>
  <c r="P367" i="4"/>
  <c r="BI364" i="4"/>
  <c r="BH364" i="4"/>
  <c r="BG364" i="4"/>
  <c r="BE364" i="4"/>
  <c r="T364" i="4"/>
  <c r="R364" i="4"/>
  <c r="P364" i="4"/>
  <c r="BI362" i="4"/>
  <c r="BH362" i="4"/>
  <c r="BG362" i="4"/>
  <c r="BE362" i="4"/>
  <c r="T362" i="4"/>
  <c r="R362" i="4"/>
  <c r="P362" i="4"/>
  <c r="BI360" i="4"/>
  <c r="BH360" i="4"/>
  <c r="BG360" i="4"/>
  <c r="BE360" i="4"/>
  <c r="T360" i="4"/>
  <c r="R360" i="4"/>
  <c r="P360" i="4"/>
  <c r="BI358" i="4"/>
  <c r="BH358" i="4"/>
  <c r="BG358" i="4"/>
  <c r="BE358" i="4"/>
  <c r="T358" i="4"/>
  <c r="R358" i="4"/>
  <c r="P358" i="4"/>
  <c r="BI356" i="4"/>
  <c r="BH356" i="4"/>
  <c r="BG356" i="4"/>
  <c r="BE356" i="4"/>
  <c r="T356" i="4"/>
  <c r="R356" i="4"/>
  <c r="P356" i="4"/>
  <c r="BI354" i="4"/>
  <c r="BH354" i="4"/>
  <c r="BG354" i="4"/>
  <c r="BE354" i="4"/>
  <c r="T354" i="4"/>
  <c r="R354" i="4"/>
  <c r="P354" i="4"/>
  <c r="BI352" i="4"/>
  <c r="BH352" i="4"/>
  <c r="BG352" i="4"/>
  <c r="BE352" i="4"/>
  <c r="T352" i="4"/>
  <c r="R352" i="4"/>
  <c r="P352" i="4"/>
  <c r="BI350" i="4"/>
  <c r="BH350" i="4"/>
  <c r="BG350" i="4"/>
  <c r="BE350" i="4"/>
  <c r="T350" i="4"/>
  <c r="R350" i="4"/>
  <c r="P350" i="4"/>
  <c r="BI348" i="4"/>
  <c r="BH348" i="4"/>
  <c r="BG348" i="4"/>
  <c r="BE348" i="4"/>
  <c r="T348" i="4"/>
  <c r="R348" i="4"/>
  <c r="P348" i="4"/>
  <c r="BI346" i="4"/>
  <c r="BH346" i="4"/>
  <c r="BG346" i="4"/>
  <c r="BE346" i="4"/>
  <c r="T346" i="4"/>
  <c r="R346" i="4"/>
  <c r="P346" i="4"/>
  <c r="BI344" i="4"/>
  <c r="BH344" i="4"/>
  <c r="BG344" i="4"/>
  <c r="BE344" i="4"/>
  <c r="T344" i="4"/>
  <c r="R344" i="4"/>
  <c r="P344" i="4"/>
  <c r="BI342" i="4"/>
  <c r="BH342" i="4"/>
  <c r="BG342" i="4"/>
  <c r="BE342" i="4"/>
  <c r="T342" i="4"/>
  <c r="R342" i="4"/>
  <c r="P342" i="4"/>
  <c r="BI340" i="4"/>
  <c r="BH340" i="4"/>
  <c r="BG340" i="4"/>
  <c r="BE340" i="4"/>
  <c r="T340" i="4"/>
  <c r="R340" i="4"/>
  <c r="P340" i="4"/>
  <c r="BI338" i="4"/>
  <c r="BH338" i="4"/>
  <c r="BG338" i="4"/>
  <c r="BE338" i="4"/>
  <c r="T338" i="4"/>
  <c r="R338" i="4"/>
  <c r="P338" i="4"/>
  <c r="BI336" i="4"/>
  <c r="BH336" i="4"/>
  <c r="BG336" i="4"/>
  <c r="BE336" i="4"/>
  <c r="T336" i="4"/>
  <c r="R336" i="4"/>
  <c r="P336" i="4"/>
  <c r="BI334" i="4"/>
  <c r="BH334" i="4"/>
  <c r="BG334" i="4"/>
  <c r="BE334" i="4"/>
  <c r="T334" i="4"/>
  <c r="R334" i="4"/>
  <c r="P334" i="4"/>
  <c r="BI332" i="4"/>
  <c r="BH332" i="4"/>
  <c r="BG332" i="4"/>
  <c r="BE332" i="4"/>
  <c r="T332" i="4"/>
  <c r="R332" i="4"/>
  <c r="P332" i="4"/>
  <c r="BI330" i="4"/>
  <c r="BH330" i="4"/>
  <c r="BG330" i="4"/>
  <c r="BE330" i="4"/>
  <c r="T330" i="4"/>
  <c r="R330" i="4"/>
  <c r="P330" i="4"/>
  <c r="BI328" i="4"/>
  <c r="BH328" i="4"/>
  <c r="BG328" i="4"/>
  <c r="BE328" i="4"/>
  <c r="T328" i="4"/>
  <c r="R328" i="4"/>
  <c r="P328" i="4"/>
  <c r="BI325" i="4"/>
  <c r="BH325" i="4"/>
  <c r="BG325" i="4"/>
  <c r="BE325" i="4"/>
  <c r="T325" i="4"/>
  <c r="R325" i="4"/>
  <c r="P325" i="4"/>
  <c r="BI323" i="4"/>
  <c r="BH323" i="4"/>
  <c r="BG323" i="4"/>
  <c r="BE323" i="4"/>
  <c r="T323" i="4"/>
  <c r="R323" i="4"/>
  <c r="P323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8" i="4"/>
  <c r="BH318" i="4"/>
  <c r="BG318" i="4"/>
  <c r="BE318" i="4"/>
  <c r="T318" i="4"/>
  <c r="R318" i="4"/>
  <c r="P318" i="4"/>
  <c r="BI316" i="4"/>
  <c r="BH316" i="4"/>
  <c r="BG316" i="4"/>
  <c r="BE316" i="4"/>
  <c r="T316" i="4"/>
  <c r="R316" i="4"/>
  <c r="P316" i="4"/>
  <c r="BI314" i="4"/>
  <c r="BH314" i="4"/>
  <c r="BG314" i="4"/>
  <c r="BE314" i="4"/>
  <c r="T314" i="4"/>
  <c r="R314" i="4"/>
  <c r="P314" i="4"/>
  <c r="BI312" i="4"/>
  <c r="BH312" i="4"/>
  <c r="BG312" i="4"/>
  <c r="BE312" i="4"/>
  <c r="T312" i="4"/>
  <c r="R312" i="4"/>
  <c r="P312" i="4"/>
  <c r="BI310" i="4"/>
  <c r="BH310" i="4"/>
  <c r="BG310" i="4"/>
  <c r="BE310" i="4"/>
  <c r="T310" i="4"/>
  <c r="R310" i="4"/>
  <c r="P310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4" i="4"/>
  <c r="BH304" i="4"/>
  <c r="BG304" i="4"/>
  <c r="BE304" i="4"/>
  <c r="T304" i="4"/>
  <c r="R304" i="4"/>
  <c r="P304" i="4"/>
  <c r="BI302" i="4"/>
  <c r="BH302" i="4"/>
  <c r="BG302" i="4"/>
  <c r="BE302" i="4"/>
  <c r="T302" i="4"/>
  <c r="R302" i="4"/>
  <c r="P302" i="4"/>
  <c r="BI300" i="4"/>
  <c r="BH300" i="4"/>
  <c r="BG300" i="4"/>
  <c r="BE300" i="4"/>
  <c r="T300" i="4"/>
  <c r="R300" i="4"/>
  <c r="P300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3" i="4"/>
  <c r="BH293" i="4"/>
  <c r="BG293" i="4"/>
  <c r="BE293" i="4"/>
  <c r="T293" i="4"/>
  <c r="R293" i="4"/>
  <c r="P293" i="4"/>
  <c r="BI291" i="4"/>
  <c r="BH291" i="4"/>
  <c r="BG291" i="4"/>
  <c r="BE291" i="4"/>
  <c r="T291" i="4"/>
  <c r="R291" i="4"/>
  <c r="P291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5" i="4"/>
  <c r="BH285" i="4"/>
  <c r="BG285" i="4"/>
  <c r="BE285" i="4"/>
  <c r="T285" i="4"/>
  <c r="R285" i="4"/>
  <c r="P285" i="4"/>
  <c r="BI283" i="4"/>
  <c r="BH283" i="4"/>
  <c r="BG283" i="4"/>
  <c r="BE283" i="4"/>
  <c r="T283" i="4"/>
  <c r="R283" i="4"/>
  <c r="P283" i="4"/>
  <c r="BI281" i="4"/>
  <c r="BH281" i="4"/>
  <c r="BG281" i="4"/>
  <c r="BE281" i="4"/>
  <c r="T281" i="4"/>
  <c r="R281" i="4"/>
  <c r="P281" i="4"/>
  <c r="BI279" i="4"/>
  <c r="BH279" i="4"/>
  <c r="BG279" i="4"/>
  <c r="BE279" i="4"/>
  <c r="T279" i="4"/>
  <c r="R279" i="4"/>
  <c r="P279" i="4"/>
  <c r="BI277" i="4"/>
  <c r="BH277" i="4"/>
  <c r="BG277" i="4"/>
  <c r="BE277" i="4"/>
  <c r="T277" i="4"/>
  <c r="R277" i="4"/>
  <c r="P277" i="4"/>
  <c r="BI275" i="4"/>
  <c r="BH275" i="4"/>
  <c r="BG275" i="4"/>
  <c r="BE275" i="4"/>
  <c r="T275" i="4"/>
  <c r="R275" i="4"/>
  <c r="P275" i="4"/>
  <c r="BI273" i="4"/>
  <c r="BH273" i="4"/>
  <c r="BG273" i="4"/>
  <c r="BE273" i="4"/>
  <c r="T273" i="4"/>
  <c r="R273" i="4"/>
  <c r="P273" i="4"/>
  <c r="BI271" i="4"/>
  <c r="BH271" i="4"/>
  <c r="BG271" i="4"/>
  <c r="BE271" i="4"/>
  <c r="T271" i="4"/>
  <c r="R271" i="4"/>
  <c r="P271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59" i="4"/>
  <c r="BH259" i="4"/>
  <c r="BG259" i="4"/>
  <c r="BE259" i="4"/>
  <c r="T259" i="4"/>
  <c r="R259" i="4"/>
  <c r="P259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5" i="4"/>
  <c r="BH235" i="4"/>
  <c r="BG235" i="4"/>
  <c r="BE235" i="4"/>
  <c r="T235" i="4"/>
  <c r="R235" i="4"/>
  <c r="P235" i="4"/>
  <c r="BI233" i="4"/>
  <c r="BH233" i="4"/>
  <c r="BG233" i="4"/>
  <c r="BE233" i="4"/>
  <c r="T233" i="4"/>
  <c r="R233" i="4"/>
  <c r="P233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5" i="4"/>
  <c r="BH125" i="4"/>
  <c r="BG125" i="4"/>
  <c r="BE125" i="4"/>
  <c r="T125" i="4"/>
  <c r="R125" i="4"/>
  <c r="P125" i="4"/>
  <c r="BI121" i="4"/>
  <c r="BH121" i="4"/>
  <c r="BG121" i="4"/>
  <c r="BE121" i="4"/>
  <c r="T121" i="4"/>
  <c r="R121" i="4"/>
  <c r="P121" i="4"/>
  <c r="BI119" i="4"/>
  <c r="BH119" i="4"/>
  <c r="BG119" i="4"/>
  <c r="BE119" i="4"/>
  <c r="T119" i="4"/>
  <c r="R119" i="4"/>
  <c r="P119" i="4"/>
  <c r="BI117" i="4"/>
  <c r="BH117" i="4"/>
  <c r="BG117" i="4"/>
  <c r="BE117" i="4"/>
  <c r="T117" i="4"/>
  <c r="R117" i="4"/>
  <c r="P117" i="4"/>
  <c r="BI115" i="4"/>
  <c r="BH115" i="4"/>
  <c r="BG115" i="4"/>
  <c r="BE115" i="4"/>
  <c r="T115" i="4"/>
  <c r="R115" i="4"/>
  <c r="P115" i="4"/>
  <c r="BI112" i="4"/>
  <c r="BH112" i="4"/>
  <c r="BG112" i="4"/>
  <c r="BE112" i="4"/>
  <c r="T112" i="4"/>
  <c r="R112" i="4"/>
  <c r="P112" i="4"/>
  <c r="BI110" i="4"/>
  <c r="BH110" i="4"/>
  <c r="BG110" i="4"/>
  <c r="BE110" i="4"/>
  <c r="T110" i="4"/>
  <c r="R110" i="4"/>
  <c r="P110" i="4"/>
  <c r="BI108" i="4"/>
  <c r="BH108" i="4"/>
  <c r="BG108" i="4"/>
  <c r="BE108" i="4"/>
  <c r="T108" i="4"/>
  <c r="R108" i="4"/>
  <c r="P108" i="4"/>
  <c r="BI105" i="4"/>
  <c r="BH105" i="4"/>
  <c r="BG105" i="4"/>
  <c r="BE105" i="4"/>
  <c r="T105" i="4"/>
  <c r="R105" i="4"/>
  <c r="P105" i="4"/>
  <c r="BI102" i="4"/>
  <c r="BH102" i="4"/>
  <c r="BG102" i="4"/>
  <c r="BE102" i="4"/>
  <c r="T102" i="4"/>
  <c r="R102" i="4"/>
  <c r="P102" i="4"/>
  <c r="F93" i="4"/>
  <c r="E91" i="4"/>
  <c r="F56" i="4"/>
  <c r="E54" i="4"/>
  <c r="J26" i="4"/>
  <c r="E26" i="4"/>
  <c r="J96" i="4"/>
  <c r="J25" i="4"/>
  <c r="J23" i="4"/>
  <c r="E23" i="4"/>
  <c r="J95" i="4"/>
  <c r="J22" i="4"/>
  <c r="J20" i="4"/>
  <c r="E20" i="4"/>
  <c r="F59" i="4"/>
  <c r="J19" i="4"/>
  <c r="J17" i="4"/>
  <c r="E17" i="4"/>
  <c r="F95" i="4"/>
  <c r="J16" i="4"/>
  <c r="J14" i="4"/>
  <c r="J93" i="4"/>
  <c r="E7" i="4"/>
  <c r="E87" i="4" s="1"/>
  <c r="J39" i="3"/>
  <c r="J38" i="3"/>
  <c r="AY57" i="1"/>
  <c r="J37" i="3"/>
  <c r="AX57" i="1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2" i="3"/>
  <c r="BH392" i="3"/>
  <c r="BG392" i="3"/>
  <c r="BE392" i="3"/>
  <c r="T392" i="3"/>
  <c r="R392" i="3"/>
  <c r="P392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6" i="3"/>
  <c r="BH356" i="3"/>
  <c r="BG356" i="3"/>
  <c r="BE356" i="3"/>
  <c r="T356" i="3"/>
  <c r="R356" i="3"/>
  <c r="P356" i="3"/>
  <c r="BI353" i="3"/>
  <c r="BH353" i="3"/>
  <c r="BG353" i="3"/>
  <c r="BE353" i="3"/>
  <c r="T353" i="3"/>
  <c r="R353" i="3"/>
  <c r="P353" i="3"/>
  <c r="BI350" i="3"/>
  <c r="BH350" i="3"/>
  <c r="BG350" i="3"/>
  <c r="BE350" i="3"/>
  <c r="T350" i="3"/>
  <c r="R350" i="3"/>
  <c r="P350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7" i="3"/>
  <c r="BH327" i="3"/>
  <c r="BG327" i="3"/>
  <c r="BE327" i="3"/>
  <c r="T327" i="3"/>
  <c r="R327" i="3"/>
  <c r="P327" i="3"/>
  <c r="BI324" i="3"/>
  <c r="BH324" i="3"/>
  <c r="BG324" i="3"/>
  <c r="BE324" i="3"/>
  <c r="T324" i="3"/>
  <c r="R324" i="3"/>
  <c r="P324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298" i="3"/>
  <c r="BH298" i="3"/>
  <c r="BG298" i="3"/>
  <c r="BE298" i="3"/>
  <c r="T298" i="3"/>
  <c r="R298" i="3"/>
  <c r="P298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38" i="3"/>
  <c r="BH238" i="3"/>
  <c r="BG238" i="3"/>
  <c r="BE238" i="3"/>
  <c r="T238" i="3"/>
  <c r="R238" i="3"/>
  <c r="P238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78" i="3"/>
  <c r="BH178" i="3"/>
  <c r="BG178" i="3"/>
  <c r="BE178" i="3"/>
  <c r="T178" i="3"/>
  <c r="R178" i="3"/>
  <c r="P178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5" i="3"/>
  <c r="BH125" i="3"/>
  <c r="BG125" i="3"/>
  <c r="BE125" i="3"/>
  <c r="T125" i="3"/>
  <c r="R125" i="3"/>
  <c r="P125" i="3"/>
  <c r="BI119" i="3"/>
  <c r="BH119" i="3"/>
  <c r="BG119" i="3"/>
  <c r="BE119" i="3"/>
  <c r="T119" i="3"/>
  <c r="R119" i="3"/>
  <c r="P119" i="3"/>
  <c r="BI117" i="3"/>
  <c r="BH117" i="3"/>
  <c r="BG117" i="3"/>
  <c r="BE117" i="3"/>
  <c r="T117" i="3"/>
  <c r="R117" i="3"/>
  <c r="P117" i="3"/>
  <c r="BI112" i="3"/>
  <c r="BH112" i="3"/>
  <c r="BG112" i="3"/>
  <c r="BE112" i="3"/>
  <c r="T112" i="3"/>
  <c r="R112" i="3"/>
  <c r="P112" i="3"/>
  <c r="BI109" i="3"/>
  <c r="BH109" i="3"/>
  <c r="BG109" i="3"/>
  <c r="BE109" i="3"/>
  <c r="T109" i="3"/>
  <c r="R109" i="3"/>
  <c r="P109" i="3"/>
  <c r="BI106" i="3"/>
  <c r="BH106" i="3"/>
  <c r="BG106" i="3"/>
  <c r="BE106" i="3"/>
  <c r="T106" i="3"/>
  <c r="R106" i="3"/>
  <c r="P106" i="3"/>
  <c r="F97" i="3"/>
  <c r="E95" i="3"/>
  <c r="F56" i="3"/>
  <c r="E54" i="3"/>
  <c r="J26" i="3"/>
  <c r="E26" i="3"/>
  <c r="J100" i="3"/>
  <c r="J25" i="3"/>
  <c r="J23" i="3"/>
  <c r="E23" i="3"/>
  <c r="J99" i="3"/>
  <c r="J22" i="3"/>
  <c r="J20" i="3"/>
  <c r="E20" i="3"/>
  <c r="F100" i="3"/>
  <c r="J19" i="3"/>
  <c r="J17" i="3"/>
  <c r="E17" i="3"/>
  <c r="F99" i="3"/>
  <c r="J16" i="3"/>
  <c r="J14" i="3"/>
  <c r="J56" i="3" s="1"/>
  <c r="E7" i="3"/>
  <c r="E91" i="3"/>
  <c r="J37" i="2"/>
  <c r="J36" i="2"/>
  <c r="AY56" i="1"/>
  <c r="J35" i="2"/>
  <c r="AX56" i="1"/>
  <c r="BI3280" i="2"/>
  <c r="BH3280" i="2"/>
  <c r="BG3280" i="2"/>
  <c r="BE3280" i="2"/>
  <c r="T3280" i="2"/>
  <c r="R3280" i="2"/>
  <c r="P3280" i="2"/>
  <c r="BI3273" i="2"/>
  <c r="BH3273" i="2"/>
  <c r="BG3273" i="2"/>
  <c r="BE3273" i="2"/>
  <c r="T3273" i="2"/>
  <c r="R3273" i="2"/>
  <c r="P3273" i="2"/>
  <c r="BI3271" i="2"/>
  <c r="BH3271" i="2"/>
  <c r="BG3271" i="2"/>
  <c r="BE3271" i="2"/>
  <c r="T3271" i="2"/>
  <c r="R3271" i="2"/>
  <c r="P3271" i="2"/>
  <c r="BI3269" i="2"/>
  <c r="BH3269" i="2"/>
  <c r="BG3269" i="2"/>
  <c r="BE3269" i="2"/>
  <c r="T3269" i="2"/>
  <c r="R3269" i="2"/>
  <c r="P3269" i="2"/>
  <c r="BI3267" i="2"/>
  <c r="BH3267" i="2"/>
  <c r="BG3267" i="2"/>
  <c r="BE3267" i="2"/>
  <c r="T3267" i="2"/>
  <c r="R3267" i="2"/>
  <c r="P3267" i="2"/>
  <c r="BI3264" i="2"/>
  <c r="BH3264" i="2"/>
  <c r="BG3264" i="2"/>
  <c r="BE3264" i="2"/>
  <c r="T3264" i="2"/>
  <c r="R3264" i="2"/>
  <c r="P3264" i="2"/>
  <c r="BI3260" i="2"/>
  <c r="BH3260" i="2"/>
  <c r="BG3260" i="2"/>
  <c r="BE3260" i="2"/>
  <c r="T3260" i="2"/>
  <c r="R3260" i="2"/>
  <c r="P3260" i="2"/>
  <c r="BI3256" i="2"/>
  <c r="BH3256" i="2"/>
  <c r="BG3256" i="2"/>
  <c r="BE3256" i="2"/>
  <c r="T3256" i="2"/>
  <c r="R3256" i="2"/>
  <c r="P3256" i="2"/>
  <c r="BI3253" i="2"/>
  <c r="BH3253" i="2"/>
  <c r="BG3253" i="2"/>
  <c r="BE3253" i="2"/>
  <c r="T3253" i="2"/>
  <c r="R3253" i="2"/>
  <c r="P3253" i="2"/>
  <c r="BI3252" i="2"/>
  <c r="BH3252" i="2"/>
  <c r="BG3252" i="2"/>
  <c r="BE3252" i="2"/>
  <c r="T3252" i="2"/>
  <c r="R3252" i="2"/>
  <c r="P3252" i="2"/>
  <c r="BI3251" i="2"/>
  <c r="BH3251" i="2"/>
  <c r="BG3251" i="2"/>
  <c r="BE3251" i="2"/>
  <c r="T3251" i="2"/>
  <c r="R3251" i="2"/>
  <c r="P3251" i="2"/>
  <c r="BI3249" i="2"/>
  <c r="BH3249" i="2"/>
  <c r="BG3249" i="2"/>
  <c r="BE3249" i="2"/>
  <c r="T3249" i="2"/>
  <c r="R3249" i="2"/>
  <c r="P3249" i="2"/>
  <c r="BI3245" i="2"/>
  <c r="BH3245" i="2"/>
  <c r="BG3245" i="2"/>
  <c r="BE3245" i="2"/>
  <c r="T3245" i="2"/>
  <c r="R3245" i="2"/>
  <c r="P3245" i="2"/>
  <c r="BI3242" i="2"/>
  <c r="BH3242" i="2"/>
  <c r="BG3242" i="2"/>
  <c r="BE3242" i="2"/>
  <c r="T3242" i="2"/>
  <c r="R3242" i="2"/>
  <c r="P3242" i="2"/>
  <c r="BI3241" i="2"/>
  <c r="BH3241" i="2"/>
  <c r="BG3241" i="2"/>
  <c r="BE3241" i="2"/>
  <c r="T3241" i="2"/>
  <c r="R3241" i="2"/>
  <c r="P3241" i="2"/>
  <c r="BI3239" i="2"/>
  <c r="BH3239" i="2"/>
  <c r="BG3239" i="2"/>
  <c r="BE3239" i="2"/>
  <c r="T3239" i="2"/>
  <c r="R3239" i="2"/>
  <c r="P3239" i="2"/>
  <c r="BI3238" i="2"/>
  <c r="BH3238" i="2"/>
  <c r="BG3238" i="2"/>
  <c r="BE3238" i="2"/>
  <c r="T3238" i="2"/>
  <c r="R3238" i="2"/>
  <c r="P3238" i="2"/>
  <c r="BI3236" i="2"/>
  <c r="BH3236" i="2"/>
  <c r="BG3236" i="2"/>
  <c r="BE3236" i="2"/>
  <c r="T3236" i="2"/>
  <c r="R3236" i="2"/>
  <c r="P3236" i="2"/>
  <c r="BI3235" i="2"/>
  <c r="BH3235" i="2"/>
  <c r="BG3235" i="2"/>
  <c r="BE3235" i="2"/>
  <c r="T3235" i="2"/>
  <c r="R3235" i="2"/>
  <c r="P3235" i="2"/>
  <c r="BI3233" i="2"/>
  <c r="BH3233" i="2"/>
  <c r="BG3233" i="2"/>
  <c r="BE3233" i="2"/>
  <c r="T3233" i="2"/>
  <c r="R3233" i="2"/>
  <c r="P3233" i="2"/>
  <c r="BI3232" i="2"/>
  <c r="BH3232" i="2"/>
  <c r="BG3232" i="2"/>
  <c r="BE3232" i="2"/>
  <c r="T3232" i="2"/>
  <c r="R3232" i="2"/>
  <c r="P3232" i="2"/>
  <c r="BI3228" i="2"/>
  <c r="BH3228" i="2"/>
  <c r="BG3228" i="2"/>
  <c r="BE3228" i="2"/>
  <c r="T3228" i="2"/>
  <c r="R3228" i="2"/>
  <c r="P3228" i="2"/>
  <c r="BI3226" i="2"/>
  <c r="BH3226" i="2"/>
  <c r="BG3226" i="2"/>
  <c r="BE3226" i="2"/>
  <c r="T3226" i="2"/>
  <c r="R3226" i="2"/>
  <c r="P3226" i="2"/>
  <c r="BI3222" i="2"/>
  <c r="BH3222" i="2"/>
  <c r="BG3222" i="2"/>
  <c r="BE3222" i="2"/>
  <c r="T3222" i="2"/>
  <c r="R3222" i="2"/>
  <c r="P3222" i="2"/>
  <c r="BI3221" i="2"/>
  <c r="BH3221" i="2"/>
  <c r="BG3221" i="2"/>
  <c r="BE3221" i="2"/>
  <c r="T3221" i="2"/>
  <c r="R3221" i="2"/>
  <c r="P3221" i="2"/>
  <c r="BI3217" i="2"/>
  <c r="BH3217" i="2"/>
  <c r="BG3217" i="2"/>
  <c r="BE3217" i="2"/>
  <c r="T3217" i="2"/>
  <c r="R3217" i="2"/>
  <c r="P3217" i="2"/>
  <c r="BI3216" i="2"/>
  <c r="BH3216" i="2"/>
  <c r="BG3216" i="2"/>
  <c r="BE3216" i="2"/>
  <c r="T3216" i="2"/>
  <c r="R3216" i="2"/>
  <c r="P3216" i="2"/>
  <c r="BI3212" i="2"/>
  <c r="BH3212" i="2"/>
  <c r="BG3212" i="2"/>
  <c r="BE3212" i="2"/>
  <c r="T3212" i="2"/>
  <c r="R3212" i="2"/>
  <c r="P3212" i="2"/>
  <c r="BI3211" i="2"/>
  <c r="BH3211" i="2"/>
  <c r="BG3211" i="2"/>
  <c r="BE3211" i="2"/>
  <c r="T3211" i="2"/>
  <c r="R3211" i="2"/>
  <c r="P3211" i="2"/>
  <c r="BI3207" i="2"/>
  <c r="BH3207" i="2"/>
  <c r="BG3207" i="2"/>
  <c r="BE3207" i="2"/>
  <c r="T3207" i="2"/>
  <c r="R3207" i="2"/>
  <c r="P3207" i="2"/>
  <c r="BI3206" i="2"/>
  <c r="BH3206" i="2"/>
  <c r="BG3206" i="2"/>
  <c r="BE3206" i="2"/>
  <c r="T3206" i="2"/>
  <c r="R3206" i="2"/>
  <c r="P3206" i="2"/>
  <c r="BI3202" i="2"/>
  <c r="BH3202" i="2"/>
  <c r="BG3202" i="2"/>
  <c r="BE3202" i="2"/>
  <c r="T3202" i="2"/>
  <c r="R3202" i="2"/>
  <c r="P3202" i="2"/>
  <c r="BI3198" i="2"/>
  <c r="BH3198" i="2"/>
  <c r="BG3198" i="2"/>
  <c r="BE3198" i="2"/>
  <c r="T3198" i="2"/>
  <c r="R3198" i="2"/>
  <c r="P3198" i="2"/>
  <c r="BI3197" i="2"/>
  <c r="BH3197" i="2"/>
  <c r="BG3197" i="2"/>
  <c r="BE3197" i="2"/>
  <c r="T3197" i="2"/>
  <c r="R3197" i="2"/>
  <c r="P3197" i="2"/>
  <c r="BI3195" i="2"/>
  <c r="BH3195" i="2"/>
  <c r="BG3195" i="2"/>
  <c r="BE3195" i="2"/>
  <c r="T3195" i="2"/>
  <c r="R3195" i="2"/>
  <c r="P3195" i="2"/>
  <c r="BI3192" i="2"/>
  <c r="BH3192" i="2"/>
  <c r="BG3192" i="2"/>
  <c r="BE3192" i="2"/>
  <c r="T3192" i="2"/>
  <c r="R3192" i="2"/>
  <c r="P3192" i="2"/>
  <c r="BI3190" i="2"/>
  <c r="BH3190" i="2"/>
  <c r="BG3190" i="2"/>
  <c r="BE3190" i="2"/>
  <c r="T3190" i="2"/>
  <c r="R3190" i="2"/>
  <c r="P3190" i="2"/>
  <c r="BI3188" i="2"/>
  <c r="BH3188" i="2"/>
  <c r="BG3188" i="2"/>
  <c r="BE3188" i="2"/>
  <c r="T3188" i="2"/>
  <c r="R3188" i="2"/>
  <c r="P3188" i="2"/>
  <c r="BI3186" i="2"/>
  <c r="BH3186" i="2"/>
  <c r="BG3186" i="2"/>
  <c r="BE3186" i="2"/>
  <c r="T3186" i="2"/>
  <c r="R3186" i="2"/>
  <c r="P3186" i="2"/>
  <c r="BI3184" i="2"/>
  <c r="BH3184" i="2"/>
  <c r="BG3184" i="2"/>
  <c r="BE3184" i="2"/>
  <c r="T3184" i="2"/>
  <c r="R3184" i="2"/>
  <c r="P3184" i="2"/>
  <c r="BI3182" i="2"/>
  <c r="BH3182" i="2"/>
  <c r="BG3182" i="2"/>
  <c r="BE3182" i="2"/>
  <c r="T3182" i="2"/>
  <c r="R3182" i="2"/>
  <c r="P3182" i="2"/>
  <c r="BI3180" i="2"/>
  <c r="BH3180" i="2"/>
  <c r="BG3180" i="2"/>
  <c r="BE3180" i="2"/>
  <c r="T3180" i="2"/>
  <c r="R3180" i="2"/>
  <c r="P3180" i="2"/>
  <c r="BI3178" i="2"/>
  <c r="BH3178" i="2"/>
  <c r="BG3178" i="2"/>
  <c r="BE3178" i="2"/>
  <c r="T3178" i="2"/>
  <c r="R3178" i="2"/>
  <c r="P3178" i="2"/>
  <c r="BI3176" i="2"/>
  <c r="BH3176" i="2"/>
  <c r="BG3176" i="2"/>
  <c r="BE3176" i="2"/>
  <c r="T3176" i="2"/>
  <c r="R3176" i="2"/>
  <c r="P3176" i="2"/>
  <c r="BI3174" i="2"/>
  <c r="BH3174" i="2"/>
  <c r="BG3174" i="2"/>
  <c r="BE3174" i="2"/>
  <c r="T3174" i="2"/>
  <c r="R3174" i="2"/>
  <c r="P3174" i="2"/>
  <c r="BI3172" i="2"/>
  <c r="BH3172" i="2"/>
  <c r="BG3172" i="2"/>
  <c r="BE3172" i="2"/>
  <c r="T3172" i="2"/>
  <c r="R3172" i="2"/>
  <c r="P3172" i="2"/>
  <c r="BI3170" i="2"/>
  <c r="BH3170" i="2"/>
  <c r="BG3170" i="2"/>
  <c r="BE3170" i="2"/>
  <c r="T3170" i="2"/>
  <c r="R3170" i="2"/>
  <c r="P3170" i="2"/>
  <c r="BI3168" i="2"/>
  <c r="BH3168" i="2"/>
  <c r="BG3168" i="2"/>
  <c r="BE3168" i="2"/>
  <c r="T3168" i="2"/>
  <c r="R3168" i="2"/>
  <c r="P3168" i="2"/>
  <c r="BI3166" i="2"/>
  <c r="BH3166" i="2"/>
  <c r="BG3166" i="2"/>
  <c r="BE3166" i="2"/>
  <c r="T3166" i="2"/>
  <c r="R3166" i="2"/>
  <c r="P3166" i="2"/>
  <c r="BI3164" i="2"/>
  <c r="BH3164" i="2"/>
  <c r="BG3164" i="2"/>
  <c r="BE3164" i="2"/>
  <c r="T3164" i="2"/>
  <c r="R3164" i="2"/>
  <c r="P3164" i="2"/>
  <c r="BI3162" i="2"/>
  <c r="BH3162" i="2"/>
  <c r="BG3162" i="2"/>
  <c r="BE3162" i="2"/>
  <c r="T3162" i="2"/>
  <c r="R3162" i="2"/>
  <c r="P3162" i="2"/>
  <c r="BI3160" i="2"/>
  <c r="BH3160" i="2"/>
  <c r="BG3160" i="2"/>
  <c r="BE3160" i="2"/>
  <c r="T3160" i="2"/>
  <c r="R3160" i="2"/>
  <c r="P3160" i="2"/>
  <c r="BI3158" i="2"/>
  <c r="BH3158" i="2"/>
  <c r="BG3158" i="2"/>
  <c r="BE3158" i="2"/>
  <c r="T3158" i="2"/>
  <c r="R3158" i="2"/>
  <c r="P3158" i="2"/>
  <c r="BI3156" i="2"/>
  <c r="BH3156" i="2"/>
  <c r="BG3156" i="2"/>
  <c r="BE3156" i="2"/>
  <c r="T3156" i="2"/>
  <c r="R3156" i="2"/>
  <c r="P3156" i="2"/>
  <c r="BI3154" i="2"/>
  <c r="BH3154" i="2"/>
  <c r="BG3154" i="2"/>
  <c r="BE3154" i="2"/>
  <c r="T3154" i="2"/>
  <c r="R3154" i="2"/>
  <c r="P3154" i="2"/>
  <c r="BI3152" i="2"/>
  <c r="BH3152" i="2"/>
  <c r="BG3152" i="2"/>
  <c r="BE3152" i="2"/>
  <c r="T3152" i="2"/>
  <c r="R3152" i="2"/>
  <c r="P3152" i="2"/>
  <c r="BI3150" i="2"/>
  <c r="BH3150" i="2"/>
  <c r="BG3150" i="2"/>
  <c r="BE3150" i="2"/>
  <c r="T3150" i="2"/>
  <c r="R3150" i="2"/>
  <c r="P3150" i="2"/>
  <c r="BI3148" i="2"/>
  <c r="BH3148" i="2"/>
  <c r="BG3148" i="2"/>
  <c r="BE3148" i="2"/>
  <c r="T3148" i="2"/>
  <c r="R3148" i="2"/>
  <c r="P3148" i="2"/>
  <c r="BI3146" i="2"/>
  <c r="BH3146" i="2"/>
  <c r="BG3146" i="2"/>
  <c r="BE3146" i="2"/>
  <c r="T3146" i="2"/>
  <c r="R3146" i="2"/>
  <c r="P3146" i="2"/>
  <c r="BI3144" i="2"/>
  <c r="BH3144" i="2"/>
  <c r="BG3144" i="2"/>
  <c r="BE3144" i="2"/>
  <c r="T3144" i="2"/>
  <c r="R3144" i="2"/>
  <c r="P3144" i="2"/>
  <c r="BI3142" i="2"/>
  <c r="BH3142" i="2"/>
  <c r="BG3142" i="2"/>
  <c r="BE3142" i="2"/>
  <c r="T3142" i="2"/>
  <c r="R3142" i="2"/>
  <c r="P3142" i="2"/>
  <c r="BI3140" i="2"/>
  <c r="BH3140" i="2"/>
  <c r="BG3140" i="2"/>
  <c r="BE3140" i="2"/>
  <c r="T3140" i="2"/>
  <c r="R3140" i="2"/>
  <c r="P3140" i="2"/>
  <c r="BI3138" i="2"/>
  <c r="BH3138" i="2"/>
  <c r="BG3138" i="2"/>
  <c r="BE3138" i="2"/>
  <c r="T3138" i="2"/>
  <c r="R3138" i="2"/>
  <c r="P3138" i="2"/>
  <c r="BI3136" i="2"/>
  <c r="BH3136" i="2"/>
  <c r="BG3136" i="2"/>
  <c r="BE3136" i="2"/>
  <c r="T3136" i="2"/>
  <c r="R3136" i="2"/>
  <c r="P3136" i="2"/>
  <c r="BI3134" i="2"/>
  <c r="BH3134" i="2"/>
  <c r="BG3134" i="2"/>
  <c r="BE3134" i="2"/>
  <c r="T3134" i="2"/>
  <c r="R3134" i="2"/>
  <c r="P3134" i="2"/>
  <c r="BI3132" i="2"/>
  <c r="BH3132" i="2"/>
  <c r="BG3132" i="2"/>
  <c r="BE3132" i="2"/>
  <c r="T3132" i="2"/>
  <c r="R3132" i="2"/>
  <c r="P3132" i="2"/>
  <c r="BI3130" i="2"/>
  <c r="BH3130" i="2"/>
  <c r="BG3130" i="2"/>
  <c r="BE3130" i="2"/>
  <c r="T3130" i="2"/>
  <c r="R3130" i="2"/>
  <c r="P3130" i="2"/>
  <c r="BI3128" i="2"/>
  <c r="BH3128" i="2"/>
  <c r="BG3128" i="2"/>
  <c r="BE3128" i="2"/>
  <c r="T3128" i="2"/>
  <c r="R3128" i="2"/>
  <c r="P3128" i="2"/>
  <c r="BI3126" i="2"/>
  <c r="BH3126" i="2"/>
  <c r="BG3126" i="2"/>
  <c r="BE3126" i="2"/>
  <c r="T3126" i="2"/>
  <c r="R3126" i="2"/>
  <c r="P3126" i="2"/>
  <c r="BI3124" i="2"/>
  <c r="BH3124" i="2"/>
  <c r="BG3124" i="2"/>
  <c r="BE3124" i="2"/>
  <c r="T3124" i="2"/>
  <c r="R3124" i="2"/>
  <c r="P3124" i="2"/>
  <c r="BI3122" i="2"/>
  <c r="BH3122" i="2"/>
  <c r="BG3122" i="2"/>
  <c r="BE3122" i="2"/>
  <c r="T3122" i="2"/>
  <c r="R3122" i="2"/>
  <c r="P3122" i="2"/>
  <c r="BI3120" i="2"/>
  <c r="BH3120" i="2"/>
  <c r="BG3120" i="2"/>
  <c r="BE3120" i="2"/>
  <c r="T3120" i="2"/>
  <c r="R3120" i="2"/>
  <c r="P3120" i="2"/>
  <c r="BI3118" i="2"/>
  <c r="BH3118" i="2"/>
  <c r="BG3118" i="2"/>
  <c r="BE3118" i="2"/>
  <c r="T3118" i="2"/>
  <c r="R3118" i="2"/>
  <c r="P3118" i="2"/>
  <c r="BI3116" i="2"/>
  <c r="BH3116" i="2"/>
  <c r="BG3116" i="2"/>
  <c r="BE3116" i="2"/>
  <c r="T3116" i="2"/>
  <c r="R3116" i="2"/>
  <c r="P3116" i="2"/>
  <c r="BI3114" i="2"/>
  <c r="BH3114" i="2"/>
  <c r="BG3114" i="2"/>
  <c r="BE3114" i="2"/>
  <c r="T3114" i="2"/>
  <c r="R3114" i="2"/>
  <c r="P3114" i="2"/>
  <c r="BI3112" i="2"/>
  <c r="BH3112" i="2"/>
  <c r="BG3112" i="2"/>
  <c r="BE3112" i="2"/>
  <c r="T3112" i="2"/>
  <c r="R3112" i="2"/>
  <c r="P3112" i="2"/>
  <c r="BI3110" i="2"/>
  <c r="BH3110" i="2"/>
  <c r="BG3110" i="2"/>
  <c r="BE3110" i="2"/>
  <c r="T3110" i="2"/>
  <c r="R3110" i="2"/>
  <c r="P3110" i="2"/>
  <c r="BI3108" i="2"/>
  <c r="BH3108" i="2"/>
  <c r="BG3108" i="2"/>
  <c r="BE3108" i="2"/>
  <c r="T3108" i="2"/>
  <c r="R3108" i="2"/>
  <c r="P3108" i="2"/>
  <c r="BI3106" i="2"/>
  <c r="BH3106" i="2"/>
  <c r="BG3106" i="2"/>
  <c r="BE3106" i="2"/>
  <c r="T3106" i="2"/>
  <c r="R3106" i="2"/>
  <c r="P3106" i="2"/>
  <c r="BI3101" i="2"/>
  <c r="BH3101" i="2"/>
  <c r="BG3101" i="2"/>
  <c r="BE3101" i="2"/>
  <c r="T3101" i="2"/>
  <c r="R3101" i="2"/>
  <c r="P3101" i="2"/>
  <c r="BI3100" i="2"/>
  <c r="BH3100" i="2"/>
  <c r="BG3100" i="2"/>
  <c r="BE3100" i="2"/>
  <c r="T3100" i="2"/>
  <c r="R3100" i="2"/>
  <c r="P3100" i="2"/>
  <c r="BI3095" i="2"/>
  <c r="BH3095" i="2"/>
  <c r="BG3095" i="2"/>
  <c r="BE3095" i="2"/>
  <c r="T3095" i="2"/>
  <c r="R3095" i="2"/>
  <c r="P3095" i="2"/>
  <c r="BI3094" i="2"/>
  <c r="BH3094" i="2"/>
  <c r="BG3094" i="2"/>
  <c r="BE3094" i="2"/>
  <c r="T3094" i="2"/>
  <c r="R3094" i="2"/>
  <c r="P3094" i="2"/>
  <c r="BI3089" i="2"/>
  <c r="BH3089" i="2"/>
  <c r="BG3089" i="2"/>
  <c r="BE3089" i="2"/>
  <c r="T3089" i="2"/>
  <c r="R3089" i="2"/>
  <c r="P3089" i="2"/>
  <c r="BI3088" i="2"/>
  <c r="BH3088" i="2"/>
  <c r="BG3088" i="2"/>
  <c r="BE3088" i="2"/>
  <c r="T3088" i="2"/>
  <c r="R3088" i="2"/>
  <c r="P3088" i="2"/>
  <c r="BI3085" i="2"/>
  <c r="BH3085" i="2"/>
  <c r="BG3085" i="2"/>
  <c r="BE3085" i="2"/>
  <c r="T3085" i="2"/>
  <c r="R3085" i="2"/>
  <c r="P3085" i="2"/>
  <c r="BI3082" i="2"/>
  <c r="BH3082" i="2"/>
  <c r="BG3082" i="2"/>
  <c r="BE3082" i="2"/>
  <c r="T3082" i="2"/>
  <c r="R3082" i="2"/>
  <c r="P3082" i="2"/>
  <c r="BI3079" i="2"/>
  <c r="BH3079" i="2"/>
  <c r="BG3079" i="2"/>
  <c r="BE3079" i="2"/>
  <c r="T3079" i="2"/>
  <c r="R3079" i="2"/>
  <c r="P3079" i="2"/>
  <c r="BI3076" i="2"/>
  <c r="BH3076" i="2"/>
  <c r="BG3076" i="2"/>
  <c r="BE3076" i="2"/>
  <c r="T3076" i="2"/>
  <c r="R3076" i="2"/>
  <c r="P3076" i="2"/>
  <c r="BI3074" i="2"/>
  <c r="BH3074" i="2"/>
  <c r="BG3074" i="2"/>
  <c r="BE3074" i="2"/>
  <c r="T3074" i="2"/>
  <c r="R3074" i="2"/>
  <c r="P3074" i="2"/>
  <c r="BI3072" i="2"/>
  <c r="BH3072" i="2"/>
  <c r="BG3072" i="2"/>
  <c r="BE3072" i="2"/>
  <c r="T3072" i="2"/>
  <c r="R3072" i="2"/>
  <c r="P3072" i="2"/>
  <c r="BI3069" i="2"/>
  <c r="BH3069" i="2"/>
  <c r="BG3069" i="2"/>
  <c r="BE3069" i="2"/>
  <c r="T3069" i="2"/>
  <c r="R3069" i="2"/>
  <c r="P3069" i="2"/>
  <c r="BI3067" i="2"/>
  <c r="BH3067" i="2"/>
  <c r="BG3067" i="2"/>
  <c r="BE3067" i="2"/>
  <c r="T3067" i="2"/>
  <c r="R3067" i="2"/>
  <c r="P3067" i="2"/>
  <c r="BI3064" i="2"/>
  <c r="BH3064" i="2"/>
  <c r="BG3064" i="2"/>
  <c r="BE3064" i="2"/>
  <c r="T3064" i="2"/>
  <c r="R3064" i="2"/>
  <c r="P3064" i="2"/>
  <c r="BI3060" i="2"/>
  <c r="BH3060" i="2"/>
  <c r="BG3060" i="2"/>
  <c r="BE3060" i="2"/>
  <c r="T3060" i="2"/>
  <c r="R3060" i="2"/>
  <c r="P3060" i="2"/>
  <c r="BI3058" i="2"/>
  <c r="BH3058" i="2"/>
  <c r="BG3058" i="2"/>
  <c r="BE3058" i="2"/>
  <c r="T3058" i="2"/>
  <c r="R3058" i="2"/>
  <c r="P3058" i="2"/>
  <c r="BI3057" i="2"/>
  <c r="BH3057" i="2"/>
  <c r="BG3057" i="2"/>
  <c r="BE3057" i="2"/>
  <c r="T3057" i="2"/>
  <c r="R3057" i="2"/>
  <c r="P3057" i="2"/>
  <c r="BI3054" i="2"/>
  <c r="BH3054" i="2"/>
  <c r="BG3054" i="2"/>
  <c r="BE3054" i="2"/>
  <c r="T3054" i="2"/>
  <c r="R3054" i="2"/>
  <c r="P3054" i="2"/>
  <c r="BI3052" i="2"/>
  <c r="BH3052" i="2"/>
  <c r="BG3052" i="2"/>
  <c r="BE3052" i="2"/>
  <c r="T3052" i="2"/>
  <c r="R3052" i="2"/>
  <c r="P3052" i="2"/>
  <c r="BI3048" i="2"/>
  <c r="BH3048" i="2"/>
  <c r="BG3048" i="2"/>
  <c r="BE3048" i="2"/>
  <c r="T3048" i="2"/>
  <c r="R3048" i="2"/>
  <c r="P3048" i="2"/>
  <c r="BI3046" i="2"/>
  <c r="BH3046" i="2"/>
  <c r="BG3046" i="2"/>
  <c r="BE3046" i="2"/>
  <c r="T3046" i="2"/>
  <c r="R3046" i="2"/>
  <c r="P3046" i="2"/>
  <c r="BI3045" i="2"/>
  <c r="BH3045" i="2"/>
  <c r="BG3045" i="2"/>
  <c r="BE3045" i="2"/>
  <c r="T3045" i="2"/>
  <c r="R3045" i="2"/>
  <c r="P3045" i="2"/>
  <c r="BI3042" i="2"/>
  <c r="BH3042" i="2"/>
  <c r="BG3042" i="2"/>
  <c r="BE3042" i="2"/>
  <c r="T3042" i="2"/>
  <c r="R3042" i="2"/>
  <c r="P3042" i="2"/>
  <c r="BI3039" i="2"/>
  <c r="BH3039" i="2"/>
  <c r="BG3039" i="2"/>
  <c r="BE3039" i="2"/>
  <c r="T3039" i="2"/>
  <c r="R3039" i="2"/>
  <c r="P3039" i="2"/>
  <c r="BI3035" i="2"/>
  <c r="BH3035" i="2"/>
  <c r="BG3035" i="2"/>
  <c r="BE3035" i="2"/>
  <c r="T3035" i="2"/>
  <c r="R3035" i="2"/>
  <c r="P3035" i="2"/>
  <c r="BI3031" i="2"/>
  <c r="BH3031" i="2"/>
  <c r="BG3031" i="2"/>
  <c r="BE3031" i="2"/>
  <c r="T3031" i="2"/>
  <c r="R3031" i="2"/>
  <c r="P3031" i="2"/>
  <c r="BI3027" i="2"/>
  <c r="BH3027" i="2"/>
  <c r="BG3027" i="2"/>
  <c r="BE3027" i="2"/>
  <c r="T3027" i="2"/>
  <c r="R3027" i="2"/>
  <c r="P3027" i="2"/>
  <c r="BI3022" i="2"/>
  <c r="BH3022" i="2"/>
  <c r="BG3022" i="2"/>
  <c r="BE3022" i="2"/>
  <c r="T3022" i="2"/>
  <c r="R3022" i="2"/>
  <c r="P3022" i="2"/>
  <c r="BI3021" i="2"/>
  <c r="BH3021" i="2"/>
  <c r="BG3021" i="2"/>
  <c r="BE3021" i="2"/>
  <c r="T3021" i="2"/>
  <c r="R3021" i="2"/>
  <c r="P3021" i="2"/>
  <c r="BI3019" i="2"/>
  <c r="BH3019" i="2"/>
  <c r="BG3019" i="2"/>
  <c r="BE3019" i="2"/>
  <c r="T3019" i="2"/>
  <c r="R3019" i="2"/>
  <c r="P3019" i="2"/>
  <c r="BI3018" i="2"/>
  <c r="BH3018" i="2"/>
  <c r="BG3018" i="2"/>
  <c r="BE3018" i="2"/>
  <c r="T3018" i="2"/>
  <c r="R3018" i="2"/>
  <c r="P3018" i="2"/>
  <c r="BI3016" i="2"/>
  <c r="BH3016" i="2"/>
  <c r="BG3016" i="2"/>
  <c r="BE3016" i="2"/>
  <c r="T3016" i="2"/>
  <c r="R3016" i="2"/>
  <c r="P3016" i="2"/>
  <c r="BI3012" i="2"/>
  <c r="BH3012" i="2"/>
  <c r="BG3012" i="2"/>
  <c r="BE3012" i="2"/>
  <c r="T3012" i="2"/>
  <c r="R3012" i="2"/>
  <c r="P3012" i="2"/>
  <c r="BI3008" i="2"/>
  <c r="BH3008" i="2"/>
  <c r="BG3008" i="2"/>
  <c r="BE3008" i="2"/>
  <c r="T3008" i="2"/>
  <c r="R3008" i="2"/>
  <c r="P3008" i="2"/>
  <c r="BI3006" i="2"/>
  <c r="BH3006" i="2"/>
  <c r="BG3006" i="2"/>
  <c r="BE3006" i="2"/>
  <c r="T3006" i="2"/>
  <c r="R3006" i="2"/>
  <c r="P3006" i="2"/>
  <c r="BI3002" i="2"/>
  <c r="BH3002" i="2"/>
  <c r="BG3002" i="2"/>
  <c r="BE3002" i="2"/>
  <c r="T3002" i="2"/>
  <c r="R3002" i="2"/>
  <c r="P3002" i="2"/>
  <c r="BI3001" i="2"/>
  <c r="BH3001" i="2"/>
  <c r="BG3001" i="2"/>
  <c r="BE3001" i="2"/>
  <c r="T3001" i="2"/>
  <c r="R3001" i="2"/>
  <c r="P3001" i="2"/>
  <c r="BI2999" i="2"/>
  <c r="BH2999" i="2"/>
  <c r="BG2999" i="2"/>
  <c r="BE2999" i="2"/>
  <c r="T2999" i="2"/>
  <c r="R2999" i="2"/>
  <c r="P2999" i="2"/>
  <c r="BI2998" i="2"/>
  <c r="BH2998" i="2"/>
  <c r="BG2998" i="2"/>
  <c r="BE2998" i="2"/>
  <c r="T2998" i="2"/>
  <c r="R2998" i="2"/>
  <c r="P2998" i="2"/>
  <c r="BI2996" i="2"/>
  <c r="BH2996" i="2"/>
  <c r="BG2996" i="2"/>
  <c r="BE2996" i="2"/>
  <c r="T2996" i="2"/>
  <c r="R2996" i="2"/>
  <c r="P2996" i="2"/>
  <c r="BI2995" i="2"/>
  <c r="BH2995" i="2"/>
  <c r="BG2995" i="2"/>
  <c r="BE2995" i="2"/>
  <c r="T2995" i="2"/>
  <c r="R2995" i="2"/>
  <c r="P2995" i="2"/>
  <c r="BI2993" i="2"/>
  <c r="BH2993" i="2"/>
  <c r="BG2993" i="2"/>
  <c r="BE2993" i="2"/>
  <c r="T2993" i="2"/>
  <c r="R2993" i="2"/>
  <c r="P2993" i="2"/>
  <c r="BI2992" i="2"/>
  <c r="BH2992" i="2"/>
  <c r="BG2992" i="2"/>
  <c r="BE2992" i="2"/>
  <c r="T2992" i="2"/>
  <c r="R2992" i="2"/>
  <c r="P2992" i="2"/>
  <c r="BI2989" i="2"/>
  <c r="BH2989" i="2"/>
  <c r="BG2989" i="2"/>
  <c r="BE2989" i="2"/>
  <c r="T2989" i="2"/>
  <c r="R2989" i="2"/>
  <c r="P2989" i="2"/>
  <c r="BI2986" i="2"/>
  <c r="BH2986" i="2"/>
  <c r="BG2986" i="2"/>
  <c r="BE2986" i="2"/>
  <c r="T2986" i="2"/>
  <c r="R2986" i="2"/>
  <c r="P2986" i="2"/>
  <c r="BI2984" i="2"/>
  <c r="BH2984" i="2"/>
  <c r="BG2984" i="2"/>
  <c r="BE2984" i="2"/>
  <c r="T2984" i="2"/>
  <c r="R2984" i="2"/>
  <c r="P2984" i="2"/>
  <c r="BI2982" i="2"/>
  <c r="BH2982" i="2"/>
  <c r="BG2982" i="2"/>
  <c r="BE2982" i="2"/>
  <c r="T2982" i="2"/>
  <c r="R2982" i="2"/>
  <c r="P2982" i="2"/>
  <c r="BI2978" i="2"/>
  <c r="BH2978" i="2"/>
  <c r="BG2978" i="2"/>
  <c r="BE2978" i="2"/>
  <c r="T2978" i="2"/>
  <c r="R2978" i="2"/>
  <c r="P2978" i="2"/>
  <c r="BI2976" i="2"/>
  <c r="BH2976" i="2"/>
  <c r="BG2976" i="2"/>
  <c r="BE2976" i="2"/>
  <c r="T2976" i="2"/>
  <c r="R2976" i="2"/>
  <c r="P2976" i="2"/>
  <c r="BI2973" i="2"/>
  <c r="BH2973" i="2"/>
  <c r="BG2973" i="2"/>
  <c r="BE2973" i="2"/>
  <c r="T2973" i="2"/>
  <c r="R2973" i="2"/>
  <c r="P2973" i="2"/>
  <c r="BI2969" i="2"/>
  <c r="BH2969" i="2"/>
  <c r="BG2969" i="2"/>
  <c r="BE2969" i="2"/>
  <c r="T2969" i="2"/>
  <c r="R2969" i="2"/>
  <c r="P2969" i="2"/>
  <c r="BI2963" i="2"/>
  <c r="BH2963" i="2"/>
  <c r="BG2963" i="2"/>
  <c r="BE2963" i="2"/>
  <c r="T2963" i="2"/>
  <c r="R2963" i="2"/>
  <c r="P2963" i="2"/>
  <c r="BI2957" i="2"/>
  <c r="BH2957" i="2"/>
  <c r="BG2957" i="2"/>
  <c r="BE2957" i="2"/>
  <c r="T2957" i="2"/>
  <c r="R2957" i="2"/>
  <c r="P2957" i="2"/>
  <c r="BI2948" i="2"/>
  <c r="BH2948" i="2"/>
  <c r="BG2948" i="2"/>
  <c r="BE2948" i="2"/>
  <c r="T2948" i="2"/>
  <c r="R2948" i="2"/>
  <c r="P2948" i="2"/>
  <c r="BI2939" i="2"/>
  <c r="BH2939" i="2"/>
  <c r="BG2939" i="2"/>
  <c r="BE2939" i="2"/>
  <c r="T2939" i="2"/>
  <c r="R2939" i="2"/>
  <c r="P2939" i="2"/>
  <c r="BI2930" i="2"/>
  <c r="BH2930" i="2"/>
  <c r="BG2930" i="2"/>
  <c r="BE2930" i="2"/>
  <c r="T2930" i="2"/>
  <c r="R2930" i="2"/>
  <c r="P2930" i="2"/>
  <c r="BI2921" i="2"/>
  <c r="BH2921" i="2"/>
  <c r="BG2921" i="2"/>
  <c r="BE2921" i="2"/>
  <c r="T2921" i="2"/>
  <c r="R2921" i="2"/>
  <c r="P2921" i="2"/>
  <c r="BI2919" i="2"/>
  <c r="BH2919" i="2"/>
  <c r="BG2919" i="2"/>
  <c r="BE2919" i="2"/>
  <c r="T2919" i="2"/>
  <c r="R2919" i="2"/>
  <c r="P2919" i="2"/>
  <c r="BI2910" i="2"/>
  <c r="BH2910" i="2"/>
  <c r="BG2910" i="2"/>
  <c r="BE2910" i="2"/>
  <c r="T2910" i="2"/>
  <c r="R2910" i="2"/>
  <c r="P2910" i="2"/>
  <c r="BI2907" i="2"/>
  <c r="BH2907" i="2"/>
  <c r="BG2907" i="2"/>
  <c r="BE2907" i="2"/>
  <c r="T2907" i="2"/>
  <c r="R2907" i="2"/>
  <c r="P2907" i="2"/>
  <c r="BI2906" i="2"/>
  <c r="BH2906" i="2"/>
  <c r="BG2906" i="2"/>
  <c r="BE2906" i="2"/>
  <c r="T2906" i="2"/>
  <c r="R2906" i="2"/>
  <c r="P2906" i="2"/>
  <c r="BI2900" i="2"/>
  <c r="BH2900" i="2"/>
  <c r="BG2900" i="2"/>
  <c r="BE2900" i="2"/>
  <c r="T2900" i="2"/>
  <c r="R2900" i="2"/>
  <c r="P2900" i="2"/>
  <c r="BI2898" i="2"/>
  <c r="BH2898" i="2"/>
  <c r="BG2898" i="2"/>
  <c r="BE2898" i="2"/>
  <c r="T2898" i="2"/>
  <c r="R2898" i="2"/>
  <c r="P2898" i="2"/>
  <c r="BI2896" i="2"/>
  <c r="BH2896" i="2"/>
  <c r="BG2896" i="2"/>
  <c r="BE2896" i="2"/>
  <c r="T2896" i="2"/>
  <c r="R2896" i="2"/>
  <c r="P2896" i="2"/>
  <c r="BI2891" i="2"/>
  <c r="BH2891" i="2"/>
  <c r="BG2891" i="2"/>
  <c r="BE2891" i="2"/>
  <c r="T2891" i="2"/>
  <c r="R2891" i="2"/>
  <c r="P2891" i="2"/>
  <c r="BI2890" i="2"/>
  <c r="BH2890" i="2"/>
  <c r="BG2890" i="2"/>
  <c r="BE2890" i="2"/>
  <c r="T2890" i="2"/>
  <c r="R2890" i="2"/>
  <c r="P2890" i="2"/>
  <c r="BI2888" i="2"/>
  <c r="BH2888" i="2"/>
  <c r="BG2888" i="2"/>
  <c r="BE2888" i="2"/>
  <c r="T2888" i="2"/>
  <c r="R2888" i="2"/>
  <c r="P2888" i="2"/>
  <c r="BI2887" i="2"/>
  <c r="BH2887" i="2"/>
  <c r="BG2887" i="2"/>
  <c r="BE2887" i="2"/>
  <c r="T2887" i="2"/>
  <c r="R2887" i="2"/>
  <c r="P2887" i="2"/>
  <c r="BI2884" i="2"/>
  <c r="BH2884" i="2"/>
  <c r="BG2884" i="2"/>
  <c r="BE2884" i="2"/>
  <c r="T2884" i="2"/>
  <c r="R2884" i="2"/>
  <c r="P2884" i="2"/>
  <c r="BI2881" i="2"/>
  <c r="BH2881" i="2"/>
  <c r="BG2881" i="2"/>
  <c r="BE2881" i="2"/>
  <c r="T2881" i="2"/>
  <c r="R2881" i="2"/>
  <c r="P2881" i="2"/>
  <c r="BI2877" i="2"/>
  <c r="BH2877" i="2"/>
  <c r="BG2877" i="2"/>
  <c r="BE2877" i="2"/>
  <c r="T2877" i="2"/>
  <c r="R2877" i="2"/>
  <c r="P2877" i="2"/>
  <c r="BI2870" i="2"/>
  <c r="BH2870" i="2"/>
  <c r="BG2870" i="2"/>
  <c r="BE2870" i="2"/>
  <c r="T2870" i="2"/>
  <c r="R2870" i="2"/>
  <c r="P2870" i="2"/>
  <c r="BI2866" i="2"/>
  <c r="BH2866" i="2"/>
  <c r="BG2866" i="2"/>
  <c r="BE2866" i="2"/>
  <c r="T2866" i="2"/>
  <c r="R2866" i="2"/>
  <c r="P2866" i="2"/>
  <c r="BI2863" i="2"/>
  <c r="BH2863" i="2"/>
  <c r="BG2863" i="2"/>
  <c r="BE2863" i="2"/>
  <c r="T2863" i="2"/>
  <c r="R2863" i="2"/>
  <c r="P2863" i="2"/>
  <c r="BI2860" i="2"/>
  <c r="BH2860" i="2"/>
  <c r="BG2860" i="2"/>
  <c r="BE2860" i="2"/>
  <c r="T2860" i="2"/>
  <c r="R2860" i="2"/>
  <c r="P2860" i="2"/>
  <c r="BI2856" i="2"/>
  <c r="BH2856" i="2"/>
  <c r="BG2856" i="2"/>
  <c r="BE2856" i="2"/>
  <c r="T2856" i="2"/>
  <c r="R2856" i="2"/>
  <c r="P2856" i="2"/>
  <c r="BI2851" i="2"/>
  <c r="BH2851" i="2"/>
  <c r="BG2851" i="2"/>
  <c r="BE2851" i="2"/>
  <c r="T2851" i="2"/>
  <c r="R2851" i="2"/>
  <c r="P2851" i="2"/>
  <c r="BI2847" i="2"/>
  <c r="BH2847" i="2"/>
  <c r="BG2847" i="2"/>
  <c r="BE2847" i="2"/>
  <c r="T2847" i="2"/>
  <c r="R2847" i="2"/>
  <c r="P2847" i="2"/>
  <c r="BI2843" i="2"/>
  <c r="BH2843" i="2"/>
  <c r="BG2843" i="2"/>
  <c r="BE2843" i="2"/>
  <c r="T2843" i="2"/>
  <c r="R2843" i="2"/>
  <c r="P2843" i="2"/>
  <c r="BI2839" i="2"/>
  <c r="BH2839" i="2"/>
  <c r="BG2839" i="2"/>
  <c r="BE2839" i="2"/>
  <c r="T2839" i="2"/>
  <c r="R2839" i="2"/>
  <c r="P2839" i="2"/>
  <c r="BI2837" i="2"/>
  <c r="BH2837" i="2"/>
  <c r="BG2837" i="2"/>
  <c r="BE2837" i="2"/>
  <c r="T2837" i="2"/>
  <c r="R2837" i="2"/>
  <c r="P2837" i="2"/>
  <c r="BI2835" i="2"/>
  <c r="BH2835" i="2"/>
  <c r="BG2835" i="2"/>
  <c r="BE2835" i="2"/>
  <c r="T2835" i="2"/>
  <c r="R2835" i="2"/>
  <c r="P2835" i="2"/>
  <c r="BI2833" i="2"/>
  <c r="BH2833" i="2"/>
  <c r="BG2833" i="2"/>
  <c r="BE2833" i="2"/>
  <c r="T2833" i="2"/>
  <c r="R2833" i="2"/>
  <c r="P2833" i="2"/>
  <c r="BI2830" i="2"/>
  <c r="BH2830" i="2"/>
  <c r="BG2830" i="2"/>
  <c r="BE2830" i="2"/>
  <c r="T2830" i="2"/>
  <c r="R2830" i="2"/>
  <c r="P2830" i="2"/>
  <c r="BI2826" i="2"/>
  <c r="BH2826" i="2"/>
  <c r="BG2826" i="2"/>
  <c r="BE2826" i="2"/>
  <c r="T2826" i="2"/>
  <c r="R2826" i="2"/>
  <c r="P2826" i="2"/>
  <c r="BI2823" i="2"/>
  <c r="BH2823" i="2"/>
  <c r="BG2823" i="2"/>
  <c r="BE2823" i="2"/>
  <c r="T2823" i="2"/>
  <c r="R2823" i="2"/>
  <c r="P2823" i="2"/>
  <c r="BI2817" i="2"/>
  <c r="BH2817" i="2"/>
  <c r="BG2817" i="2"/>
  <c r="BE2817" i="2"/>
  <c r="T2817" i="2"/>
  <c r="R2817" i="2"/>
  <c r="P2817" i="2"/>
  <c r="BI2815" i="2"/>
  <c r="BH2815" i="2"/>
  <c r="BG2815" i="2"/>
  <c r="BE2815" i="2"/>
  <c r="T2815" i="2"/>
  <c r="R2815" i="2"/>
  <c r="P2815" i="2"/>
  <c r="BI2789" i="2"/>
  <c r="BH2789" i="2"/>
  <c r="BG2789" i="2"/>
  <c r="BE2789" i="2"/>
  <c r="T2789" i="2"/>
  <c r="R2789" i="2"/>
  <c r="P2789" i="2"/>
  <c r="BI2763" i="2"/>
  <c r="BH2763" i="2"/>
  <c r="BG2763" i="2"/>
  <c r="BE2763" i="2"/>
  <c r="T2763" i="2"/>
  <c r="R2763" i="2"/>
  <c r="P2763" i="2"/>
  <c r="BI2757" i="2"/>
  <c r="BH2757" i="2"/>
  <c r="BG2757" i="2"/>
  <c r="BE2757" i="2"/>
  <c r="T2757" i="2"/>
  <c r="R2757" i="2"/>
  <c r="P2757" i="2"/>
  <c r="BI2730" i="2"/>
  <c r="BH2730" i="2"/>
  <c r="BG2730" i="2"/>
  <c r="BE2730" i="2"/>
  <c r="T2730" i="2"/>
  <c r="R2730" i="2"/>
  <c r="P2730" i="2"/>
  <c r="BI2727" i="2"/>
  <c r="BH2727" i="2"/>
  <c r="BG2727" i="2"/>
  <c r="BE2727" i="2"/>
  <c r="T2727" i="2"/>
  <c r="R2727" i="2"/>
  <c r="P2727" i="2"/>
  <c r="BI2713" i="2"/>
  <c r="BH2713" i="2"/>
  <c r="BG2713" i="2"/>
  <c r="BE2713" i="2"/>
  <c r="T2713" i="2"/>
  <c r="R2713" i="2"/>
  <c r="P2713" i="2"/>
  <c r="BI2712" i="2"/>
  <c r="BH2712" i="2"/>
  <c r="BG2712" i="2"/>
  <c r="BE2712" i="2"/>
  <c r="T2712" i="2"/>
  <c r="R2712" i="2"/>
  <c r="P2712" i="2"/>
  <c r="BI2709" i="2"/>
  <c r="BH2709" i="2"/>
  <c r="BG2709" i="2"/>
  <c r="BE2709" i="2"/>
  <c r="T2709" i="2"/>
  <c r="R2709" i="2"/>
  <c r="P2709" i="2"/>
  <c r="BI2682" i="2"/>
  <c r="BH2682" i="2"/>
  <c r="BG2682" i="2"/>
  <c r="BE2682" i="2"/>
  <c r="T2682" i="2"/>
  <c r="R2682" i="2"/>
  <c r="P2682" i="2"/>
  <c r="BI2676" i="2"/>
  <c r="BH2676" i="2"/>
  <c r="BG2676" i="2"/>
  <c r="BE2676" i="2"/>
  <c r="T2676" i="2"/>
  <c r="R2676" i="2"/>
  <c r="P2676" i="2"/>
  <c r="BI2659" i="2"/>
  <c r="BH2659" i="2"/>
  <c r="BG2659" i="2"/>
  <c r="BE2659" i="2"/>
  <c r="T2659" i="2"/>
  <c r="R2659" i="2"/>
  <c r="P2659" i="2"/>
  <c r="BI2637" i="2"/>
  <c r="BH2637" i="2"/>
  <c r="BG2637" i="2"/>
  <c r="BE2637" i="2"/>
  <c r="T2637" i="2"/>
  <c r="R2637" i="2"/>
  <c r="P2637" i="2"/>
  <c r="BI2634" i="2"/>
  <c r="BH2634" i="2"/>
  <c r="BG2634" i="2"/>
  <c r="BE2634" i="2"/>
  <c r="T2634" i="2"/>
  <c r="R2634" i="2"/>
  <c r="P2634" i="2"/>
  <c r="BI2626" i="2"/>
  <c r="BH2626" i="2"/>
  <c r="BG2626" i="2"/>
  <c r="BE2626" i="2"/>
  <c r="T2626" i="2"/>
  <c r="R2626" i="2"/>
  <c r="P2626" i="2"/>
  <c r="BI2618" i="2"/>
  <c r="BH2618" i="2"/>
  <c r="BG2618" i="2"/>
  <c r="BE2618" i="2"/>
  <c r="T2618" i="2"/>
  <c r="R2618" i="2"/>
  <c r="P2618" i="2"/>
  <c r="BI2615" i="2"/>
  <c r="BH2615" i="2"/>
  <c r="BG2615" i="2"/>
  <c r="BE2615" i="2"/>
  <c r="T2615" i="2"/>
  <c r="R2615" i="2"/>
  <c r="P2615" i="2"/>
  <c r="BI2607" i="2"/>
  <c r="BH2607" i="2"/>
  <c r="BG2607" i="2"/>
  <c r="BE2607" i="2"/>
  <c r="T2607" i="2"/>
  <c r="R2607" i="2"/>
  <c r="P2607" i="2"/>
  <c r="BI2604" i="2"/>
  <c r="BH2604" i="2"/>
  <c r="BG2604" i="2"/>
  <c r="BE2604" i="2"/>
  <c r="T2604" i="2"/>
  <c r="R2604" i="2"/>
  <c r="P2604" i="2"/>
  <c r="BI2596" i="2"/>
  <c r="BH2596" i="2"/>
  <c r="BG2596" i="2"/>
  <c r="BE2596" i="2"/>
  <c r="T2596" i="2"/>
  <c r="R2596" i="2"/>
  <c r="P2596" i="2"/>
  <c r="BI2591" i="2"/>
  <c r="BH2591" i="2"/>
  <c r="BG2591" i="2"/>
  <c r="BE2591" i="2"/>
  <c r="T2591" i="2"/>
  <c r="R2591" i="2"/>
  <c r="P2591" i="2"/>
  <c r="BI2582" i="2"/>
  <c r="BH2582" i="2"/>
  <c r="BG2582" i="2"/>
  <c r="BE2582" i="2"/>
  <c r="T2582" i="2"/>
  <c r="R2582" i="2"/>
  <c r="P2582" i="2"/>
  <c r="BI2573" i="2"/>
  <c r="BH2573" i="2"/>
  <c r="BG2573" i="2"/>
  <c r="BE2573" i="2"/>
  <c r="T2573" i="2"/>
  <c r="R2573" i="2"/>
  <c r="P2573" i="2"/>
  <c r="BI2571" i="2"/>
  <c r="BH2571" i="2"/>
  <c r="BG2571" i="2"/>
  <c r="BE2571" i="2"/>
  <c r="T2571" i="2"/>
  <c r="R2571" i="2"/>
  <c r="P2571" i="2"/>
  <c r="BI2568" i="2"/>
  <c r="BH2568" i="2"/>
  <c r="BG2568" i="2"/>
  <c r="BE2568" i="2"/>
  <c r="T2568" i="2"/>
  <c r="R2568" i="2"/>
  <c r="P2568" i="2"/>
  <c r="BI2562" i="2"/>
  <c r="BH2562" i="2"/>
  <c r="BG2562" i="2"/>
  <c r="BE2562" i="2"/>
  <c r="T2562" i="2"/>
  <c r="R2562" i="2"/>
  <c r="P2562" i="2"/>
  <c r="BI2556" i="2"/>
  <c r="BH2556" i="2"/>
  <c r="BG2556" i="2"/>
  <c r="BE2556" i="2"/>
  <c r="T2556" i="2"/>
  <c r="R2556" i="2"/>
  <c r="P2556" i="2"/>
  <c r="BI2550" i="2"/>
  <c r="BH2550" i="2"/>
  <c r="BG2550" i="2"/>
  <c r="BE2550" i="2"/>
  <c r="T2550" i="2"/>
  <c r="R2550" i="2"/>
  <c r="P2550" i="2"/>
  <c r="BI2544" i="2"/>
  <c r="BH2544" i="2"/>
  <c r="BG2544" i="2"/>
  <c r="BE2544" i="2"/>
  <c r="T2544" i="2"/>
  <c r="R2544" i="2"/>
  <c r="P2544" i="2"/>
  <c r="BI2541" i="2"/>
  <c r="BH2541" i="2"/>
  <c r="BG2541" i="2"/>
  <c r="BE2541" i="2"/>
  <c r="T2541" i="2"/>
  <c r="R2541" i="2"/>
  <c r="P2541" i="2"/>
  <c r="BI2535" i="2"/>
  <c r="BH2535" i="2"/>
  <c r="BG2535" i="2"/>
  <c r="BE2535" i="2"/>
  <c r="T2535" i="2"/>
  <c r="R2535" i="2"/>
  <c r="P2535" i="2"/>
  <c r="BI2528" i="2"/>
  <c r="BH2528" i="2"/>
  <c r="BG2528" i="2"/>
  <c r="BE2528" i="2"/>
  <c r="T2528" i="2"/>
  <c r="R2528" i="2"/>
  <c r="P2528" i="2"/>
  <c r="BI2522" i="2"/>
  <c r="BH2522" i="2"/>
  <c r="BG2522" i="2"/>
  <c r="BE2522" i="2"/>
  <c r="T2522" i="2"/>
  <c r="R2522" i="2"/>
  <c r="P2522" i="2"/>
  <c r="BI2517" i="2"/>
  <c r="BH2517" i="2"/>
  <c r="BG2517" i="2"/>
  <c r="BE2517" i="2"/>
  <c r="T2517" i="2"/>
  <c r="R2517" i="2"/>
  <c r="P2517" i="2"/>
  <c r="BI2516" i="2"/>
  <c r="BH2516" i="2"/>
  <c r="BG2516" i="2"/>
  <c r="BE2516" i="2"/>
  <c r="T2516" i="2"/>
  <c r="R2516" i="2"/>
  <c r="P2516" i="2"/>
  <c r="BI2514" i="2"/>
  <c r="BH2514" i="2"/>
  <c r="BG2514" i="2"/>
  <c r="BE2514" i="2"/>
  <c r="T2514" i="2"/>
  <c r="R2514" i="2"/>
  <c r="P2514" i="2"/>
  <c r="BI2510" i="2"/>
  <c r="BH2510" i="2"/>
  <c r="BG2510" i="2"/>
  <c r="BE2510" i="2"/>
  <c r="T2510" i="2"/>
  <c r="R2510" i="2"/>
  <c r="P2510" i="2"/>
  <c r="BI2508" i="2"/>
  <c r="BH2508" i="2"/>
  <c r="BG2508" i="2"/>
  <c r="BE2508" i="2"/>
  <c r="T2508" i="2"/>
  <c r="R2508" i="2"/>
  <c r="P2508" i="2"/>
  <c r="BI2502" i="2"/>
  <c r="BH2502" i="2"/>
  <c r="BG2502" i="2"/>
  <c r="BE2502" i="2"/>
  <c r="T2502" i="2"/>
  <c r="R2502" i="2"/>
  <c r="P2502" i="2"/>
  <c r="BI2500" i="2"/>
  <c r="BH2500" i="2"/>
  <c r="BG2500" i="2"/>
  <c r="BE2500" i="2"/>
  <c r="T2500" i="2"/>
  <c r="R2500" i="2"/>
  <c r="P2500" i="2"/>
  <c r="BI2496" i="2"/>
  <c r="BH2496" i="2"/>
  <c r="BG2496" i="2"/>
  <c r="BE2496" i="2"/>
  <c r="T2496" i="2"/>
  <c r="R2496" i="2"/>
  <c r="P2496" i="2"/>
  <c r="BI2494" i="2"/>
  <c r="BH2494" i="2"/>
  <c r="BG2494" i="2"/>
  <c r="BE2494" i="2"/>
  <c r="T2494" i="2"/>
  <c r="R2494" i="2"/>
  <c r="P2494" i="2"/>
  <c r="BI2492" i="2"/>
  <c r="BH2492" i="2"/>
  <c r="BG2492" i="2"/>
  <c r="BE2492" i="2"/>
  <c r="T2492" i="2"/>
  <c r="R2492" i="2"/>
  <c r="P2492" i="2"/>
  <c r="BI2490" i="2"/>
  <c r="BH2490" i="2"/>
  <c r="BG2490" i="2"/>
  <c r="BE2490" i="2"/>
  <c r="T2490" i="2"/>
  <c r="R2490" i="2"/>
  <c r="P2490" i="2"/>
  <c r="BI2488" i="2"/>
  <c r="BH2488" i="2"/>
  <c r="BG2488" i="2"/>
  <c r="BE2488" i="2"/>
  <c r="T2488" i="2"/>
  <c r="R2488" i="2"/>
  <c r="P2488" i="2"/>
  <c r="BI2487" i="2"/>
  <c r="BH2487" i="2"/>
  <c r="BG2487" i="2"/>
  <c r="BE2487" i="2"/>
  <c r="T2487" i="2"/>
  <c r="R2487" i="2"/>
  <c r="P2487" i="2"/>
  <c r="BI2481" i="2"/>
  <c r="BH2481" i="2"/>
  <c r="BG2481" i="2"/>
  <c r="BE2481" i="2"/>
  <c r="T2481" i="2"/>
  <c r="R2481" i="2"/>
  <c r="P2481" i="2"/>
  <c r="BI2473" i="2"/>
  <c r="BH2473" i="2"/>
  <c r="BG2473" i="2"/>
  <c r="BE2473" i="2"/>
  <c r="T2473" i="2"/>
  <c r="R2473" i="2"/>
  <c r="P2473" i="2"/>
  <c r="BI2471" i="2"/>
  <c r="BH2471" i="2"/>
  <c r="BG2471" i="2"/>
  <c r="BE2471" i="2"/>
  <c r="T2471" i="2"/>
  <c r="R2471" i="2"/>
  <c r="P2471" i="2"/>
  <c r="BI2470" i="2"/>
  <c r="BH2470" i="2"/>
  <c r="BG2470" i="2"/>
  <c r="BE2470" i="2"/>
  <c r="T2470" i="2"/>
  <c r="R2470" i="2"/>
  <c r="P2470" i="2"/>
  <c r="BI2469" i="2"/>
  <c r="BH2469" i="2"/>
  <c r="BG2469" i="2"/>
  <c r="BE2469" i="2"/>
  <c r="T2469" i="2"/>
  <c r="R2469" i="2"/>
  <c r="P2469" i="2"/>
  <c r="BI2467" i="2"/>
  <c r="BH2467" i="2"/>
  <c r="BG2467" i="2"/>
  <c r="BE2467" i="2"/>
  <c r="T2467" i="2"/>
  <c r="R2467" i="2"/>
  <c r="P2467" i="2"/>
  <c r="BI2466" i="2"/>
  <c r="BH2466" i="2"/>
  <c r="BG2466" i="2"/>
  <c r="BE2466" i="2"/>
  <c r="T2466" i="2"/>
  <c r="R2466" i="2"/>
  <c r="P2466" i="2"/>
  <c r="BI2464" i="2"/>
  <c r="BH2464" i="2"/>
  <c r="BG2464" i="2"/>
  <c r="BE2464" i="2"/>
  <c r="T2464" i="2"/>
  <c r="R2464" i="2"/>
  <c r="P2464" i="2"/>
  <c r="BI2463" i="2"/>
  <c r="BH2463" i="2"/>
  <c r="BG2463" i="2"/>
  <c r="BE2463" i="2"/>
  <c r="T2463" i="2"/>
  <c r="R2463" i="2"/>
  <c r="P2463" i="2"/>
  <c r="BI2459" i="2"/>
  <c r="BH2459" i="2"/>
  <c r="BG2459" i="2"/>
  <c r="BE2459" i="2"/>
  <c r="T2459" i="2"/>
  <c r="R2459" i="2"/>
  <c r="P2459" i="2"/>
  <c r="BI2458" i="2"/>
  <c r="BH2458" i="2"/>
  <c r="BG2458" i="2"/>
  <c r="BE2458" i="2"/>
  <c r="T2458" i="2"/>
  <c r="R2458" i="2"/>
  <c r="P2458" i="2"/>
  <c r="BI2454" i="2"/>
  <c r="BH2454" i="2"/>
  <c r="BG2454" i="2"/>
  <c r="BE2454" i="2"/>
  <c r="T2454" i="2"/>
  <c r="R2454" i="2"/>
  <c r="P2454" i="2"/>
  <c r="BI2453" i="2"/>
  <c r="BH2453" i="2"/>
  <c r="BG2453" i="2"/>
  <c r="BE2453" i="2"/>
  <c r="T2453" i="2"/>
  <c r="R2453" i="2"/>
  <c r="P2453" i="2"/>
  <c r="BI2449" i="2"/>
  <c r="BH2449" i="2"/>
  <c r="BG2449" i="2"/>
  <c r="BE2449" i="2"/>
  <c r="T2449" i="2"/>
  <c r="R2449" i="2"/>
  <c r="P2449" i="2"/>
  <c r="BI2448" i="2"/>
  <c r="BH2448" i="2"/>
  <c r="BG2448" i="2"/>
  <c r="BE2448" i="2"/>
  <c r="T2448" i="2"/>
  <c r="R2448" i="2"/>
  <c r="P2448" i="2"/>
  <c r="BI2444" i="2"/>
  <c r="BH2444" i="2"/>
  <c r="BG2444" i="2"/>
  <c r="BE2444" i="2"/>
  <c r="T2444" i="2"/>
  <c r="R2444" i="2"/>
  <c r="P2444" i="2"/>
  <c r="BI2440" i="2"/>
  <c r="BH2440" i="2"/>
  <c r="BG2440" i="2"/>
  <c r="BE2440" i="2"/>
  <c r="T2440" i="2"/>
  <c r="R2440" i="2"/>
  <c r="P2440" i="2"/>
  <c r="BI2438" i="2"/>
  <c r="BH2438" i="2"/>
  <c r="BG2438" i="2"/>
  <c r="BE2438" i="2"/>
  <c r="T2438" i="2"/>
  <c r="R2438" i="2"/>
  <c r="P2438" i="2"/>
  <c r="BI2436" i="2"/>
  <c r="BH2436" i="2"/>
  <c r="BG2436" i="2"/>
  <c r="BE2436" i="2"/>
  <c r="T2436" i="2"/>
  <c r="R2436" i="2"/>
  <c r="P2436" i="2"/>
  <c r="BI2434" i="2"/>
  <c r="BH2434" i="2"/>
  <c r="BG2434" i="2"/>
  <c r="BE2434" i="2"/>
  <c r="T2434" i="2"/>
  <c r="R2434" i="2"/>
  <c r="P2434" i="2"/>
  <c r="BI2425" i="2"/>
  <c r="BH2425" i="2"/>
  <c r="BG2425" i="2"/>
  <c r="BE2425" i="2"/>
  <c r="T2425" i="2"/>
  <c r="R2425" i="2"/>
  <c r="P2425" i="2"/>
  <c r="BI2415" i="2"/>
  <c r="BH2415" i="2"/>
  <c r="BG2415" i="2"/>
  <c r="BE2415" i="2"/>
  <c r="T2415" i="2"/>
  <c r="R2415" i="2"/>
  <c r="P2415" i="2"/>
  <c r="BI2413" i="2"/>
  <c r="BH2413" i="2"/>
  <c r="BG2413" i="2"/>
  <c r="BE2413" i="2"/>
  <c r="T2413" i="2"/>
  <c r="R2413" i="2"/>
  <c r="P2413" i="2"/>
  <c r="BI2407" i="2"/>
  <c r="BH2407" i="2"/>
  <c r="BG2407" i="2"/>
  <c r="BE2407" i="2"/>
  <c r="T2407" i="2"/>
  <c r="R2407" i="2"/>
  <c r="P2407" i="2"/>
  <c r="BI2405" i="2"/>
  <c r="BH2405" i="2"/>
  <c r="BG2405" i="2"/>
  <c r="BE2405" i="2"/>
  <c r="T2405" i="2"/>
  <c r="R2405" i="2"/>
  <c r="P2405" i="2"/>
  <c r="BI2401" i="2"/>
  <c r="BH2401" i="2"/>
  <c r="BG2401" i="2"/>
  <c r="BE2401" i="2"/>
  <c r="T2401" i="2"/>
  <c r="R2401" i="2"/>
  <c r="P2401" i="2"/>
  <c r="BI2398" i="2"/>
  <c r="BH2398" i="2"/>
  <c r="BG2398" i="2"/>
  <c r="BE2398" i="2"/>
  <c r="T2398" i="2"/>
  <c r="R2398" i="2"/>
  <c r="P2398" i="2"/>
  <c r="BI2392" i="2"/>
  <c r="BH2392" i="2"/>
  <c r="BG2392" i="2"/>
  <c r="BE2392" i="2"/>
  <c r="T2392" i="2"/>
  <c r="R2392" i="2"/>
  <c r="P2392" i="2"/>
  <c r="BI2386" i="2"/>
  <c r="BH2386" i="2"/>
  <c r="BG2386" i="2"/>
  <c r="BE2386" i="2"/>
  <c r="T2386" i="2"/>
  <c r="R2386" i="2"/>
  <c r="P2386" i="2"/>
  <c r="BI2384" i="2"/>
  <c r="BH2384" i="2"/>
  <c r="BG2384" i="2"/>
  <c r="BE2384" i="2"/>
  <c r="T2384" i="2"/>
  <c r="R2384" i="2"/>
  <c r="P2384" i="2"/>
  <c r="BI2377" i="2"/>
  <c r="BH2377" i="2"/>
  <c r="BG2377" i="2"/>
  <c r="BE2377" i="2"/>
  <c r="T2377" i="2"/>
  <c r="R2377" i="2"/>
  <c r="P2377" i="2"/>
  <c r="BI2368" i="2"/>
  <c r="BH2368" i="2"/>
  <c r="BG2368" i="2"/>
  <c r="BE2368" i="2"/>
  <c r="T2368" i="2"/>
  <c r="R2368" i="2"/>
  <c r="P2368" i="2"/>
  <c r="BI2366" i="2"/>
  <c r="BH2366" i="2"/>
  <c r="BG2366" i="2"/>
  <c r="BE2366" i="2"/>
  <c r="T2366" i="2"/>
  <c r="R2366" i="2"/>
  <c r="P2366" i="2"/>
  <c r="BI2365" i="2"/>
  <c r="BH2365" i="2"/>
  <c r="BG2365" i="2"/>
  <c r="BE2365" i="2"/>
  <c r="T2365" i="2"/>
  <c r="R2365" i="2"/>
  <c r="P2365" i="2"/>
  <c r="BI2363" i="2"/>
  <c r="BH2363" i="2"/>
  <c r="BG2363" i="2"/>
  <c r="BE2363" i="2"/>
  <c r="T2363" i="2"/>
  <c r="R2363" i="2"/>
  <c r="P2363" i="2"/>
  <c r="BI2360" i="2"/>
  <c r="BH2360" i="2"/>
  <c r="BG2360" i="2"/>
  <c r="BE2360" i="2"/>
  <c r="T2360" i="2"/>
  <c r="R2360" i="2"/>
  <c r="P2360" i="2"/>
  <c r="BI2357" i="2"/>
  <c r="BH2357" i="2"/>
  <c r="BG2357" i="2"/>
  <c r="BE2357" i="2"/>
  <c r="T2357" i="2"/>
  <c r="R2357" i="2"/>
  <c r="P2357" i="2"/>
  <c r="BI2353" i="2"/>
  <c r="BH2353" i="2"/>
  <c r="BG2353" i="2"/>
  <c r="BE2353" i="2"/>
  <c r="T2353" i="2"/>
  <c r="R2353" i="2"/>
  <c r="P2353" i="2"/>
  <c r="BI2351" i="2"/>
  <c r="BH2351" i="2"/>
  <c r="BG2351" i="2"/>
  <c r="BE2351" i="2"/>
  <c r="T2351" i="2"/>
  <c r="R2351" i="2"/>
  <c r="P2351" i="2"/>
  <c r="BI2349" i="2"/>
  <c r="BH2349" i="2"/>
  <c r="BG2349" i="2"/>
  <c r="BE2349" i="2"/>
  <c r="T2349" i="2"/>
  <c r="R2349" i="2"/>
  <c r="P2349" i="2"/>
  <c r="BI2345" i="2"/>
  <c r="BH2345" i="2"/>
  <c r="BG2345" i="2"/>
  <c r="BE2345" i="2"/>
  <c r="T2345" i="2"/>
  <c r="R2345" i="2"/>
  <c r="P2345" i="2"/>
  <c r="BI2343" i="2"/>
  <c r="BH2343" i="2"/>
  <c r="BG2343" i="2"/>
  <c r="BE2343" i="2"/>
  <c r="T2343" i="2"/>
  <c r="R2343" i="2"/>
  <c r="P2343" i="2"/>
  <c r="BI2341" i="2"/>
  <c r="BH2341" i="2"/>
  <c r="BG2341" i="2"/>
  <c r="BE2341" i="2"/>
  <c r="T2341" i="2"/>
  <c r="R2341" i="2"/>
  <c r="P2341" i="2"/>
  <c r="BI2340" i="2"/>
  <c r="BH2340" i="2"/>
  <c r="BG2340" i="2"/>
  <c r="BE2340" i="2"/>
  <c r="T2340" i="2"/>
  <c r="R2340" i="2"/>
  <c r="P2340" i="2"/>
  <c r="BI2336" i="2"/>
  <c r="BH2336" i="2"/>
  <c r="BG2336" i="2"/>
  <c r="BE2336" i="2"/>
  <c r="T2336" i="2"/>
  <c r="R2336" i="2"/>
  <c r="P2336" i="2"/>
  <c r="BI2334" i="2"/>
  <c r="BH2334" i="2"/>
  <c r="BG2334" i="2"/>
  <c r="BE2334" i="2"/>
  <c r="T2334" i="2"/>
  <c r="R2334" i="2"/>
  <c r="P2334" i="2"/>
  <c r="BI2331" i="2"/>
  <c r="BH2331" i="2"/>
  <c r="BG2331" i="2"/>
  <c r="BE2331" i="2"/>
  <c r="T2331" i="2"/>
  <c r="R2331" i="2"/>
  <c r="P2331" i="2"/>
  <c r="BI2330" i="2"/>
  <c r="BH2330" i="2"/>
  <c r="BG2330" i="2"/>
  <c r="BE2330" i="2"/>
  <c r="T2330" i="2"/>
  <c r="R2330" i="2"/>
  <c r="P2330" i="2"/>
  <c r="BI2328" i="2"/>
  <c r="BH2328" i="2"/>
  <c r="BG2328" i="2"/>
  <c r="BE2328" i="2"/>
  <c r="T2328" i="2"/>
  <c r="R2328" i="2"/>
  <c r="P2328" i="2"/>
  <c r="BI2325" i="2"/>
  <c r="BH2325" i="2"/>
  <c r="BG2325" i="2"/>
  <c r="BE2325" i="2"/>
  <c r="T2325" i="2"/>
  <c r="R2325" i="2"/>
  <c r="P2325" i="2"/>
  <c r="BI2324" i="2"/>
  <c r="BH2324" i="2"/>
  <c r="BG2324" i="2"/>
  <c r="BE2324" i="2"/>
  <c r="T2324" i="2"/>
  <c r="R2324" i="2"/>
  <c r="P2324" i="2"/>
  <c r="BI2323" i="2"/>
  <c r="BH2323" i="2"/>
  <c r="BG2323" i="2"/>
  <c r="BE2323" i="2"/>
  <c r="T2323" i="2"/>
  <c r="R2323" i="2"/>
  <c r="P2323" i="2"/>
  <c r="BI2320" i="2"/>
  <c r="BH2320" i="2"/>
  <c r="BG2320" i="2"/>
  <c r="BE2320" i="2"/>
  <c r="T2320" i="2"/>
  <c r="R2320" i="2"/>
  <c r="P2320" i="2"/>
  <c r="BI2315" i="2"/>
  <c r="BH2315" i="2"/>
  <c r="BG2315" i="2"/>
  <c r="BE2315" i="2"/>
  <c r="T2315" i="2"/>
  <c r="R2315" i="2"/>
  <c r="P2315" i="2"/>
  <c r="BI2310" i="2"/>
  <c r="BH2310" i="2"/>
  <c r="BG2310" i="2"/>
  <c r="BE2310" i="2"/>
  <c r="T2310" i="2"/>
  <c r="R2310" i="2"/>
  <c r="P2310" i="2"/>
  <c r="BI2308" i="2"/>
  <c r="BH2308" i="2"/>
  <c r="BG2308" i="2"/>
  <c r="BE2308" i="2"/>
  <c r="T2308" i="2"/>
  <c r="R2308" i="2"/>
  <c r="P2308" i="2"/>
  <c r="BI2306" i="2"/>
  <c r="BH2306" i="2"/>
  <c r="BG2306" i="2"/>
  <c r="BE2306" i="2"/>
  <c r="T2306" i="2"/>
  <c r="R2306" i="2"/>
  <c r="P2306" i="2"/>
  <c r="BI2302" i="2"/>
  <c r="BH2302" i="2"/>
  <c r="BG2302" i="2"/>
  <c r="BE2302" i="2"/>
  <c r="T2302" i="2"/>
  <c r="R2302" i="2"/>
  <c r="P2302" i="2"/>
  <c r="BI2301" i="2"/>
  <c r="BH2301" i="2"/>
  <c r="BG2301" i="2"/>
  <c r="BE2301" i="2"/>
  <c r="T2301" i="2"/>
  <c r="R2301" i="2"/>
  <c r="P2301" i="2"/>
  <c r="BI2299" i="2"/>
  <c r="BH2299" i="2"/>
  <c r="BG2299" i="2"/>
  <c r="BE2299" i="2"/>
  <c r="T2299" i="2"/>
  <c r="R2299" i="2"/>
  <c r="P2299" i="2"/>
  <c r="BI2296" i="2"/>
  <c r="BH2296" i="2"/>
  <c r="BG2296" i="2"/>
  <c r="BE2296" i="2"/>
  <c r="T2296" i="2"/>
  <c r="R2296" i="2"/>
  <c r="P2296" i="2"/>
  <c r="BI2292" i="2"/>
  <c r="BH2292" i="2"/>
  <c r="BG2292" i="2"/>
  <c r="BE2292" i="2"/>
  <c r="T2292" i="2"/>
  <c r="R2292" i="2"/>
  <c r="P2292" i="2"/>
  <c r="BI2289" i="2"/>
  <c r="BH2289" i="2"/>
  <c r="BG2289" i="2"/>
  <c r="BE2289" i="2"/>
  <c r="T2289" i="2"/>
  <c r="R2289" i="2"/>
  <c r="P2289" i="2"/>
  <c r="BI2286" i="2"/>
  <c r="BH2286" i="2"/>
  <c r="BG2286" i="2"/>
  <c r="BE2286" i="2"/>
  <c r="T2286" i="2"/>
  <c r="R2286" i="2"/>
  <c r="P2286" i="2"/>
  <c r="BI2283" i="2"/>
  <c r="BH2283" i="2"/>
  <c r="BG2283" i="2"/>
  <c r="BE2283" i="2"/>
  <c r="T2283" i="2"/>
  <c r="R2283" i="2"/>
  <c r="P2283" i="2"/>
  <c r="BI2280" i="2"/>
  <c r="BH2280" i="2"/>
  <c r="BG2280" i="2"/>
  <c r="BE2280" i="2"/>
  <c r="T2280" i="2"/>
  <c r="R2280" i="2"/>
  <c r="P2280" i="2"/>
  <c r="BI2273" i="2"/>
  <c r="BH2273" i="2"/>
  <c r="BG2273" i="2"/>
  <c r="BE2273" i="2"/>
  <c r="T2273" i="2"/>
  <c r="R2273" i="2"/>
  <c r="P2273" i="2"/>
  <c r="BI2272" i="2"/>
  <c r="BH2272" i="2"/>
  <c r="BG2272" i="2"/>
  <c r="BE2272" i="2"/>
  <c r="T2272" i="2"/>
  <c r="R2272" i="2"/>
  <c r="P2272" i="2"/>
  <c r="BI2270" i="2"/>
  <c r="BH2270" i="2"/>
  <c r="BG2270" i="2"/>
  <c r="BE2270" i="2"/>
  <c r="T2270" i="2"/>
  <c r="R2270" i="2"/>
  <c r="P2270" i="2"/>
  <c r="BI2268" i="2"/>
  <c r="BH2268" i="2"/>
  <c r="BG2268" i="2"/>
  <c r="BE2268" i="2"/>
  <c r="T2268" i="2"/>
  <c r="R2268" i="2"/>
  <c r="P2268" i="2"/>
  <c r="BI2266" i="2"/>
  <c r="BH2266" i="2"/>
  <c r="BG2266" i="2"/>
  <c r="BE2266" i="2"/>
  <c r="T2266" i="2"/>
  <c r="R2266" i="2"/>
  <c r="P2266" i="2"/>
  <c r="BI2264" i="2"/>
  <c r="BH2264" i="2"/>
  <c r="BG2264" i="2"/>
  <c r="BE2264" i="2"/>
  <c r="T2264" i="2"/>
  <c r="R2264" i="2"/>
  <c r="P2264" i="2"/>
  <c r="BI2262" i="2"/>
  <c r="BH2262" i="2"/>
  <c r="BG2262" i="2"/>
  <c r="BE2262" i="2"/>
  <c r="T2262" i="2"/>
  <c r="R2262" i="2"/>
  <c r="P2262" i="2"/>
  <c r="BI2260" i="2"/>
  <c r="BH2260" i="2"/>
  <c r="BG2260" i="2"/>
  <c r="BE2260" i="2"/>
  <c r="T2260" i="2"/>
  <c r="R2260" i="2"/>
  <c r="P2260" i="2"/>
  <c r="BI2258" i="2"/>
  <c r="BH2258" i="2"/>
  <c r="BG2258" i="2"/>
  <c r="BE2258" i="2"/>
  <c r="T2258" i="2"/>
  <c r="R2258" i="2"/>
  <c r="P2258" i="2"/>
  <c r="BI2250" i="2"/>
  <c r="BH2250" i="2"/>
  <c r="BG2250" i="2"/>
  <c r="BE2250" i="2"/>
  <c r="T2250" i="2"/>
  <c r="R2250" i="2"/>
  <c r="P2250" i="2"/>
  <c r="BI2245" i="2"/>
  <c r="BH2245" i="2"/>
  <c r="BG2245" i="2"/>
  <c r="BE2245" i="2"/>
  <c r="T2245" i="2"/>
  <c r="R2245" i="2"/>
  <c r="P2245" i="2"/>
  <c r="BI2241" i="2"/>
  <c r="BH2241" i="2"/>
  <c r="BG2241" i="2"/>
  <c r="BE2241" i="2"/>
  <c r="T2241" i="2"/>
  <c r="R2241" i="2"/>
  <c r="P2241" i="2"/>
  <c r="BI2239" i="2"/>
  <c r="BH2239" i="2"/>
  <c r="BG2239" i="2"/>
  <c r="BE2239" i="2"/>
  <c r="T2239" i="2"/>
  <c r="R2239" i="2"/>
  <c r="P2239" i="2"/>
  <c r="BI2237" i="2"/>
  <c r="BH2237" i="2"/>
  <c r="BG2237" i="2"/>
  <c r="BE2237" i="2"/>
  <c r="T2237" i="2"/>
  <c r="R2237" i="2"/>
  <c r="P2237" i="2"/>
  <c r="BI2235" i="2"/>
  <c r="BH2235" i="2"/>
  <c r="BG2235" i="2"/>
  <c r="BE2235" i="2"/>
  <c r="T2235" i="2"/>
  <c r="R2235" i="2"/>
  <c r="P2235" i="2"/>
  <c r="BI2234" i="2"/>
  <c r="BH2234" i="2"/>
  <c r="BG2234" i="2"/>
  <c r="BE2234" i="2"/>
  <c r="T2234" i="2"/>
  <c r="R2234" i="2"/>
  <c r="P2234" i="2"/>
  <c r="BI2232" i="2"/>
  <c r="BH2232" i="2"/>
  <c r="BG2232" i="2"/>
  <c r="BE2232" i="2"/>
  <c r="T2232" i="2"/>
  <c r="R2232" i="2"/>
  <c r="P2232" i="2"/>
  <c r="BI2228" i="2"/>
  <c r="BH2228" i="2"/>
  <c r="BG2228" i="2"/>
  <c r="BE2228" i="2"/>
  <c r="T2228" i="2"/>
  <c r="R2228" i="2"/>
  <c r="P2228" i="2"/>
  <c r="BI2222" i="2"/>
  <c r="BH2222" i="2"/>
  <c r="BG2222" i="2"/>
  <c r="BE2222" i="2"/>
  <c r="T2222" i="2"/>
  <c r="R2222" i="2"/>
  <c r="P2222" i="2"/>
  <c r="BI2219" i="2"/>
  <c r="BH2219" i="2"/>
  <c r="BG2219" i="2"/>
  <c r="BE2219" i="2"/>
  <c r="T2219" i="2"/>
  <c r="R2219" i="2"/>
  <c r="P2219" i="2"/>
  <c r="BI2207" i="2"/>
  <c r="BH2207" i="2"/>
  <c r="BG2207" i="2"/>
  <c r="BE2207" i="2"/>
  <c r="T2207" i="2"/>
  <c r="R2207" i="2"/>
  <c r="P2207" i="2"/>
  <c r="BI2196" i="2"/>
  <c r="BH2196" i="2"/>
  <c r="BG2196" i="2"/>
  <c r="BE2196" i="2"/>
  <c r="T2196" i="2"/>
  <c r="R2196" i="2"/>
  <c r="P2196" i="2"/>
  <c r="BI2192" i="2"/>
  <c r="BH2192" i="2"/>
  <c r="BG2192" i="2"/>
  <c r="BE2192" i="2"/>
  <c r="T2192" i="2"/>
  <c r="R2192" i="2"/>
  <c r="P2192" i="2"/>
  <c r="BI2188" i="2"/>
  <c r="BH2188" i="2"/>
  <c r="BG2188" i="2"/>
  <c r="BE2188" i="2"/>
  <c r="T2188" i="2"/>
  <c r="R2188" i="2"/>
  <c r="P2188" i="2"/>
  <c r="BI2181" i="2"/>
  <c r="BH2181" i="2"/>
  <c r="BG2181" i="2"/>
  <c r="BE2181" i="2"/>
  <c r="T2181" i="2"/>
  <c r="R2181" i="2"/>
  <c r="P2181" i="2"/>
  <c r="BI2177" i="2"/>
  <c r="BH2177" i="2"/>
  <c r="BG2177" i="2"/>
  <c r="BE2177" i="2"/>
  <c r="T2177" i="2"/>
  <c r="R2177" i="2"/>
  <c r="P2177" i="2"/>
  <c r="BI2173" i="2"/>
  <c r="BH2173" i="2"/>
  <c r="BG2173" i="2"/>
  <c r="BE2173" i="2"/>
  <c r="T2173" i="2"/>
  <c r="R2173" i="2"/>
  <c r="P2173" i="2"/>
  <c r="BI2169" i="2"/>
  <c r="BH2169" i="2"/>
  <c r="BG2169" i="2"/>
  <c r="BE2169" i="2"/>
  <c r="T2169" i="2"/>
  <c r="R2169" i="2"/>
  <c r="P2169" i="2"/>
  <c r="BI2164" i="2"/>
  <c r="BH2164" i="2"/>
  <c r="BG2164" i="2"/>
  <c r="BE2164" i="2"/>
  <c r="T2164" i="2"/>
  <c r="R2164" i="2"/>
  <c r="P2164" i="2"/>
  <c r="BI2160" i="2"/>
  <c r="BH2160" i="2"/>
  <c r="BG2160" i="2"/>
  <c r="BE2160" i="2"/>
  <c r="T2160" i="2"/>
  <c r="R2160" i="2"/>
  <c r="P2160" i="2"/>
  <c r="BI2154" i="2"/>
  <c r="BH2154" i="2"/>
  <c r="BG2154" i="2"/>
  <c r="BE2154" i="2"/>
  <c r="T2154" i="2"/>
  <c r="R2154" i="2"/>
  <c r="P2154" i="2"/>
  <c r="BI2149" i="2"/>
  <c r="BH2149" i="2"/>
  <c r="BG2149" i="2"/>
  <c r="BE2149" i="2"/>
  <c r="T2149" i="2"/>
  <c r="R2149" i="2"/>
  <c r="P2149" i="2"/>
  <c r="BI2147" i="2"/>
  <c r="BH2147" i="2"/>
  <c r="BG2147" i="2"/>
  <c r="BE2147" i="2"/>
  <c r="T2147" i="2"/>
  <c r="R2147" i="2"/>
  <c r="P2147" i="2"/>
  <c r="BI2145" i="2"/>
  <c r="BH2145" i="2"/>
  <c r="BG2145" i="2"/>
  <c r="BE2145" i="2"/>
  <c r="T2145" i="2"/>
  <c r="R2145" i="2"/>
  <c r="P2145" i="2"/>
  <c r="BI2142" i="2"/>
  <c r="BH2142" i="2"/>
  <c r="BG2142" i="2"/>
  <c r="BE2142" i="2"/>
  <c r="T2142" i="2"/>
  <c r="R2142" i="2"/>
  <c r="P2142" i="2"/>
  <c r="BI2140" i="2"/>
  <c r="BH2140" i="2"/>
  <c r="BG2140" i="2"/>
  <c r="BE2140" i="2"/>
  <c r="T2140" i="2"/>
  <c r="R2140" i="2"/>
  <c r="P2140" i="2"/>
  <c r="BI2136" i="2"/>
  <c r="BH2136" i="2"/>
  <c r="BG2136" i="2"/>
  <c r="BE2136" i="2"/>
  <c r="T2136" i="2"/>
  <c r="R2136" i="2"/>
  <c r="P2136" i="2"/>
  <c r="BI2132" i="2"/>
  <c r="BH2132" i="2"/>
  <c r="BG2132" i="2"/>
  <c r="BE2132" i="2"/>
  <c r="T2132" i="2"/>
  <c r="R2132" i="2"/>
  <c r="P2132" i="2"/>
  <c r="BI2131" i="2"/>
  <c r="BH2131" i="2"/>
  <c r="BG2131" i="2"/>
  <c r="BE2131" i="2"/>
  <c r="T2131" i="2"/>
  <c r="R2131" i="2"/>
  <c r="P2131" i="2"/>
  <c r="BI2127" i="2"/>
  <c r="BH2127" i="2"/>
  <c r="BG2127" i="2"/>
  <c r="BE2127" i="2"/>
  <c r="T2127" i="2"/>
  <c r="R2127" i="2"/>
  <c r="P2127" i="2"/>
  <c r="BI2123" i="2"/>
  <c r="BH2123" i="2"/>
  <c r="BG2123" i="2"/>
  <c r="BE2123" i="2"/>
  <c r="T2123" i="2"/>
  <c r="R2123" i="2"/>
  <c r="P2123" i="2"/>
  <c r="BI2122" i="2"/>
  <c r="BH2122" i="2"/>
  <c r="BG2122" i="2"/>
  <c r="BE2122" i="2"/>
  <c r="T2122" i="2"/>
  <c r="R2122" i="2"/>
  <c r="P2122" i="2"/>
  <c r="BI2118" i="2"/>
  <c r="BH2118" i="2"/>
  <c r="BG2118" i="2"/>
  <c r="BE2118" i="2"/>
  <c r="T2118" i="2"/>
  <c r="R2118" i="2"/>
  <c r="P2118" i="2"/>
  <c r="BI2114" i="2"/>
  <c r="BH2114" i="2"/>
  <c r="BG2114" i="2"/>
  <c r="BE2114" i="2"/>
  <c r="T2114" i="2"/>
  <c r="R2114" i="2"/>
  <c r="P2114" i="2"/>
  <c r="BI2110" i="2"/>
  <c r="BH2110" i="2"/>
  <c r="BG2110" i="2"/>
  <c r="BE2110" i="2"/>
  <c r="T2110" i="2"/>
  <c r="R2110" i="2"/>
  <c r="P2110" i="2"/>
  <c r="BI2106" i="2"/>
  <c r="BH2106" i="2"/>
  <c r="BG2106" i="2"/>
  <c r="BE2106" i="2"/>
  <c r="T2106" i="2"/>
  <c r="R2106" i="2"/>
  <c r="P2106" i="2"/>
  <c r="BI2102" i="2"/>
  <c r="BH2102" i="2"/>
  <c r="BG2102" i="2"/>
  <c r="BE2102" i="2"/>
  <c r="T2102" i="2"/>
  <c r="R2102" i="2"/>
  <c r="P2102" i="2"/>
  <c r="BI2098" i="2"/>
  <c r="BH2098" i="2"/>
  <c r="BG2098" i="2"/>
  <c r="BE2098" i="2"/>
  <c r="T2098" i="2"/>
  <c r="R2098" i="2"/>
  <c r="P2098" i="2"/>
  <c r="BI2094" i="2"/>
  <c r="BH2094" i="2"/>
  <c r="BG2094" i="2"/>
  <c r="BE2094" i="2"/>
  <c r="T2094" i="2"/>
  <c r="R2094" i="2"/>
  <c r="P2094" i="2"/>
  <c r="BI2090" i="2"/>
  <c r="BH2090" i="2"/>
  <c r="BG2090" i="2"/>
  <c r="BE2090" i="2"/>
  <c r="T2090" i="2"/>
  <c r="R2090" i="2"/>
  <c r="P2090" i="2"/>
  <c r="BI2087" i="2"/>
  <c r="BH2087" i="2"/>
  <c r="BG2087" i="2"/>
  <c r="BE2087" i="2"/>
  <c r="T2087" i="2"/>
  <c r="R2087" i="2"/>
  <c r="P2087" i="2"/>
  <c r="BI2078" i="2"/>
  <c r="BH2078" i="2"/>
  <c r="BG2078" i="2"/>
  <c r="BE2078" i="2"/>
  <c r="T2078" i="2"/>
  <c r="R2078" i="2"/>
  <c r="P2078" i="2"/>
  <c r="BI2074" i="2"/>
  <c r="BH2074" i="2"/>
  <c r="BG2074" i="2"/>
  <c r="BE2074" i="2"/>
  <c r="T2074" i="2"/>
  <c r="R2074" i="2"/>
  <c r="P2074" i="2"/>
  <c r="BI2070" i="2"/>
  <c r="BH2070" i="2"/>
  <c r="BG2070" i="2"/>
  <c r="BE2070" i="2"/>
  <c r="T2070" i="2"/>
  <c r="R2070" i="2"/>
  <c r="P2070" i="2"/>
  <c r="BI2059" i="2"/>
  <c r="BH2059" i="2"/>
  <c r="BG2059" i="2"/>
  <c r="BE2059" i="2"/>
  <c r="T2059" i="2"/>
  <c r="R2059" i="2"/>
  <c r="P2059" i="2"/>
  <c r="BI2055" i="2"/>
  <c r="BH2055" i="2"/>
  <c r="BG2055" i="2"/>
  <c r="BE2055" i="2"/>
  <c r="T2055" i="2"/>
  <c r="R2055" i="2"/>
  <c r="P2055" i="2"/>
  <c r="BI2051" i="2"/>
  <c r="BH2051" i="2"/>
  <c r="BG2051" i="2"/>
  <c r="BE2051" i="2"/>
  <c r="T2051" i="2"/>
  <c r="R2051" i="2"/>
  <c r="P2051" i="2"/>
  <c r="BI2042" i="2"/>
  <c r="BH2042" i="2"/>
  <c r="BG2042" i="2"/>
  <c r="BE2042" i="2"/>
  <c r="T2042" i="2"/>
  <c r="R2042" i="2"/>
  <c r="P2042" i="2"/>
  <c r="BI2039" i="2"/>
  <c r="BH2039" i="2"/>
  <c r="BG2039" i="2"/>
  <c r="BE2039" i="2"/>
  <c r="T2039" i="2"/>
  <c r="R2039" i="2"/>
  <c r="P2039" i="2"/>
  <c r="BI2035" i="2"/>
  <c r="BH2035" i="2"/>
  <c r="BG2035" i="2"/>
  <c r="BE2035" i="2"/>
  <c r="T2035" i="2"/>
  <c r="R2035" i="2"/>
  <c r="P2035" i="2"/>
  <c r="BI2030" i="2"/>
  <c r="BH2030" i="2"/>
  <c r="BG2030" i="2"/>
  <c r="BE2030" i="2"/>
  <c r="T2030" i="2"/>
  <c r="R2030" i="2"/>
  <c r="P2030" i="2"/>
  <c r="BI2026" i="2"/>
  <c r="BH2026" i="2"/>
  <c r="BG2026" i="2"/>
  <c r="BE2026" i="2"/>
  <c r="T2026" i="2"/>
  <c r="R2026" i="2"/>
  <c r="P2026" i="2"/>
  <c r="BI2022" i="2"/>
  <c r="BH2022" i="2"/>
  <c r="BG2022" i="2"/>
  <c r="BE2022" i="2"/>
  <c r="T2022" i="2"/>
  <c r="R2022" i="2"/>
  <c r="P2022" i="2"/>
  <c r="BI2018" i="2"/>
  <c r="BH2018" i="2"/>
  <c r="BG2018" i="2"/>
  <c r="BE2018" i="2"/>
  <c r="T2018" i="2"/>
  <c r="R2018" i="2"/>
  <c r="P2018" i="2"/>
  <c r="BI2015" i="2"/>
  <c r="BH2015" i="2"/>
  <c r="BG2015" i="2"/>
  <c r="BE2015" i="2"/>
  <c r="T2015" i="2"/>
  <c r="R2015" i="2"/>
  <c r="P2015" i="2"/>
  <c r="BI2011" i="2"/>
  <c r="BH2011" i="2"/>
  <c r="BG2011" i="2"/>
  <c r="BE2011" i="2"/>
  <c r="T2011" i="2"/>
  <c r="R2011" i="2"/>
  <c r="P2011" i="2"/>
  <c r="BI2006" i="2"/>
  <c r="BH2006" i="2"/>
  <c r="BG2006" i="2"/>
  <c r="BE2006" i="2"/>
  <c r="T2006" i="2"/>
  <c r="R2006" i="2"/>
  <c r="P2006" i="2"/>
  <c r="BI1998" i="2"/>
  <c r="BH1998" i="2"/>
  <c r="BG1998" i="2"/>
  <c r="BE1998" i="2"/>
  <c r="T1998" i="2"/>
  <c r="R1998" i="2"/>
  <c r="P1998" i="2"/>
  <c r="BI1995" i="2"/>
  <c r="BH1995" i="2"/>
  <c r="BG1995" i="2"/>
  <c r="BE1995" i="2"/>
  <c r="T1995" i="2"/>
  <c r="R1995" i="2"/>
  <c r="P1995" i="2"/>
  <c r="BI1991" i="2"/>
  <c r="BH1991" i="2"/>
  <c r="BG1991" i="2"/>
  <c r="BE1991" i="2"/>
  <c r="T1991" i="2"/>
  <c r="R1991" i="2"/>
  <c r="P1991" i="2"/>
  <c r="BI1988" i="2"/>
  <c r="BH1988" i="2"/>
  <c r="BG1988" i="2"/>
  <c r="BE1988" i="2"/>
  <c r="T1988" i="2"/>
  <c r="R1988" i="2"/>
  <c r="P1988" i="2"/>
  <c r="BI1984" i="2"/>
  <c r="BH1984" i="2"/>
  <c r="BG1984" i="2"/>
  <c r="BE1984" i="2"/>
  <c r="T1984" i="2"/>
  <c r="R1984" i="2"/>
  <c r="P1984" i="2"/>
  <c r="BI1981" i="2"/>
  <c r="BH1981" i="2"/>
  <c r="BG1981" i="2"/>
  <c r="BE1981" i="2"/>
  <c r="T1981" i="2"/>
  <c r="R1981" i="2"/>
  <c r="P1981" i="2"/>
  <c r="BI1977" i="2"/>
  <c r="BH1977" i="2"/>
  <c r="BG1977" i="2"/>
  <c r="BE1977" i="2"/>
  <c r="T1977" i="2"/>
  <c r="R1977" i="2"/>
  <c r="P1977" i="2"/>
  <c r="BI1973" i="2"/>
  <c r="BH1973" i="2"/>
  <c r="BG1973" i="2"/>
  <c r="BE1973" i="2"/>
  <c r="T1973" i="2"/>
  <c r="R1973" i="2"/>
  <c r="P1973" i="2"/>
  <c r="BI1970" i="2"/>
  <c r="BH1970" i="2"/>
  <c r="BG1970" i="2"/>
  <c r="BE1970" i="2"/>
  <c r="T1970" i="2"/>
  <c r="R1970" i="2"/>
  <c r="P1970" i="2"/>
  <c r="BI1966" i="2"/>
  <c r="BH1966" i="2"/>
  <c r="BG1966" i="2"/>
  <c r="BE1966" i="2"/>
  <c r="T1966" i="2"/>
  <c r="R1966" i="2"/>
  <c r="P1966" i="2"/>
  <c r="BI1960" i="2"/>
  <c r="BH1960" i="2"/>
  <c r="BG1960" i="2"/>
  <c r="BE1960" i="2"/>
  <c r="T1960" i="2"/>
  <c r="R1960" i="2"/>
  <c r="P1960" i="2"/>
  <c r="BI1954" i="2"/>
  <c r="BH1954" i="2"/>
  <c r="BG1954" i="2"/>
  <c r="BE1954" i="2"/>
  <c r="T1954" i="2"/>
  <c r="R1954" i="2"/>
  <c r="P1954" i="2"/>
  <c r="BI1947" i="2"/>
  <c r="BH1947" i="2"/>
  <c r="BG1947" i="2"/>
  <c r="BE1947" i="2"/>
  <c r="T1947" i="2"/>
  <c r="R1947" i="2"/>
  <c r="P1947" i="2"/>
  <c r="BI1943" i="2"/>
  <c r="BH1943" i="2"/>
  <c r="BG1943" i="2"/>
  <c r="BE1943" i="2"/>
  <c r="T1943" i="2"/>
  <c r="R1943" i="2"/>
  <c r="P1943" i="2"/>
  <c r="BI1941" i="2"/>
  <c r="BH1941" i="2"/>
  <c r="BG1941" i="2"/>
  <c r="BE1941" i="2"/>
  <c r="T1941" i="2"/>
  <c r="R1941" i="2"/>
  <c r="P1941" i="2"/>
  <c r="BI1934" i="2"/>
  <c r="BH1934" i="2"/>
  <c r="BG1934" i="2"/>
  <c r="BE1934" i="2"/>
  <c r="T1934" i="2"/>
  <c r="R1934" i="2"/>
  <c r="P1934" i="2"/>
  <c r="BI1932" i="2"/>
  <c r="BH1932" i="2"/>
  <c r="BG1932" i="2"/>
  <c r="BE1932" i="2"/>
  <c r="T1932" i="2"/>
  <c r="R1932" i="2"/>
  <c r="P1932" i="2"/>
  <c r="BI1930" i="2"/>
  <c r="BH1930" i="2"/>
  <c r="BG1930" i="2"/>
  <c r="BE1930" i="2"/>
  <c r="T1930" i="2"/>
  <c r="R1930" i="2"/>
  <c r="P1930" i="2"/>
  <c r="BI1928" i="2"/>
  <c r="BH1928" i="2"/>
  <c r="BG1928" i="2"/>
  <c r="BE1928" i="2"/>
  <c r="T1928" i="2"/>
  <c r="R1928" i="2"/>
  <c r="P1928" i="2"/>
  <c r="BI1926" i="2"/>
  <c r="BH1926" i="2"/>
  <c r="BG1926" i="2"/>
  <c r="BE1926" i="2"/>
  <c r="T1926" i="2"/>
  <c r="R1926" i="2"/>
  <c r="P1926" i="2"/>
  <c r="BI1922" i="2"/>
  <c r="BH1922" i="2"/>
  <c r="BG1922" i="2"/>
  <c r="BE1922" i="2"/>
  <c r="T1922" i="2"/>
  <c r="R1922" i="2"/>
  <c r="P1922" i="2"/>
  <c r="BI1920" i="2"/>
  <c r="BH1920" i="2"/>
  <c r="BG1920" i="2"/>
  <c r="BE1920" i="2"/>
  <c r="T1920" i="2"/>
  <c r="R1920" i="2"/>
  <c r="P1920" i="2"/>
  <c r="BI1915" i="2"/>
  <c r="BH1915" i="2"/>
  <c r="BG1915" i="2"/>
  <c r="BE1915" i="2"/>
  <c r="T1915" i="2"/>
  <c r="R1915" i="2"/>
  <c r="P1915" i="2"/>
  <c r="BI1911" i="2"/>
  <c r="BH1911" i="2"/>
  <c r="BG1911" i="2"/>
  <c r="BE1911" i="2"/>
  <c r="T1911" i="2"/>
  <c r="R1911" i="2"/>
  <c r="P1911" i="2"/>
  <c r="BI1908" i="2"/>
  <c r="BH1908" i="2"/>
  <c r="BG1908" i="2"/>
  <c r="BE1908" i="2"/>
  <c r="T1908" i="2"/>
  <c r="R1908" i="2"/>
  <c r="P1908" i="2"/>
  <c r="BI1904" i="2"/>
  <c r="BH1904" i="2"/>
  <c r="BG1904" i="2"/>
  <c r="BE1904" i="2"/>
  <c r="T1904" i="2"/>
  <c r="R1904" i="2"/>
  <c r="P1904" i="2"/>
  <c r="BI1897" i="2"/>
  <c r="BH1897" i="2"/>
  <c r="BG1897" i="2"/>
  <c r="BE1897" i="2"/>
  <c r="T1897" i="2"/>
  <c r="R1897" i="2"/>
  <c r="P1897" i="2"/>
  <c r="BI1893" i="2"/>
  <c r="BH1893" i="2"/>
  <c r="BG1893" i="2"/>
  <c r="BE1893" i="2"/>
  <c r="T1893" i="2"/>
  <c r="R1893" i="2"/>
  <c r="P1893" i="2"/>
  <c r="BI1889" i="2"/>
  <c r="BH1889" i="2"/>
  <c r="BG1889" i="2"/>
  <c r="BE1889" i="2"/>
  <c r="T1889" i="2"/>
  <c r="R1889" i="2"/>
  <c r="P1889" i="2"/>
  <c r="BI1886" i="2"/>
  <c r="BH1886" i="2"/>
  <c r="BG1886" i="2"/>
  <c r="BE1886" i="2"/>
  <c r="T1886" i="2"/>
  <c r="R1886" i="2"/>
  <c r="P1886" i="2"/>
  <c r="BI1882" i="2"/>
  <c r="BH1882" i="2"/>
  <c r="BG1882" i="2"/>
  <c r="BE1882" i="2"/>
  <c r="T1882" i="2"/>
  <c r="R1882" i="2"/>
  <c r="P1882" i="2"/>
  <c r="BI1879" i="2"/>
  <c r="BH1879" i="2"/>
  <c r="BG1879" i="2"/>
  <c r="BE1879" i="2"/>
  <c r="T1879" i="2"/>
  <c r="R1879" i="2"/>
  <c r="P1879" i="2"/>
  <c r="BI1875" i="2"/>
  <c r="BH1875" i="2"/>
  <c r="BG1875" i="2"/>
  <c r="BE1875" i="2"/>
  <c r="T1875" i="2"/>
  <c r="R1875" i="2"/>
  <c r="P1875" i="2"/>
  <c r="BI1873" i="2"/>
  <c r="BH1873" i="2"/>
  <c r="BG1873" i="2"/>
  <c r="BE1873" i="2"/>
  <c r="T1873" i="2"/>
  <c r="R1873" i="2"/>
  <c r="P1873" i="2"/>
  <c r="BI1871" i="2"/>
  <c r="BH1871" i="2"/>
  <c r="BG1871" i="2"/>
  <c r="BE1871" i="2"/>
  <c r="T1871" i="2"/>
  <c r="R1871" i="2"/>
  <c r="P1871" i="2"/>
  <c r="BI1867" i="2"/>
  <c r="BH1867" i="2"/>
  <c r="BG1867" i="2"/>
  <c r="BE1867" i="2"/>
  <c r="T1867" i="2"/>
  <c r="R1867" i="2"/>
  <c r="P1867" i="2"/>
  <c r="BI1863" i="2"/>
  <c r="BH1863" i="2"/>
  <c r="BG1863" i="2"/>
  <c r="BE1863" i="2"/>
  <c r="T1863" i="2"/>
  <c r="R1863" i="2"/>
  <c r="P1863" i="2"/>
  <c r="BI1860" i="2"/>
  <c r="BH1860" i="2"/>
  <c r="BG1860" i="2"/>
  <c r="BE1860" i="2"/>
  <c r="T1860" i="2"/>
  <c r="R1860" i="2"/>
  <c r="P1860" i="2"/>
  <c r="BI1857" i="2"/>
  <c r="BH1857" i="2"/>
  <c r="BG1857" i="2"/>
  <c r="BE1857" i="2"/>
  <c r="T1857" i="2"/>
  <c r="R1857" i="2"/>
  <c r="P1857" i="2"/>
  <c r="BI1854" i="2"/>
  <c r="BH1854" i="2"/>
  <c r="BG1854" i="2"/>
  <c r="BE1854" i="2"/>
  <c r="T1854" i="2"/>
  <c r="R1854" i="2"/>
  <c r="P1854" i="2"/>
  <c r="BI1851" i="2"/>
  <c r="BH1851" i="2"/>
  <c r="BG1851" i="2"/>
  <c r="BE1851" i="2"/>
  <c r="T1851" i="2"/>
  <c r="R1851" i="2"/>
  <c r="P1851" i="2"/>
  <c r="BI1849" i="2"/>
  <c r="BH1849" i="2"/>
  <c r="BG1849" i="2"/>
  <c r="BE1849" i="2"/>
  <c r="T1849" i="2"/>
  <c r="R1849" i="2"/>
  <c r="P1849" i="2"/>
  <c r="BI1846" i="2"/>
  <c r="BH1846" i="2"/>
  <c r="BG1846" i="2"/>
  <c r="BE1846" i="2"/>
  <c r="T1846" i="2"/>
  <c r="R1846" i="2"/>
  <c r="P1846" i="2"/>
  <c r="BI1844" i="2"/>
  <c r="BH1844" i="2"/>
  <c r="BG1844" i="2"/>
  <c r="BE1844" i="2"/>
  <c r="T1844" i="2"/>
  <c r="R1844" i="2"/>
  <c r="P1844" i="2"/>
  <c r="BI1843" i="2"/>
  <c r="BH1843" i="2"/>
  <c r="BG1843" i="2"/>
  <c r="BE1843" i="2"/>
  <c r="T1843" i="2"/>
  <c r="R1843" i="2"/>
  <c r="P1843" i="2"/>
  <c r="BI1841" i="2"/>
  <c r="BH1841" i="2"/>
  <c r="BG1841" i="2"/>
  <c r="BE1841" i="2"/>
  <c r="T1841" i="2"/>
  <c r="R1841" i="2"/>
  <c r="P1841" i="2"/>
  <c r="BI1839" i="2"/>
  <c r="BH1839" i="2"/>
  <c r="BG1839" i="2"/>
  <c r="BE1839" i="2"/>
  <c r="T1839" i="2"/>
  <c r="R1839" i="2"/>
  <c r="P1839" i="2"/>
  <c r="BI1836" i="2"/>
  <c r="BH1836" i="2"/>
  <c r="BG1836" i="2"/>
  <c r="BE1836" i="2"/>
  <c r="T1836" i="2"/>
  <c r="R1836" i="2"/>
  <c r="P1836" i="2"/>
  <c r="BI1834" i="2"/>
  <c r="BH1834" i="2"/>
  <c r="BG1834" i="2"/>
  <c r="BE1834" i="2"/>
  <c r="T1834" i="2"/>
  <c r="R1834" i="2"/>
  <c r="P1834" i="2"/>
  <c r="BI1829" i="2"/>
  <c r="BH1829" i="2"/>
  <c r="BG1829" i="2"/>
  <c r="BE1829" i="2"/>
  <c r="T1829" i="2"/>
  <c r="R1829" i="2"/>
  <c r="P1829" i="2"/>
  <c r="BI1827" i="2"/>
  <c r="BH1827" i="2"/>
  <c r="BG1827" i="2"/>
  <c r="BE1827" i="2"/>
  <c r="T1827" i="2"/>
  <c r="R1827" i="2"/>
  <c r="P1827" i="2"/>
  <c r="BI1823" i="2"/>
  <c r="BH1823" i="2"/>
  <c r="BG1823" i="2"/>
  <c r="BE1823" i="2"/>
  <c r="T1823" i="2"/>
  <c r="R1823" i="2"/>
  <c r="P1823" i="2"/>
  <c r="BI1820" i="2"/>
  <c r="BH1820" i="2"/>
  <c r="BG1820" i="2"/>
  <c r="BE1820" i="2"/>
  <c r="T1820" i="2"/>
  <c r="R1820" i="2"/>
  <c r="P1820" i="2"/>
  <c r="BI1817" i="2"/>
  <c r="BH1817" i="2"/>
  <c r="BG1817" i="2"/>
  <c r="BE1817" i="2"/>
  <c r="T1817" i="2"/>
  <c r="R1817" i="2"/>
  <c r="P1817" i="2"/>
  <c r="BI1813" i="2"/>
  <c r="BH1813" i="2"/>
  <c r="BG1813" i="2"/>
  <c r="BE1813" i="2"/>
  <c r="T1813" i="2"/>
  <c r="R1813" i="2"/>
  <c r="P1813" i="2"/>
  <c r="BI1810" i="2"/>
  <c r="BH1810" i="2"/>
  <c r="BG1810" i="2"/>
  <c r="BE1810" i="2"/>
  <c r="T1810" i="2"/>
  <c r="R1810" i="2"/>
  <c r="P1810" i="2"/>
  <c r="BI1807" i="2"/>
  <c r="BH1807" i="2"/>
  <c r="BG1807" i="2"/>
  <c r="BE1807" i="2"/>
  <c r="T1807" i="2"/>
  <c r="R1807" i="2"/>
  <c r="P1807" i="2"/>
  <c r="BI1802" i="2"/>
  <c r="BH1802" i="2"/>
  <c r="BG1802" i="2"/>
  <c r="BE1802" i="2"/>
  <c r="T1802" i="2"/>
  <c r="R1802" i="2"/>
  <c r="P1802" i="2"/>
  <c r="BI1799" i="2"/>
  <c r="BH1799" i="2"/>
  <c r="BG1799" i="2"/>
  <c r="BE1799" i="2"/>
  <c r="T1799" i="2"/>
  <c r="R1799" i="2"/>
  <c r="P1799" i="2"/>
  <c r="BI1795" i="2"/>
  <c r="BH1795" i="2"/>
  <c r="BG1795" i="2"/>
  <c r="BE1795" i="2"/>
  <c r="T1795" i="2"/>
  <c r="R1795" i="2"/>
  <c r="P1795" i="2"/>
  <c r="BI1794" i="2"/>
  <c r="BH1794" i="2"/>
  <c r="BG1794" i="2"/>
  <c r="BE1794" i="2"/>
  <c r="T1794" i="2"/>
  <c r="R1794" i="2"/>
  <c r="P1794" i="2"/>
  <c r="BI1793" i="2"/>
  <c r="BH1793" i="2"/>
  <c r="BG1793" i="2"/>
  <c r="BE1793" i="2"/>
  <c r="T1793" i="2"/>
  <c r="R1793" i="2"/>
  <c r="P1793" i="2"/>
  <c r="BI1788" i="2"/>
  <c r="BH1788" i="2"/>
  <c r="BG1788" i="2"/>
  <c r="BE1788" i="2"/>
  <c r="T1788" i="2"/>
  <c r="R1788" i="2"/>
  <c r="P1788" i="2"/>
  <c r="BI1787" i="2"/>
  <c r="BH1787" i="2"/>
  <c r="BG1787" i="2"/>
  <c r="BE1787" i="2"/>
  <c r="T1787" i="2"/>
  <c r="R1787" i="2"/>
  <c r="P1787" i="2"/>
  <c r="BI1781" i="2"/>
  <c r="BH1781" i="2"/>
  <c r="BG1781" i="2"/>
  <c r="BE1781" i="2"/>
  <c r="T1781" i="2"/>
  <c r="R1781" i="2"/>
  <c r="P1781" i="2"/>
  <c r="BI1778" i="2"/>
  <c r="BH1778" i="2"/>
  <c r="BG1778" i="2"/>
  <c r="BE1778" i="2"/>
  <c r="T1778" i="2"/>
  <c r="R1778" i="2"/>
  <c r="P1778" i="2"/>
  <c r="BI1777" i="2"/>
  <c r="BH1777" i="2"/>
  <c r="BG1777" i="2"/>
  <c r="BE1777" i="2"/>
  <c r="T1777" i="2"/>
  <c r="R1777" i="2"/>
  <c r="P1777" i="2"/>
  <c r="BI1769" i="2"/>
  <c r="BH1769" i="2"/>
  <c r="BG1769" i="2"/>
  <c r="BE1769" i="2"/>
  <c r="T1769" i="2"/>
  <c r="R1769" i="2"/>
  <c r="P1769" i="2"/>
  <c r="BI1768" i="2"/>
  <c r="BH1768" i="2"/>
  <c r="BG1768" i="2"/>
  <c r="BE1768" i="2"/>
  <c r="T1768" i="2"/>
  <c r="R1768" i="2"/>
  <c r="P1768" i="2"/>
  <c r="BI1767" i="2"/>
  <c r="BH1767" i="2"/>
  <c r="BG1767" i="2"/>
  <c r="BE1767" i="2"/>
  <c r="T1767" i="2"/>
  <c r="R1767" i="2"/>
  <c r="P1767" i="2"/>
  <c r="BI1763" i="2"/>
  <c r="BH1763" i="2"/>
  <c r="BG1763" i="2"/>
  <c r="BE1763" i="2"/>
  <c r="T1763" i="2"/>
  <c r="R1763" i="2"/>
  <c r="P1763" i="2"/>
  <c r="BI1757" i="2"/>
  <c r="BH1757" i="2"/>
  <c r="BG1757" i="2"/>
  <c r="BE1757" i="2"/>
  <c r="T1757" i="2"/>
  <c r="R1757" i="2"/>
  <c r="P1757" i="2"/>
  <c r="BI1750" i="2"/>
  <c r="BH1750" i="2"/>
  <c r="BG1750" i="2"/>
  <c r="BE1750" i="2"/>
  <c r="T1750" i="2"/>
  <c r="R1750" i="2"/>
  <c r="P1750" i="2"/>
  <c r="BI1742" i="2"/>
  <c r="BH1742" i="2"/>
  <c r="BG1742" i="2"/>
  <c r="BE1742" i="2"/>
  <c r="T1742" i="2"/>
  <c r="R1742" i="2"/>
  <c r="P1742" i="2"/>
  <c r="BI1737" i="2"/>
  <c r="BH1737" i="2"/>
  <c r="BG1737" i="2"/>
  <c r="BE1737" i="2"/>
  <c r="T1737" i="2"/>
  <c r="R1737" i="2"/>
  <c r="P1737" i="2"/>
  <c r="BI1733" i="2"/>
  <c r="BH1733" i="2"/>
  <c r="BG1733" i="2"/>
  <c r="BE1733" i="2"/>
  <c r="T1733" i="2"/>
  <c r="R1733" i="2"/>
  <c r="P1733" i="2"/>
  <c r="BI1730" i="2"/>
  <c r="BH1730" i="2"/>
  <c r="BG1730" i="2"/>
  <c r="BE1730" i="2"/>
  <c r="T1730" i="2"/>
  <c r="R1730" i="2"/>
  <c r="P1730" i="2"/>
  <c r="BI1727" i="2"/>
  <c r="BH1727" i="2"/>
  <c r="BG1727" i="2"/>
  <c r="BE1727" i="2"/>
  <c r="T1727" i="2"/>
  <c r="R1727" i="2"/>
  <c r="P1727" i="2"/>
  <c r="BI1726" i="2"/>
  <c r="BH1726" i="2"/>
  <c r="BG1726" i="2"/>
  <c r="BE1726" i="2"/>
  <c r="T1726" i="2"/>
  <c r="R1726" i="2"/>
  <c r="P1726" i="2"/>
  <c r="BI1723" i="2"/>
  <c r="BH1723" i="2"/>
  <c r="BG1723" i="2"/>
  <c r="BE1723" i="2"/>
  <c r="T1723" i="2"/>
  <c r="R1723" i="2"/>
  <c r="P1723" i="2"/>
  <c r="BI1722" i="2"/>
  <c r="BH1722" i="2"/>
  <c r="BG1722" i="2"/>
  <c r="BE1722" i="2"/>
  <c r="T1722" i="2"/>
  <c r="R1722" i="2"/>
  <c r="P1722" i="2"/>
  <c r="BI1718" i="2"/>
  <c r="BH1718" i="2"/>
  <c r="BG1718" i="2"/>
  <c r="BE1718" i="2"/>
  <c r="T1718" i="2"/>
  <c r="R1718" i="2"/>
  <c r="P1718" i="2"/>
  <c r="BI1714" i="2"/>
  <c r="BH1714" i="2"/>
  <c r="BG1714" i="2"/>
  <c r="BE1714" i="2"/>
  <c r="T1714" i="2"/>
  <c r="R1714" i="2"/>
  <c r="P1714" i="2"/>
  <c r="BI1711" i="2"/>
  <c r="BH1711" i="2"/>
  <c r="BG1711" i="2"/>
  <c r="BE1711" i="2"/>
  <c r="T1711" i="2"/>
  <c r="R1711" i="2"/>
  <c r="P1711" i="2"/>
  <c r="BI1707" i="2"/>
  <c r="BH1707" i="2"/>
  <c r="BG1707" i="2"/>
  <c r="BE1707" i="2"/>
  <c r="T1707" i="2"/>
  <c r="R1707" i="2"/>
  <c r="P1707" i="2"/>
  <c r="BI1704" i="2"/>
  <c r="BH1704" i="2"/>
  <c r="BG1704" i="2"/>
  <c r="BE1704" i="2"/>
  <c r="T1704" i="2"/>
  <c r="R1704" i="2"/>
  <c r="P1704" i="2"/>
  <c r="BI1700" i="2"/>
  <c r="BH1700" i="2"/>
  <c r="BG1700" i="2"/>
  <c r="BE1700" i="2"/>
  <c r="T1700" i="2"/>
  <c r="R1700" i="2"/>
  <c r="P1700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8" i="2"/>
  <c r="BH1688" i="2"/>
  <c r="BG1688" i="2"/>
  <c r="BE1688" i="2"/>
  <c r="T1688" i="2"/>
  <c r="R1688" i="2"/>
  <c r="P1688" i="2"/>
  <c r="BI1685" i="2"/>
  <c r="BH1685" i="2"/>
  <c r="BG1685" i="2"/>
  <c r="BE1685" i="2"/>
  <c r="T1685" i="2"/>
  <c r="R1685" i="2"/>
  <c r="P1685" i="2"/>
  <c r="BI1681" i="2"/>
  <c r="BH1681" i="2"/>
  <c r="BG1681" i="2"/>
  <c r="BE1681" i="2"/>
  <c r="T1681" i="2"/>
  <c r="R1681" i="2"/>
  <c r="P1681" i="2"/>
  <c r="BI1677" i="2"/>
  <c r="BH1677" i="2"/>
  <c r="BG1677" i="2"/>
  <c r="BE1677" i="2"/>
  <c r="T1677" i="2"/>
  <c r="R1677" i="2"/>
  <c r="P1677" i="2"/>
  <c r="BI1673" i="2"/>
  <c r="BH1673" i="2"/>
  <c r="BG1673" i="2"/>
  <c r="BE1673" i="2"/>
  <c r="T1673" i="2"/>
  <c r="R1673" i="2"/>
  <c r="P1673" i="2"/>
  <c r="BI1670" i="2"/>
  <c r="BH1670" i="2"/>
  <c r="BG1670" i="2"/>
  <c r="BE1670" i="2"/>
  <c r="T1670" i="2"/>
  <c r="R1670" i="2"/>
  <c r="P1670" i="2"/>
  <c r="BI1667" i="2"/>
  <c r="BH1667" i="2"/>
  <c r="BG1667" i="2"/>
  <c r="BE1667" i="2"/>
  <c r="T1667" i="2"/>
  <c r="R1667" i="2"/>
  <c r="P1667" i="2"/>
  <c r="BI1662" i="2"/>
  <c r="BH1662" i="2"/>
  <c r="BG1662" i="2"/>
  <c r="BE1662" i="2"/>
  <c r="T1662" i="2"/>
  <c r="R1662" i="2"/>
  <c r="P1662" i="2"/>
  <c r="BI1659" i="2"/>
  <c r="BH1659" i="2"/>
  <c r="BG1659" i="2"/>
  <c r="BE1659" i="2"/>
  <c r="T1659" i="2"/>
  <c r="R1659" i="2"/>
  <c r="P1659" i="2"/>
  <c r="BI1656" i="2"/>
  <c r="BH1656" i="2"/>
  <c r="BG1656" i="2"/>
  <c r="BE1656" i="2"/>
  <c r="T1656" i="2"/>
  <c r="R1656" i="2"/>
  <c r="P1656" i="2"/>
  <c r="BI1654" i="2"/>
  <c r="BH1654" i="2"/>
  <c r="BG1654" i="2"/>
  <c r="BE1654" i="2"/>
  <c r="T1654" i="2"/>
  <c r="R1654" i="2"/>
  <c r="P1654" i="2"/>
  <c r="BI1644" i="2"/>
  <c r="BH1644" i="2"/>
  <c r="BG1644" i="2"/>
  <c r="BE1644" i="2"/>
  <c r="T1644" i="2"/>
  <c r="R1644" i="2"/>
  <c r="P1644" i="2"/>
  <c r="BI1642" i="2"/>
  <c r="BH1642" i="2"/>
  <c r="BG1642" i="2"/>
  <c r="BE1642" i="2"/>
  <c r="T1642" i="2"/>
  <c r="R1642" i="2"/>
  <c r="P1642" i="2"/>
  <c r="BI1635" i="2"/>
  <c r="BH1635" i="2"/>
  <c r="BG1635" i="2"/>
  <c r="BE1635" i="2"/>
  <c r="T1635" i="2"/>
  <c r="R1635" i="2"/>
  <c r="P1635" i="2"/>
  <c r="BI1633" i="2"/>
  <c r="BH1633" i="2"/>
  <c r="BG1633" i="2"/>
  <c r="BE1633" i="2"/>
  <c r="T1633" i="2"/>
  <c r="R1633" i="2"/>
  <c r="P1633" i="2"/>
  <c r="BI1620" i="2"/>
  <c r="BH1620" i="2"/>
  <c r="BG1620" i="2"/>
  <c r="BE1620" i="2"/>
  <c r="T1620" i="2"/>
  <c r="R1620" i="2"/>
  <c r="P1620" i="2"/>
  <c r="BI1615" i="2"/>
  <c r="BH1615" i="2"/>
  <c r="BG1615" i="2"/>
  <c r="BE1615" i="2"/>
  <c r="T1615" i="2"/>
  <c r="R1615" i="2"/>
  <c r="P1615" i="2"/>
  <c r="BI1611" i="2"/>
  <c r="BH1611" i="2"/>
  <c r="BG1611" i="2"/>
  <c r="BE1611" i="2"/>
  <c r="T1611" i="2"/>
  <c r="R1611" i="2"/>
  <c r="P1611" i="2"/>
  <c r="BI1608" i="2"/>
  <c r="BH1608" i="2"/>
  <c r="BG1608" i="2"/>
  <c r="BE1608" i="2"/>
  <c r="T1608" i="2"/>
  <c r="R1608" i="2"/>
  <c r="P1608" i="2"/>
  <c r="BI1603" i="2"/>
  <c r="BH1603" i="2"/>
  <c r="BG1603" i="2"/>
  <c r="BE1603" i="2"/>
  <c r="T1603" i="2"/>
  <c r="R1603" i="2"/>
  <c r="P1603" i="2"/>
  <c r="BI1600" i="2"/>
  <c r="BH1600" i="2"/>
  <c r="BG1600" i="2"/>
  <c r="BE1600" i="2"/>
  <c r="T1600" i="2"/>
  <c r="R1600" i="2"/>
  <c r="P1600" i="2"/>
  <c r="BI1593" i="2"/>
  <c r="BH1593" i="2"/>
  <c r="BG1593" i="2"/>
  <c r="BE1593" i="2"/>
  <c r="T1593" i="2"/>
  <c r="R1593" i="2"/>
  <c r="P1593" i="2"/>
  <c r="BI1590" i="2"/>
  <c r="BH1590" i="2"/>
  <c r="BG1590" i="2"/>
  <c r="BE1590" i="2"/>
  <c r="T1590" i="2"/>
  <c r="R1590" i="2"/>
  <c r="P1590" i="2"/>
  <c r="BI1586" i="2"/>
  <c r="BH1586" i="2"/>
  <c r="BG1586" i="2"/>
  <c r="BE1586" i="2"/>
  <c r="T1586" i="2"/>
  <c r="R1586" i="2"/>
  <c r="P1586" i="2"/>
  <c r="BI1582" i="2"/>
  <c r="BH1582" i="2"/>
  <c r="BG1582" i="2"/>
  <c r="BE1582" i="2"/>
  <c r="T1582" i="2"/>
  <c r="R1582" i="2"/>
  <c r="P1582" i="2"/>
  <c r="BI1577" i="2"/>
  <c r="BH1577" i="2"/>
  <c r="BG1577" i="2"/>
  <c r="BE1577" i="2"/>
  <c r="T1577" i="2"/>
  <c r="R1577" i="2"/>
  <c r="P1577" i="2"/>
  <c r="BI1573" i="2"/>
  <c r="BH1573" i="2"/>
  <c r="BG1573" i="2"/>
  <c r="BE1573" i="2"/>
  <c r="T1573" i="2"/>
  <c r="R1573" i="2"/>
  <c r="P1573" i="2"/>
  <c r="BI1566" i="2"/>
  <c r="BH1566" i="2"/>
  <c r="BG1566" i="2"/>
  <c r="BE1566" i="2"/>
  <c r="T1566" i="2"/>
  <c r="R1566" i="2"/>
  <c r="P1566" i="2"/>
  <c r="BI1561" i="2"/>
  <c r="BH1561" i="2"/>
  <c r="BG1561" i="2"/>
  <c r="BE1561" i="2"/>
  <c r="T1561" i="2"/>
  <c r="R1561" i="2"/>
  <c r="P1561" i="2"/>
  <c r="BI1558" i="2"/>
  <c r="BH1558" i="2"/>
  <c r="BG1558" i="2"/>
  <c r="BE1558" i="2"/>
  <c r="T1558" i="2"/>
  <c r="R1558" i="2"/>
  <c r="P1558" i="2"/>
  <c r="BI1555" i="2"/>
  <c r="BH1555" i="2"/>
  <c r="BG1555" i="2"/>
  <c r="BE1555" i="2"/>
  <c r="T1555" i="2"/>
  <c r="R1555" i="2"/>
  <c r="P1555" i="2"/>
  <c r="BI1552" i="2"/>
  <c r="BH1552" i="2"/>
  <c r="BG1552" i="2"/>
  <c r="BE1552" i="2"/>
  <c r="T1552" i="2"/>
  <c r="R1552" i="2"/>
  <c r="P1552" i="2"/>
  <c r="BI1550" i="2"/>
  <c r="BH1550" i="2"/>
  <c r="BG1550" i="2"/>
  <c r="BE1550" i="2"/>
  <c r="T1550" i="2"/>
  <c r="R1550" i="2"/>
  <c r="P1550" i="2"/>
  <c r="BI1548" i="2"/>
  <c r="BH1548" i="2"/>
  <c r="BG1548" i="2"/>
  <c r="BE1548" i="2"/>
  <c r="T1548" i="2"/>
  <c r="R1548" i="2"/>
  <c r="P1548" i="2"/>
  <c r="BI1546" i="2"/>
  <c r="BH1546" i="2"/>
  <c r="BG1546" i="2"/>
  <c r="BE1546" i="2"/>
  <c r="T1546" i="2"/>
  <c r="R1546" i="2"/>
  <c r="P1546" i="2"/>
  <c r="BI1544" i="2"/>
  <c r="BH1544" i="2"/>
  <c r="BG1544" i="2"/>
  <c r="BE1544" i="2"/>
  <c r="T1544" i="2"/>
  <c r="R1544" i="2"/>
  <c r="P1544" i="2"/>
  <c r="BI1535" i="2"/>
  <c r="BH1535" i="2"/>
  <c r="BG1535" i="2"/>
  <c r="BE1535" i="2"/>
  <c r="T1535" i="2"/>
  <c r="R1535" i="2"/>
  <c r="P1535" i="2"/>
  <c r="BI1532" i="2"/>
  <c r="BH1532" i="2"/>
  <c r="BG1532" i="2"/>
  <c r="BE1532" i="2"/>
  <c r="T1532" i="2"/>
  <c r="R1532" i="2"/>
  <c r="P1532" i="2"/>
  <c r="BI1530" i="2"/>
  <c r="BH1530" i="2"/>
  <c r="BG1530" i="2"/>
  <c r="BE1530" i="2"/>
  <c r="T1530" i="2"/>
  <c r="R1530" i="2"/>
  <c r="P1530" i="2"/>
  <c r="BI1527" i="2"/>
  <c r="BH1527" i="2"/>
  <c r="BG1527" i="2"/>
  <c r="BE1527" i="2"/>
  <c r="T1527" i="2"/>
  <c r="R1527" i="2"/>
  <c r="P1527" i="2"/>
  <c r="BI1524" i="2"/>
  <c r="BH1524" i="2"/>
  <c r="BG1524" i="2"/>
  <c r="BE1524" i="2"/>
  <c r="T1524" i="2"/>
  <c r="R1524" i="2"/>
  <c r="P1524" i="2"/>
  <c r="BI1519" i="2"/>
  <c r="BH1519" i="2"/>
  <c r="BG1519" i="2"/>
  <c r="BE1519" i="2"/>
  <c r="T1519" i="2"/>
  <c r="R1519" i="2"/>
  <c r="P1519" i="2"/>
  <c r="BI1517" i="2"/>
  <c r="BH1517" i="2"/>
  <c r="BG1517" i="2"/>
  <c r="BE1517" i="2"/>
  <c r="T1517" i="2"/>
  <c r="R1517" i="2"/>
  <c r="P1517" i="2"/>
  <c r="BI1515" i="2"/>
  <c r="BH1515" i="2"/>
  <c r="BG1515" i="2"/>
  <c r="BE1515" i="2"/>
  <c r="T1515" i="2"/>
  <c r="R1515" i="2"/>
  <c r="P1515" i="2"/>
  <c r="BI1512" i="2"/>
  <c r="BH1512" i="2"/>
  <c r="BG1512" i="2"/>
  <c r="BE1512" i="2"/>
  <c r="T1512" i="2"/>
  <c r="R1512" i="2"/>
  <c r="P1512" i="2"/>
  <c r="BI1507" i="2"/>
  <c r="BH1507" i="2"/>
  <c r="BG1507" i="2"/>
  <c r="BE1507" i="2"/>
  <c r="T1507" i="2"/>
  <c r="R1507" i="2"/>
  <c r="P1507" i="2"/>
  <c r="BI1503" i="2"/>
  <c r="BH1503" i="2"/>
  <c r="BG1503" i="2"/>
  <c r="BE1503" i="2"/>
  <c r="T1503" i="2"/>
  <c r="R1503" i="2"/>
  <c r="P1503" i="2"/>
  <c r="BI1499" i="2"/>
  <c r="BH1499" i="2"/>
  <c r="BG1499" i="2"/>
  <c r="BE1499" i="2"/>
  <c r="T1499" i="2"/>
  <c r="R1499" i="2"/>
  <c r="P1499" i="2"/>
  <c r="BI1496" i="2"/>
  <c r="BH1496" i="2"/>
  <c r="BG1496" i="2"/>
  <c r="BE1496" i="2"/>
  <c r="T1496" i="2"/>
  <c r="R1496" i="2"/>
  <c r="P1496" i="2"/>
  <c r="BI1494" i="2"/>
  <c r="BH1494" i="2"/>
  <c r="BG1494" i="2"/>
  <c r="BE1494" i="2"/>
  <c r="T1494" i="2"/>
  <c r="R1494" i="2"/>
  <c r="P1494" i="2"/>
  <c r="BI1489" i="2"/>
  <c r="BH1489" i="2"/>
  <c r="BG1489" i="2"/>
  <c r="BE1489" i="2"/>
  <c r="T1489" i="2"/>
  <c r="R1489" i="2"/>
  <c r="P1489" i="2"/>
  <c r="BI1487" i="2"/>
  <c r="BH1487" i="2"/>
  <c r="BG1487" i="2"/>
  <c r="BE1487" i="2"/>
  <c r="T1487" i="2"/>
  <c r="R1487" i="2"/>
  <c r="P1487" i="2"/>
  <c r="BI1484" i="2"/>
  <c r="BH1484" i="2"/>
  <c r="BG1484" i="2"/>
  <c r="BE1484" i="2"/>
  <c r="T1484" i="2"/>
  <c r="R1484" i="2"/>
  <c r="P1484" i="2"/>
  <c r="BI1481" i="2"/>
  <c r="BH1481" i="2"/>
  <c r="BG1481" i="2"/>
  <c r="BE1481" i="2"/>
  <c r="T1481" i="2"/>
  <c r="R1481" i="2"/>
  <c r="P1481" i="2"/>
  <c r="BI1479" i="2"/>
  <c r="BH1479" i="2"/>
  <c r="BG1479" i="2"/>
  <c r="BE1479" i="2"/>
  <c r="T1479" i="2"/>
  <c r="R1479" i="2"/>
  <c r="P1479" i="2"/>
  <c r="BI1477" i="2"/>
  <c r="BH1477" i="2"/>
  <c r="BG1477" i="2"/>
  <c r="BE1477" i="2"/>
  <c r="T1477" i="2"/>
  <c r="R1477" i="2"/>
  <c r="P1477" i="2"/>
  <c r="BI1475" i="2"/>
  <c r="BH1475" i="2"/>
  <c r="BG1475" i="2"/>
  <c r="BE1475" i="2"/>
  <c r="T1475" i="2"/>
  <c r="R1475" i="2"/>
  <c r="P1475" i="2"/>
  <c r="BI1473" i="2"/>
  <c r="BH1473" i="2"/>
  <c r="BG1473" i="2"/>
  <c r="BE1473" i="2"/>
  <c r="T1473" i="2"/>
  <c r="R1473" i="2"/>
  <c r="P1473" i="2"/>
  <c r="BI1469" i="2"/>
  <c r="BH1469" i="2"/>
  <c r="BG1469" i="2"/>
  <c r="BE1469" i="2"/>
  <c r="T1469" i="2"/>
  <c r="R1469" i="2"/>
  <c r="P1469" i="2"/>
  <c r="BI1464" i="2"/>
  <c r="BH1464" i="2"/>
  <c r="BG1464" i="2"/>
  <c r="BE1464" i="2"/>
  <c r="T1464" i="2"/>
  <c r="R1464" i="2"/>
  <c r="P1464" i="2"/>
  <c r="BI1460" i="2"/>
  <c r="BH1460" i="2"/>
  <c r="BG1460" i="2"/>
  <c r="BE1460" i="2"/>
  <c r="T1460" i="2"/>
  <c r="R1460" i="2"/>
  <c r="P1460" i="2"/>
  <c r="BI1454" i="2"/>
  <c r="BH1454" i="2"/>
  <c r="BG1454" i="2"/>
  <c r="BE1454" i="2"/>
  <c r="T1454" i="2"/>
  <c r="R1454" i="2"/>
  <c r="P1454" i="2"/>
  <c r="BI1434" i="2"/>
  <c r="BH1434" i="2"/>
  <c r="BG1434" i="2"/>
  <c r="BE1434" i="2"/>
  <c r="T1434" i="2"/>
  <c r="R1434" i="2"/>
  <c r="P1434" i="2"/>
  <c r="BI1429" i="2"/>
  <c r="BH1429" i="2"/>
  <c r="BG1429" i="2"/>
  <c r="BE1429" i="2"/>
  <c r="T1429" i="2"/>
  <c r="R1429" i="2"/>
  <c r="P1429" i="2"/>
  <c r="BI1424" i="2"/>
  <c r="BH1424" i="2"/>
  <c r="BG1424" i="2"/>
  <c r="BE1424" i="2"/>
  <c r="T1424" i="2"/>
  <c r="R1424" i="2"/>
  <c r="P1424" i="2"/>
  <c r="BI1412" i="2"/>
  <c r="BH1412" i="2"/>
  <c r="BG1412" i="2"/>
  <c r="BE1412" i="2"/>
  <c r="T1412" i="2"/>
  <c r="R1412" i="2"/>
  <c r="P1412" i="2"/>
  <c r="BI1408" i="2"/>
  <c r="BH1408" i="2"/>
  <c r="BG1408" i="2"/>
  <c r="BE1408" i="2"/>
  <c r="T1408" i="2"/>
  <c r="R1408" i="2"/>
  <c r="P1408" i="2"/>
  <c r="BI1399" i="2"/>
  <c r="BH1399" i="2"/>
  <c r="BG1399" i="2"/>
  <c r="BE1399" i="2"/>
  <c r="T1399" i="2"/>
  <c r="R1399" i="2"/>
  <c r="P1399" i="2"/>
  <c r="BI1394" i="2"/>
  <c r="BH1394" i="2"/>
  <c r="BG1394" i="2"/>
  <c r="BE1394" i="2"/>
  <c r="T1394" i="2"/>
  <c r="R1394" i="2"/>
  <c r="P1394" i="2"/>
  <c r="BI1385" i="2"/>
  <c r="BH1385" i="2"/>
  <c r="BG1385" i="2"/>
  <c r="BE1385" i="2"/>
  <c r="T1385" i="2"/>
  <c r="R1385" i="2"/>
  <c r="P1385" i="2"/>
  <c r="BI1380" i="2"/>
  <c r="BH1380" i="2"/>
  <c r="BG1380" i="2"/>
  <c r="BE1380" i="2"/>
  <c r="T1380" i="2"/>
  <c r="R1380" i="2"/>
  <c r="P1380" i="2"/>
  <c r="BI1374" i="2"/>
  <c r="BH1374" i="2"/>
  <c r="BG1374" i="2"/>
  <c r="BE1374" i="2"/>
  <c r="T1374" i="2"/>
  <c r="R1374" i="2"/>
  <c r="P1374" i="2"/>
  <c r="BI1368" i="2"/>
  <c r="BH1368" i="2"/>
  <c r="BG1368" i="2"/>
  <c r="BE1368" i="2"/>
  <c r="T1368" i="2"/>
  <c r="R1368" i="2"/>
  <c r="P1368" i="2"/>
  <c r="BI1362" i="2"/>
  <c r="BH1362" i="2"/>
  <c r="BG1362" i="2"/>
  <c r="BE1362" i="2"/>
  <c r="T1362" i="2"/>
  <c r="R1362" i="2"/>
  <c r="P1362" i="2"/>
  <c r="BI1354" i="2"/>
  <c r="BH1354" i="2"/>
  <c r="BG1354" i="2"/>
  <c r="BE1354" i="2"/>
  <c r="T1354" i="2"/>
  <c r="R1354" i="2"/>
  <c r="P1354" i="2"/>
  <c r="BI1348" i="2"/>
  <c r="BH1348" i="2"/>
  <c r="BG1348" i="2"/>
  <c r="BE1348" i="2"/>
  <c r="T1348" i="2"/>
  <c r="R1348" i="2"/>
  <c r="P1348" i="2"/>
  <c r="BI1344" i="2"/>
  <c r="BH1344" i="2"/>
  <c r="BG1344" i="2"/>
  <c r="BE1344" i="2"/>
  <c r="T1344" i="2"/>
  <c r="R1344" i="2"/>
  <c r="P1344" i="2"/>
  <c r="BI1340" i="2"/>
  <c r="BH1340" i="2"/>
  <c r="BG1340" i="2"/>
  <c r="BE1340" i="2"/>
  <c r="T1340" i="2"/>
  <c r="R1340" i="2"/>
  <c r="P1340" i="2"/>
  <c r="BI1336" i="2"/>
  <c r="BH1336" i="2"/>
  <c r="BG1336" i="2"/>
  <c r="BE1336" i="2"/>
  <c r="T1336" i="2"/>
  <c r="R1336" i="2"/>
  <c r="P1336" i="2"/>
  <c r="BI1331" i="2"/>
  <c r="BH1331" i="2"/>
  <c r="BG1331" i="2"/>
  <c r="BE1331" i="2"/>
  <c r="T1331" i="2"/>
  <c r="R1331" i="2"/>
  <c r="P1331" i="2"/>
  <c r="BI1327" i="2"/>
  <c r="BH1327" i="2"/>
  <c r="BG1327" i="2"/>
  <c r="BE1327" i="2"/>
  <c r="T1327" i="2"/>
  <c r="R1327" i="2"/>
  <c r="P1327" i="2"/>
  <c r="BI1320" i="2"/>
  <c r="BH1320" i="2"/>
  <c r="BG1320" i="2"/>
  <c r="BE1320" i="2"/>
  <c r="T1320" i="2"/>
  <c r="R1320" i="2"/>
  <c r="P1320" i="2"/>
  <c r="BI1313" i="2"/>
  <c r="BH1313" i="2"/>
  <c r="BG1313" i="2"/>
  <c r="BE1313" i="2"/>
  <c r="T1313" i="2"/>
  <c r="R1313" i="2"/>
  <c r="P1313" i="2"/>
  <c r="BI1308" i="2"/>
  <c r="BH1308" i="2"/>
  <c r="BG1308" i="2"/>
  <c r="BE1308" i="2"/>
  <c r="T1308" i="2"/>
  <c r="R1308" i="2"/>
  <c r="P1308" i="2"/>
  <c r="BI1302" i="2"/>
  <c r="BH1302" i="2"/>
  <c r="BG1302" i="2"/>
  <c r="BE1302" i="2"/>
  <c r="T1302" i="2"/>
  <c r="R1302" i="2"/>
  <c r="P1302" i="2"/>
  <c r="BI1299" i="2"/>
  <c r="BH1299" i="2"/>
  <c r="BG1299" i="2"/>
  <c r="BE1299" i="2"/>
  <c r="T1299" i="2"/>
  <c r="R1299" i="2"/>
  <c r="P1299" i="2"/>
  <c r="BI1295" i="2"/>
  <c r="BH1295" i="2"/>
  <c r="BG1295" i="2"/>
  <c r="BE1295" i="2"/>
  <c r="T1295" i="2"/>
  <c r="R1295" i="2"/>
  <c r="P1295" i="2"/>
  <c r="BI1290" i="2"/>
  <c r="BH1290" i="2"/>
  <c r="BG1290" i="2"/>
  <c r="BE1290" i="2"/>
  <c r="T1290" i="2"/>
  <c r="R1290" i="2"/>
  <c r="P1290" i="2"/>
  <c r="BI1284" i="2"/>
  <c r="BH1284" i="2"/>
  <c r="BG1284" i="2"/>
  <c r="BE1284" i="2"/>
  <c r="T1284" i="2"/>
  <c r="R1284" i="2"/>
  <c r="P1284" i="2"/>
  <c r="BI1273" i="2"/>
  <c r="BH1273" i="2"/>
  <c r="BG1273" i="2"/>
  <c r="BE1273" i="2"/>
  <c r="T1273" i="2"/>
  <c r="R1273" i="2"/>
  <c r="P1273" i="2"/>
  <c r="BI1267" i="2"/>
  <c r="BH1267" i="2"/>
  <c r="BG1267" i="2"/>
  <c r="BE1267" i="2"/>
  <c r="T1267" i="2"/>
  <c r="R1267" i="2"/>
  <c r="P1267" i="2"/>
  <c r="BI1261" i="2"/>
  <c r="BH1261" i="2"/>
  <c r="BG1261" i="2"/>
  <c r="BE1261" i="2"/>
  <c r="T1261" i="2"/>
  <c r="R1261" i="2"/>
  <c r="P1261" i="2"/>
  <c r="BI1256" i="2"/>
  <c r="BH1256" i="2"/>
  <c r="BG1256" i="2"/>
  <c r="BE1256" i="2"/>
  <c r="T1256" i="2"/>
  <c r="R1256" i="2"/>
  <c r="P1256" i="2"/>
  <c r="BI1219" i="2"/>
  <c r="BH1219" i="2"/>
  <c r="BG1219" i="2"/>
  <c r="BE1219" i="2"/>
  <c r="T1219" i="2"/>
  <c r="R1219" i="2"/>
  <c r="P1219" i="2"/>
  <c r="BI1209" i="2"/>
  <c r="BH1209" i="2"/>
  <c r="BG1209" i="2"/>
  <c r="BE1209" i="2"/>
  <c r="T1209" i="2"/>
  <c r="R1209" i="2"/>
  <c r="P1209" i="2"/>
  <c r="BI1201" i="2"/>
  <c r="BH1201" i="2"/>
  <c r="BG1201" i="2"/>
  <c r="BE1201" i="2"/>
  <c r="T1201" i="2"/>
  <c r="R1201" i="2"/>
  <c r="P1201" i="2"/>
  <c r="BI1196" i="2"/>
  <c r="BH1196" i="2"/>
  <c r="BG1196" i="2"/>
  <c r="BE1196" i="2"/>
  <c r="T1196" i="2"/>
  <c r="R1196" i="2"/>
  <c r="P1196" i="2"/>
  <c r="BI1192" i="2"/>
  <c r="BH1192" i="2"/>
  <c r="BG1192" i="2"/>
  <c r="BE1192" i="2"/>
  <c r="T1192" i="2"/>
  <c r="R1192" i="2"/>
  <c r="P1192" i="2"/>
  <c r="BI1188" i="2"/>
  <c r="BH1188" i="2"/>
  <c r="BG1188" i="2"/>
  <c r="BE1188" i="2"/>
  <c r="T1188" i="2"/>
  <c r="R1188" i="2"/>
  <c r="P1188" i="2"/>
  <c r="BI1184" i="2"/>
  <c r="BH1184" i="2"/>
  <c r="BG1184" i="2"/>
  <c r="BE1184" i="2"/>
  <c r="T1184" i="2"/>
  <c r="R1184" i="2"/>
  <c r="P1184" i="2"/>
  <c r="BI1178" i="2"/>
  <c r="BH1178" i="2"/>
  <c r="BG1178" i="2"/>
  <c r="BE1178" i="2"/>
  <c r="T1178" i="2"/>
  <c r="R1178" i="2"/>
  <c r="P1178" i="2"/>
  <c r="BI1172" i="2"/>
  <c r="BH1172" i="2"/>
  <c r="BG1172" i="2"/>
  <c r="BE1172" i="2"/>
  <c r="T1172" i="2"/>
  <c r="R1172" i="2"/>
  <c r="P1172" i="2"/>
  <c r="BI1170" i="2"/>
  <c r="BH1170" i="2"/>
  <c r="BG1170" i="2"/>
  <c r="BE1170" i="2"/>
  <c r="T1170" i="2"/>
  <c r="R1170" i="2"/>
  <c r="P1170" i="2"/>
  <c r="BI1166" i="2"/>
  <c r="BH1166" i="2"/>
  <c r="BG1166" i="2"/>
  <c r="BE1166" i="2"/>
  <c r="T1166" i="2"/>
  <c r="R1166" i="2"/>
  <c r="P1166" i="2"/>
  <c r="BI1164" i="2"/>
  <c r="BH1164" i="2"/>
  <c r="BG1164" i="2"/>
  <c r="BE1164" i="2"/>
  <c r="T1164" i="2"/>
  <c r="R1164" i="2"/>
  <c r="P1164" i="2"/>
  <c r="BI1162" i="2"/>
  <c r="BH1162" i="2"/>
  <c r="BG1162" i="2"/>
  <c r="BE1162" i="2"/>
  <c r="T1162" i="2"/>
  <c r="R1162" i="2"/>
  <c r="P1162" i="2"/>
  <c r="BI1160" i="2"/>
  <c r="BH1160" i="2"/>
  <c r="BG1160" i="2"/>
  <c r="BE1160" i="2"/>
  <c r="T1160" i="2"/>
  <c r="R1160" i="2"/>
  <c r="P1160" i="2"/>
  <c r="BI1156" i="2"/>
  <c r="BH1156" i="2"/>
  <c r="BG1156" i="2"/>
  <c r="BE1156" i="2"/>
  <c r="T1156" i="2"/>
  <c r="R1156" i="2"/>
  <c r="P1156" i="2"/>
  <c r="BI1149" i="2"/>
  <c r="BH1149" i="2"/>
  <c r="BG1149" i="2"/>
  <c r="BE1149" i="2"/>
  <c r="T1149" i="2"/>
  <c r="R1149" i="2"/>
  <c r="P1149" i="2"/>
  <c r="BI1145" i="2"/>
  <c r="BH1145" i="2"/>
  <c r="BG1145" i="2"/>
  <c r="BE1145" i="2"/>
  <c r="T1145" i="2"/>
  <c r="R1145" i="2"/>
  <c r="P1145" i="2"/>
  <c r="BI1142" i="2"/>
  <c r="BH1142" i="2"/>
  <c r="BG1142" i="2"/>
  <c r="BE1142" i="2"/>
  <c r="T1142" i="2"/>
  <c r="R1142" i="2"/>
  <c r="P1142" i="2"/>
  <c r="BI1137" i="2"/>
  <c r="BH1137" i="2"/>
  <c r="BG1137" i="2"/>
  <c r="BE1137" i="2"/>
  <c r="T1137" i="2"/>
  <c r="R1137" i="2"/>
  <c r="P1137" i="2"/>
  <c r="BI1128" i="2"/>
  <c r="BH1128" i="2"/>
  <c r="BG1128" i="2"/>
  <c r="BE1128" i="2"/>
  <c r="T1128" i="2"/>
  <c r="R1128" i="2"/>
  <c r="P1128" i="2"/>
  <c r="BI1122" i="2"/>
  <c r="BH1122" i="2"/>
  <c r="BG1122" i="2"/>
  <c r="BE1122" i="2"/>
  <c r="T1122" i="2"/>
  <c r="R1122" i="2"/>
  <c r="P1122" i="2"/>
  <c r="BI1116" i="2"/>
  <c r="BH1116" i="2"/>
  <c r="BG1116" i="2"/>
  <c r="BE1116" i="2"/>
  <c r="T1116" i="2"/>
  <c r="R1116" i="2"/>
  <c r="P1116" i="2"/>
  <c r="BI1111" i="2"/>
  <c r="BH1111" i="2"/>
  <c r="BG1111" i="2"/>
  <c r="BE1111" i="2"/>
  <c r="T1111" i="2"/>
  <c r="R1111" i="2"/>
  <c r="P1111" i="2"/>
  <c r="BI1101" i="2"/>
  <c r="BH1101" i="2"/>
  <c r="BG1101" i="2"/>
  <c r="BE1101" i="2"/>
  <c r="T1101" i="2"/>
  <c r="R1101" i="2"/>
  <c r="P1101" i="2"/>
  <c r="BI1097" i="2"/>
  <c r="BH1097" i="2"/>
  <c r="BG1097" i="2"/>
  <c r="BE1097" i="2"/>
  <c r="T1097" i="2"/>
  <c r="R1097" i="2"/>
  <c r="P1097" i="2"/>
  <c r="BI1093" i="2"/>
  <c r="BH1093" i="2"/>
  <c r="BG1093" i="2"/>
  <c r="BE1093" i="2"/>
  <c r="T1093" i="2"/>
  <c r="R1093" i="2"/>
  <c r="P1093" i="2"/>
  <c r="BI1088" i="2"/>
  <c r="BH1088" i="2"/>
  <c r="BG1088" i="2"/>
  <c r="BE1088" i="2"/>
  <c r="T1088" i="2"/>
  <c r="R1088" i="2"/>
  <c r="P1088" i="2"/>
  <c r="BI1071" i="2"/>
  <c r="BH1071" i="2"/>
  <c r="BG1071" i="2"/>
  <c r="BE1071" i="2"/>
  <c r="T1071" i="2"/>
  <c r="R1071" i="2"/>
  <c r="P1071" i="2"/>
  <c r="BI1054" i="2"/>
  <c r="BH1054" i="2"/>
  <c r="BG1054" i="2"/>
  <c r="BE1054" i="2"/>
  <c r="T1054" i="2"/>
  <c r="R1054" i="2"/>
  <c r="P1054" i="2"/>
  <c r="BI1038" i="2"/>
  <c r="BH1038" i="2"/>
  <c r="BG1038" i="2"/>
  <c r="BE1038" i="2"/>
  <c r="T1038" i="2"/>
  <c r="R1038" i="2"/>
  <c r="P1038" i="2"/>
  <c r="BI1034" i="2"/>
  <c r="BH1034" i="2"/>
  <c r="BG1034" i="2"/>
  <c r="BE1034" i="2"/>
  <c r="T1034" i="2"/>
  <c r="R1034" i="2"/>
  <c r="P1034" i="2"/>
  <c r="BI1027" i="2"/>
  <c r="BH1027" i="2"/>
  <c r="BG1027" i="2"/>
  <c r="BE1027" i="2"/>
  <c r="T1027" i="2"/>
  <c r="R1027" i="2"/>
  <c r="P1027" i="2"/>
  <c r="BI1021" i="2"/>
  <c r="BH1021" i="2"/>
  <c r="BG1021" i="2"/>
  <c r="BE1021" i="2"/>
  <c r="T1021" i="2"/>
  <c r="R1021" i="2"/>
  <c r="P1021" i="2"/>
  <c r="BI1018" i="2"/>
  <c r="BH1018" i="2"/>
  <c r="BG1018" i="2"/>
  <c r="BE1018" i="2"/>
  <c r="T1018" i="2"/>
  <c r="R1018" i="2"/>
  <c r="P1018" i="2"/>
  <c r="BI1006" i="2"/>
  <c r="BH1006" i="2"/>
  <c r="BG1006" i="2"/>
  <c r="BE1006" i="2"/>
  <c r="T1006" i="2"/>
  <c r="R1006" i="2"/>
  <c r="P1006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53" i="2"/>
  <c r="BH953" i="2"/>
  <c r="BG953" i="2"/>
  <c r="BE953" i="2"/>
  <c r="T953" i="2"/>
  <c r="R953" i="2"/>
  <c r="P953" i="2"/>
  <c r="BI950" i="2"/>
  <c r="BH950" i="2"/>
  <c r="BG950" i="2"/>
  <c r="BE950" i="2"/>
  <c r="T950" i="2"/>
  <c r="R950" i="2"/>
  <c r="P950" i="2"/>
  <c r="BI916" i="2"/>
  <c r="BH916" i="2"/>
  <c r="BG916" i="2"/>
  <c r="BE916" i="2"/>
  <c r="T916" i="2"/>
  <c r="R916" i="2"/>
  <c r="P916" i="2"/>
  <c r="BI908" i="2"/>
  <c r="BH908" i="2"/>
  <c r="BG908" i="2"/>
  <c r="BE908" i="2"/>
  <c r="T908" i="2"/>
  <c r="R908" i="2"/>
  <c r="P908" i="2"/>
  <c r="BI904" i="2"/>
  <c r="BH904" i="2"/>
  <c r="BG904" i="2"/>
  <c r="BE904" i="2"/>
  <c r="T904" i="2"/>
  <c r="R904" i="2"/>
  <c r="P904" i="2"/>
  <c r="BI889" i="2"/>
  <c r="BH889" i="2"/>
  <c r="BG889" i="2"/>
  <c r="BE889" i="2"/>
  <c r="T889" i="2"/>
  <c r="R889" i="2"/>
  <c r="P889" i="2"/>
  <c r="BI873" i="2"/>
  <c r="BH873" i="2"/>
  <c r="BG873" i="2"/>
  <c r="BE873" i="2"/>
  <c r="T873" i="2"/>
  <c r="R873" i="2"/>
  <c r="P873" i="2"/>
  <c r="BI859" i="2"/>
  <c r="BH859" i="2"/>
  <c r="BG859" i="2"/>
  <c r="BE859" i="2"/>
  <c r="T859" i="2"/>
  <c r="R859" i="2"/>
  <c r="P859" i="2"/>
  <c r="BI855" i="2"/>
  <c r="BH855" i="2"/>
  <c r="BG855" i="2"/>
  <c r="BE855" i="2"/>
  <c r="T855" i="2"/>
  <c r="R855" i="2"/>
  <c r="P855" i="2"/>
  <c r="BI853" i="2"/>
  <c r="BH853" i="2"/>
  <c r="BG853" i="2"/>
  <c r="BE853" i="2"/>
  <c r="T853" i="2"/>
  <c r="R853" i="2"/>
  <c r="P853" i="2"/>
  <c r="BI822" i="2"/>
  <c r="BH822" i="2"/>
  <c r="BG822" i="2"/>
  <c r="BE822" i="2"/>
  <c r="T822" i="2"/>
  <c r="R822" i="2"/>
  <c r="P822" i="2"/>
  <c r="BI817" i="2"/>
  <c r="BH817" i="2"/>
  <c r="BG817" i="2"/>
  <c r="BE817" i="2"/>
  <c r="T817" i="2"/>
  <c r="R817" i="2"/>
  <c r="P817" i="2"/>
  <c r="BI812" i="2"/>
  <c r="BH812" i="2"/>
  <c r="BG812" i="2"/>
  <c r="BE812" i="2"/>
  <c r="T812" i="2"/>
  <c r="R812" i="2"/>
  <c r="P812" i="2"/>
  <c r="BI807" i="2"/>
  <c r="BH807" i="2"/>
  <c r="BG807" i="2"/>
  <c r="BE807" i="2"/>
  <c r="T807" i="2"/>
  <c r="R807" i="2"/>
  <c r="P807" i="2"/>
  <c r="BI802" i="2"/>
  <c r="BH802" i="2"/>
  <c r="BG802" i="2"/>
  <c r="BE802" i="2"/>
  <c r="T802" i="2"/>
  <c r="R802" i="2"/>
  <c r="P802" i="2"/>
  <c r="BI797" i="2"/>
  <c r="BH797" i="2"/>
  <c r="BG797" i="2"/>
  <c r="BE797" i="2"/>
  <c r="T797" i="2"/>
  <c r="R797" i="2"/>
  <c r="P797" i="2"/>
  <c r="BI762" i="2"/>
  <c r="BH762" i="2"/>
  <c r="BG762" i="2"/>
  <c r="BE762" i="2"/>
  <c r="T762" i="2"/>
  <c r="R762" i="2"/>
  <c r="P762" i="2"/>
  <c r="BI727" i="2"/>
  <c r="BH727" i="2"/>
  <c r="BG727" i="2"/>
  <c r="BE727" i="2"/>
  <c r="T727" i="2"/>
  <c r="R727" i="2"/>
  <c r="P727" i="2"/>
  <c r="BI721" i="2"/>
  <c r="BH721" i="2"/>
  <c r="BG721" i="2"/>
  <c r="BE721" i="2"/>
  <c r="T721" i="2"/>
  <c r="R721" i="2"/>
  <c r="P721" i="2"/>
  <c r="BI686" i="2"/>
  <c r="BH686" i="2"/>
  <c r="BG686" i="2"/>
  <c r="BE686" i="2"/>
  <c r="T686" i="2"/>
  <c r="R686" i="2"/>
  <c r="P686" i="2"/>
  <c r="BI665" i="2"/>
  <c r="BH665" i="2"/>
  <c r="BG665" i="2"/>
  <c r="BE665" i="2"/>
  <c r="T665" i="2"/>
  <c r="R665" i="2"/>
  <c r="P665" i="2"/>
  <c r="BI661" i="2"/>
  <c r="BH661" i="2"/>
  <c r="BG661" i="2"/>
  <c r="BE661" i="2"/>
  <c r="T661" i="2"/>
  <c r="R661" i="2"/>
  <c r="P661" i="2"/>
  <c r="BI657" i="2"/>
  <c r="BH657" i="2"/>
  <c r="BG657" i="2"/>
  <c r="BE657" i="2"/>
  <c r="T657" i="2"/>
  <c r="R657" i="2"/>
  <c r="P657" i="2"/>
  <c r="BI653" i="2"/>
  <c r="BH653" i="2"/>
  <c r="BG653" i="2"/>
  <c r="BE653" i="2"/>
  <c r="T653" i="2"/>
  <c r="R653" i="2"/>
  <c r="P653" i="2"/>
  <c r="BI648" i="2"/>
  <c r="BH648" i="2"/>
  <c r="BG648" i="2"/>
  <c r="BE648" i="2"/>
  <c r="T648" i="2"/>
  <c r="R648" i="2"/>
  <c r="P648" i="2"/>
  <c r="BI645" i="2"/>
  <c r="BH645" i="2"/>
  <c r="BG645" i="2"/>
  <c r="BE645" i="2"/>
  <c r="T645" i="2"/>
  <c r="R645" i="2"/>
  <c r="P645" i="2"/>
  <c r="BI641" i="2"/>
  <c r="BH641" i="2"/>
  <c r="BG641" i="2"/>
  <c r="BE641" i="2"/>
  <c r="T641" i="2"/>
  <c r="R641" i="2"/>
  <c r="P641" i="2"/>
  <c r="BI637" i="2"/>
  <c r="BH637" i="2"/>
  <c r="BG637" i="2"/>
  <c r="BE637" i="2"/>
  <c r="T637" i="2"/>
  <c r="R637" i="2"/>
  <c r="P637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1" i="2"/>
  <c r="BH631" i="2"/>
  <c r="BG631" i="2"/>
  <c r="BE631" i="2"/>
  <c r="T631" i="2"/>
  <c r="R631" i="2"/>
  <c r="P631" i="2"/>
  <c r="BI629" i="2"/>
  <c r="BH629" i="2"/>
  <c r="BG629" i="2"/>
  <c r="BE629" i="2"/>
  <c r="T629" i="2"/>
  <c r="R629" i="2"/>
  <c r="P629" i="2"/>
  <c r="BI625" i="2"/>
  <c r="BH625" i="2"/>
  <c r="BG625" i="2"/>
  <c r="BE625" i="2"/>
  <c r="T625" i="2"/>
  <c r="R625" i="2"/>
  <c r="P625" i="2"/>
  <c r="BI621" i="2"/>
  <c r="BH621" i="2"/>
  <c r="BG621" i="2"/>
  <c r="BE621" i="2"/>
  <c r="T621" i="2"/>
  <c r="R621" i="2"/>
  <c r="P621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0" i="2"/>
  <c r="BH610" i="2"/>
  <c r="BG610" i="2"/>
  <c r="BE610" i="2"/>
  <c r="T610" i="2"/>
  <c r="R610" i="2"/>
  <c r="P610" i="2"/>
  <c r="BI607" i="2"/>
  <c r="BH607" i="2"/>
  <c r="BG607" i="2"/>
  <c r="BE607" i="2"/>
  <c r="T607" i="2"/>
  <c r="R607" i="2"/>
  <c r="P607" i="2"/>
  <c r="BI604" i="2"/>
  <c r="BH604" i="2"/>
  <c r="BG604" i="2"/>
  <c r="BE604" i="2"/>
  <c r="T604" i="2"/>
  <c r="R604" i="2"/>
  <c r="P604" i="2"/>
  <c r="BI601" i="2"/>
  <c r="BH601" i="2"/>
  <c r="BG601" i="2"/>
  <c r="BE601" i="2"/>
  <c r="T601" i="2"/>
  <c r="R601" i="2"/>
  <c r="P601" i="2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R594" i="2"/>
  <c r="P594" i="2"/>
  <c r="BI589" i="2"/>
  <c r="BH589" i="2"/>
  <c r="BG589" i="2"/>
  <c r="BE589" i="2"/>
  <c r="T589" i="2"/>
  <c r="R589" i="2"/>
  <c r="P589" i="2"/>
  <c r="BI587" i="2"/>
  <c r="BH587" i="2"/>
  <c r="BG587" i="2"/>
  <c r="BE587" i="2"/>
  <c r="T587" i="2"/>
  <c r="R587" i="2"/>
  <c r="P587" i="2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6" i="2"/>
  <c r="BH576" i="2"/>
  <c r="BG576" i="2"/>
  <c r="BE576" i="2"/>
  <c r="T576" i="2"/>
  <c r="R576" i="2"/>
  <c r="P576" i="2"/>
  <c r="BI571" i="2"/>
  <c r="BH571" i="2"/>
  <c r="BG571" i="2"/>
  <c r="BE571" i="2"/>
  <c r="T571" i="2"/>
  <c r="R571" i="2"/>
  <c r="P571" i="2"/>
  <c r="BI567" i="2"/>
  <c r="BH567" i="2"/>
  <c r="BG567" i="2"/>
  <c r="BE567" i="2"/>
  <c r="T567" i="2"/>
  <c r="R567" i="2"/>
  <c r="P567" i="2"/>
  <c r="BI563" i="2"/>
  <c r="BH563" i="2"/>
  <c r="BG563" i="2"/>
  <c r="BE563" i="2"/>
  <c r="T563" i="2"/>
  <c r="R563" i="2"/>
  <c r="P563" i="2"/>
  <c r="BI559" i="2"/>
  <c r="BH559" i="2"/>
  <c r="BG559" i="2"/>
  <c r="BE559" i="2"/>
  <c r="T559" i="2"/>
  <c r="R559" i="2"/>
  <c r="P559" i="2"/>
  <c r="BI555" i="2"/>
  <c r="BH555" i="2"/>
  <c r="BG555" i="2"/>
  <c r="BE555" i="2"/>
  <c r="T555" i="2"/>
  <c r="R555" i="2"/>
  <c r="P555" i="2"/>
  <c r="BI553" i="2"/>
  <c r="BH553" i="2"/>
  <c r="BG553" i="2"/>
  <c r="BE553" i="2"/>
  <c r="T553" i="2"/>
  <c r="R553" i="2"/>
  <c r="P553" i="2"/>
  <c r="BI548" i="2"/>
  <c r="BH548" i="2"/>
  <c r="BG548" i="2"/>
  <c r="BE548" i="2"/>
  <c r="T548" i="2"/>
  <c r="R548" i="2"/>
  <c r="P548" i="2"/>
  <c r="BI544" i="2"/>
  <c r="BH544" i="2"/>
  <c r="BG544" i="2"/>
  <c r="BE544" i="2"/>
  <c r="T544" i="2"/>
  <c r="R544" i="2"/>
  <c r="P544" i="2"/>
  <c r="BI540" i="2"/>
  <c r="BH540" i="2"/>
  <c r="BG540" i="2"/>
  <c r="BE540" i="2"/>
  <c r="T540" i="2"/>
  <c r="R540" i="2"/>
  <c r="P540" i="2"/>
  <c r="BI536" i="2"/>
  <c r="BH536" i="2"/>
  <c r="BG536" i="2"/>
  <c r="BE536" i="2"/>
  <c r="T536" i="2"/>
  <c r="R536" i="2"/>
  <c r="P536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4" i="2"/>
  <c r="BH524" i="2"/>
  <c r="BG524" i="2"/>
  <c r="BE524" i="2"/>
  <c r="T524" i="2"/>
  <c r="R524" i="2"/>
  <c r="P524" i="2"/>
  <c r="BI520" i="2"/>
  <c r="BH520" i="2"/>
  <c r="BG520" i="2"/>
  <c r="BE520" i="2"/>
  <c r="T520" i="2"/>
  <c r="R520" i="2"/>
  <c r="P520" i="2"/>
  <c r="BI516" i="2"/>
  <c r="BH516" i="2"/>
  <c r="BG516" i="2"/>
  <c r="BE516" i="2"/>
  <c r="T516" i="2"/>
  <c r="R516" i="2"/>
  <c r="P516" i="2"/>
  <c r="BI512" i="2"/>
  <c r="BH512" i="2"/>
  <c r="BG512" i="2"/>
  <c r="BE512" i="2"/>
  <c r="T512" i="2"/>
  <c r="R512" i="2"/>
  <c r="P512" i="2"/>
  <c r="BI508" i="2"/>
  <c r="BH508" i="2"/>
  <c r="BG508" i="2"/>
  <c r="BE508" i="2"/>
  <c r="T508" i="2"/>
  <c r="R508" i="2"/>
  <c r="P508" i="2"/>
  <c r="BI501" i="2"/>
  <c r="BH501" i="2"/>
  <c r="BG501" i="2"/>
  <c r="BE501" i="2"/>
  <c r="T501" i="2"/>
  <c r="R501" i="2"/>
  <c r="P501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6" i="2"/>
  <c r="BH476" i="2"/>
  <c r="BG476" i="2"/>
  <c r="BE476" i="2"/>
  <c r="T476" i="2"/>
  <c r="R476" i="2"/>
  <c r="P476" i="2"/>
  <c r="BI474" i="2"/>
  <c r="BH474" i="2"/>
  <c r="BG474" i="2"/>
  <c r="BE474" i="2"/>
  <c r="T474" i="2"/>
  <c r="R474" i="2"/>
  <c r="P474" i="2"/>
  <c r="BI464" i="2"/>
  <c r="BH464" i="2"/>
  <c r="BG464" i="2"/>
  <c r="BE464" i="2"/>
  <c r="T464" i="2"/>
  <c r="R464" i="2"/>
  <c r="P464" i="2"/>
  <c r="BI460" i="2"/>
  <c r="BH460" i="2"/>
  <c r="BG460" i="2"/>
  <c r="BE460" i="2"/>
  <c r="T460" i="2"/>
  <c r="R460" i="2"/>
  <c r="P460" i="2"/>
  <c r="BI452" i="2"/>
  <c r="BH452" i="2"/>
  <c r="BG452" i="2"/>
  <c r="BE452" i="2"/>
  <c r="T452" i="2"/>
  <c r="R452" i="2"/>
  <c r="P452" i="2"/>
  <c r="BI447" i="2"/>
  <c r="BH447" i="2"/>
  <c r="BG447" i="2"/>
  <c r="BE447" i="2"/>
  <c r="T447" i="2"/>
  <c r="R447" i="2"/>
  <c r="P447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05" i="2"/>
  <c r="BH405" i="2"/>
  <c r="BG405" i="2"/>
  <c r="BE405" i="2"/>
  <c r="T405" i="2"/>
  <c r="R405" i="2"/>
  <c r="P405" i="2"/>
  <c r="BI400" i="2"/>
  <c r="BH400" i="2"/>
  <c r="BG400" i="2"/>
  <c r="BE400" i="2"/>
  <c r="T400" i="2"/>
  <c r="R400" i="2"/>
  <c r="P400" i="2"/>
  <c r="BI396" i="2"/>
  <c r="BH396" i="2"/>
  <c r="BG396" i="2"/>
  <c r="BE396" i="2"/>
  <c r="T396" i="2"/>
  <c r="R396" i="2"/>
  <c r="P396" i="2"/>
  <c r="BI392" i="2"/>
  <c r="BH392" i="2"/>
  <c r="BG392" i="2"/>
  <c r="BE392" i="2"/>
  <c r="T392" i="2"/>
  <c r="R392" i="2"/>
  <c r="P392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06" i="2"/>
  <c r="BH306" i="2"/>
  <c r="BG306" i="2"/>
  <c r="BE306" i="2"/>
  <c r="T306" i="2"/>
  <c r="R306" i="2"/>
  <c r="P306" i="2"/>
  <c r="BI300" i="2"/>
  <c r="BH300" i="2"/>
  <c r="BG300" i="2"/>
  <c r="BE300" i="2"/>
  <c r="T300" i="2"/>
  <c r="R300" i="2"/>
  <c r="P300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3" i="2"/>
  <c r="BH263" i="2"/>
  <c r="BG263" i="2"/>
  <c r="BE263" i="2"/>
  <c r="T263" i="2"/>
  <c r="R263" i="2"/>
  <c r="P263" i="2"/>
  <c r="BI250" i="2"/>
  <c r="BH250" i="2"/>
  <c r="BG250" i="2"/>
  <c r="BE250" i="2"/>
  <c r="T250" i="2"/>
  <c r="R250" i="2"/>
  <c r="P250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88" i="2"/>
  <c r="BH188" i="2"/>
  <c r="BG188" i="2"/>
  <c r="BE188" i="2"/>
  <c r="T188" i="2"/>
  <c r="R188" i="2"/>
  <c r="P188" i="2"/>
  <c r="BI181" i="2"/>
  <c r="BH181" i="2"/>
  <c r="BG181" i="2"/>
  <c r="BE181" i="2"/>
  <c r="T181" i="2"/>
  <c r="R181" i="2"/>
  <c r="P181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1" i="2"/>
  <c r="BH161" i="2"/>
  <c r="BG161" i="2"/>
  <c r="BE161" i="2"/>
  <c r="T161" i="2"/>
  <c r="R161" i="2"/>
  <c r="P161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BI121" i="2"/>
  <c r="BH121" i="2"/>
  <c r="BG121" i="2"/>
  <c r="BE121" i="2"/>
  <c r="T121" i="2"/>
  <c r="R121" i="2"/>
  <c r="P121" i="2"/>
  <c r="BI119" i="2"/>
  <c r="BH119" i="2"/>
  <c r="BG119" i="2"/>
  <c r="BE119" i="2"/>
  <c r="T119" i="2"/>
  <c r="R119" i="2"/>
  <c r="P119" i="2"/>
  <c r="BI117" i="2"/>
  <c r="BH117" i="2"/>
  <c r="BG117" i="2"/>
  <c r="BE117" i="2"/>
  <c r="T117" i="2"/>
  <c r="R117" i="2"/>
  <c r="P117" i="2"/>
  <c r="F108" i="2"/>
  <c r="E106" i="2"/>
  <c r="F52" i="2"/>
  <c r="E50" i="2"/>
  <c r="J24" i="2"/>
  <c r="E24" i="2"/>
  <c r="J111" i="2"/>
  <c r="J23" i="2"/>
  <c r="J21" i="2"/>
  <c r="E21" i="2"/>
  <c r="J110" i="2"/>
  <c r="J20" i="2"/>
  <c r="J18" i="2"/>
  <c r="E18" i="2"/>
  <c r="F111" i="2"/>
  <c r="J17" i="2"/>
  <c r="J15" i="2"/>
  <c r="E15" i="2"/>
  <c r="F54" i="2"/>
  <c r="J14" i="2"/>
  <c r="J12" i="2"/>
  <c r="J108" i="2"/>
  <c r="E7" i="2"/>
  <c r="E104" i="2" s="1"/>
  <c r="L50" i="1"/>
  <c r="AM50" i="1"/>
  <c r="AM49" i="1"/>
  <c r="L49" i="1"/>
  <c r="AM47" i="1"/>
  <c r="L47" i="1"/>
  <c r="L45" i="1"/>
  <c r="L44" i="1"/>
  <c r="J3190" i="2"/>
  <c r="BK3174" i="2"/>
  <c r="BK3170" i="2"/>
  <c r="BK3150" i="2"/>
  <c r="BK3112" i="2"/>
  <c r="J3076" i="2"/>
  <c r="BK3035" i="2"/>
  <c r="BK3012" i="2"/>
  <c r="BK2984" i="2"/>
  <c r="J2939" i="2"/>
  <c r="J2888" i="2"/>
  <c r="J2826" i="2"/>
  <c r="BK2607" i="2"/>
  <c r="BK2510" i="2"/>
  <c r="BK2444" i="2"/>
  <c r="J2377" i="2"/>
  <c r="BK2325" i="2"/>
  <c r="J2266" i="2"/>
  <c r="J2181" i="2"/>
  <c r="BK2122" i="2"/>
  <c r="BK2090" i="2"/>
  <c r="J2006" i="2"/>
  <c r="J1966" i="2"/>
  <c r="J1871" i="2"/>
  <c r="J1788" i="2"/>
  <c r="BK1714" i="2"/>
  <c r="J1566" i="2"/>
  <c r="J1481" i="2"/>
  <c r="J1344" i="2"/>
  <c r="J1196" i="2"/>
  <c r="BK1142" i="2"/>
  <c r="BK855" i="2"/>
  <c r="BK576" i="2"/>
  <c r="J476" i="2"/>
  <c r="BK392" i="2"/>
  <c r="BK354" i="2"/>
  <c r="J136" i="2"/>
  <c r="BK3242" i="2"/>
  <c r="J3226" i="2"/>
  <c r="BK3192" i="2"/>
  <c r="J3158" i="2"/>
  <c r="J3095" i="2"/>
  <c r="BK3045" i="2"/>
  <c r="BK3002" i="2"/>
  <c r="BK2930" i="2"/>
  <c r="J2884" i="2"/>
  <c r="J2839" i="2"/>
  <c r="J2604" i="2"/>
  <c r="J2502" i="2"/>
  <c r="J2467" i="2"/>
  <c r="J2401" i="2"/>
  <c r="BK2336" i="2"/>
  <c r="J2283" i="2"/>
  <c r="J2245" i="2"/>
  <c r="BK2164" i="2"/>
  <c r="BK2078" i="2"/>
  <c r="BK2026" i="2"/>
  <c r="J1981" i="2"/>
  <c r="J1873" i="2"/>
  <c r="BK1802" i="2"/>
  <c r="BK1726" i="2"/>
  <c r="BK1620" i="2"/>
  <c r="J1546" i="2"/>
  <c r="BK1434" i="2"/>
  <c r="J1164" i="2"/>
  <c r="BK1021" i="2"/>
  <c r="BK727" i="2"/>
  <c r="J604" i="2"/>
  <c r="J548" i="2"/>
  <c r="J492" i="2"/>
  <c r="J369" i="2"/>
  <c r="J306" i="2"/>
  <c r="BK221" i="2"/>
  <c r="J126" i="2"/>
  <c r="J3136" i="2"/>
  <c r="BK3106" i="2"/>
  <c r="J3057" i="2"/>
  <c r="J3008" i="2"/>
  <c r="J2948" i="2"/>
  <c r="BK2839" i="2"/>
  <c r="J2618" i="2"/>
  <c r="BK2470" i="2"/>
  <c r="BK2449" i="2"/>
  <c r="J2357" i="2"/>
  <c r="J2331" i="2"/>
  <c r="J2237" i="2"/>
  <c r="BK2177" i="2"/>
  <c r="J2118" i="2"/>
  <c r="BK1977" i="2"/>
  <c r="BK1889" i="2"/>
  <c r="J1823" i="2"/>
  <c r="BK1794" i="2"/>
  <c r="J1615" i="2"/>
  <c r="BK1532" i="2"/>
  <c r="BK1475" i="2"/>
  <c r="J1273" i="2"/>
  <c r="J1116" i="2"/>
  <c r="J797" i="2"/>
  <c r="J594" i="2"/>
  <c r="J501" i="2"/>
  <c r="BK392" i="3"/>
  <c r="BK409" i="3"/>
  <c r="J388" i="3"/>
  <c r="J363" i="3"/>
  <c r="J344" i="3"/>
  <c r="BK312" i="3"/>
  <c r="BK281" i="3"/>
  <c r="BK255" i="3"/>
  <c r="J230" i="3"/>
  <c r="BK199" i="3"/>
  <c r="J172" i="3"/>
  <c r="BK157" i="3"/>
  <c r="J148" i="3"/>
  <c r="J129" i="3"/>
  <c r="J373" i="3"/>
  <c r="BK353" i="3"/>
  <c r="BK335" i="3"/>
  <c r="BK307" i="3"/>
  <c r="J277" i="3"/>
  <c r="J255" i="3"/>
  <c r="BK232" i="3"/>
  <c r="J205" i="3"/>
  <c r="BK178" i="3"/>
  <c r="J378" i="4"/>
  <c r="BK330" i="4"/>
  <c r="J300" i="4"/>
  <c r="BK231" i="4"/>
  <c r="BK185" i="4"/>
  <c r="BK150" i="4"/>
  <c r="J102" i="4"/>
  <c r="BK334" i="4"/>
  <c r="J285" i="4"/>
  <c r="BK241" i="4"/>
  <c r="BK178" i="4"/>
  <c r="J117" i="4"/>
  <c r="BK356" i="4"/>
  <c r="BK281" i="4"/>
  <c r="BK219" i="4"/>
  <c r="J147" i="4"/>
  <c r="BK320" i="4"/>
  <c r="BK277" i="4"/>
  <c r="BK257" i="4"/>
  <c r="J217" i="4"/>
  <c r="J164" i="4"/>
  <c r="BK125" i="4"/>
  <c r="J451" i="5"/>
  <c r="J402" i="5"/>
  <c r="J368" i="5"/>
  <c r="J335" i="5"/>
  <c r="J279" i="5"/>
  <c r="J223" i="5"/>
  <c r="BK159" i="5"/>
  <c r="BK500" i="5"/>
  <c r="BK404" i="5"/>
  <c r="BK341" i="5"/>
  <c r="J316" i="5"/>
  <c r="BK264" i="5"/>
  <c r="J204" i="5"/>
  <c r="J171" i="5"/>
  <c r="BK120" i="5"/>
  <c r="BK484" i="5"/>
  <c r="J455" i="5"/>
  <c r="BK421" i="5"/>
  <c r="BK387" i="5"/>
  <c r="BK322" i="5"/>
  <c r="J266" i="5"/>
  <c r="BK199" i="5"/>
  <c r="BK153" i="5"/>
  <c r="BK514" i="5"/>
  <c r="J486" i="5"/>
  <c r="BK452" i="5"/>
  <c r="J408" i="5"/>
  <c r="J374" i="5"/>
  <c r="BK338" i="5"/>
  <c r="J306" i="5"/>
  <c r="BK271" i="5"/>
  <c r="BK217" i="5"/>
  <c r="BK171" i="5"/>
  <c r="J122" i="5"/>
  <c r="BK521" i="6"/>
  <c r="J462" i="6"/>
  <c r="J406" i="6"/>
  <c r="J381" i="6"/>
  <c r="BK365" i="6"/>
  <c r="J348" i="6"/>
  <c r="J338" i="6"/>
  <c r="J318" i="6"/>
  <c r="J300" i="6"/>
  <c r="J269" i="6"/>
  <c r="J247" i="6"/>
  <c r="BK231" i="6"/>
  <c r="J266" i="8"/>
  <c r="BK233" i="8"/>
  <c r="J193" i="8"/>
  <c r="BK162" i="8"/>
  <c r="J125" i="8"/>
  <c r="BK95" i="8"/>
  <c r="J267" i="8"/>
  <c r="J239" i="8"/>
  <c r="J181" i="8"/>
  <c r="J151" i="8"/>
  <c r="BK119" i="8"/>
  <c r="J328" i="8"/>
  <c r="BK266" i="8"/>
  <c r="BK225" i="8"/>
  <c r="J187" i="8"/>
  <c r="J160" i="8"/>
  <c r="BK116" i="8"/>
  <c r="BK232" i="8"/>
  <c r="BK168" i="8"/>
  <c r="J140" i="8"/>
  <c r="J104" i="8"/>
  <c r="J108" i="9"/>
  <c r="BK122" i="9"/>
  <c r="J122" i="9"/>
  <c r="J158" i="10"/>
  <c r="J179" i="10"/>
  <c r="BK148" i="10"/>
  <c r="BK179" i="10"/>
  <c r="BK124" i="10"/>
  <c r="J160" i="10"/>
  <c r="BK150" i="11"/>
  <c r="J90" i="11"/>
  <c r="J114" i="11"/>
  <c r="BK125" i="11"/>
  <c r="J134" i="11"/>
  <c r="J214" i="12"/>
  <c r="BK140" i="12"/>
  <c r="BK232" i="12"/>
  <c r="BK210" i="12"/>
  <c r="BK197" i="12"/>
  <c r="BK187" i="12"/>
  <c r="BK175" i="12"/>
  <c r="J169" i="12"/>
  <c r="J151" i="12"/>
  <c r="BK132" i="12"/>
  <c r="BK120" i="12"/>
  <c r="BK99" i="12"/>
  <c r="BK218" i="12"/>
  <c r="J183" i="12"/>
  <c r="BK169" i="12"/>
  <c r="BK151" i="12"/>
  <c r="J123" i="12"/>
  <c r="BK97" i="12"/>
  <c r="J110" i="13"/>
  <c r="BK107" i="13"/>
  <c r="J83" i="13"/>
  <c r="BK85" i="13"/>
  <c r="BK1871" i="2"/>
  <c r="BK1827" i="2"/>
  <c r="BK1777" i="2"/>
  <c r="BK1733" i="2"/>
  <c r="BK1704" i="2"/>
  <c r="J1667" i="2"/>
  <c r="BK1608" i="2"/>
  <c r="BK1558" i="2"/>
  <c r="BK1517" i="2"/>
  <c r="BK1408" i="2"/>
  <c r="J1327" i="2"/>
  <c r="BK1284" i="2"/>
  <c r="BK1162" i="2"/>
  <c r="J1027" i="2"/>
  <c r="J873" i="2"/>
  <c r="BK648" i="2"/>
  <c r="J631" i="2"/>
  <c r="J576" i="2"/>
  <c r="BK483" i="2"/>
  <c r="J421" i="2"/>
  <c r="BK366" i="2"/>
  <c r="BK334" i="2"/>
  <c r="BK318" i="2"/>
  <c r="BK272" i="2"/>
  <c r="BK243" i="2"/>
  <c r="BK217" i="2"/>
  <c r="J174" i="2"/>
  <c r="BK126" i="2"/>
  <c r="BK3260" i="2"/>
  <c r="J3236" i="2"/>
  <c r="J3221" i="2"/>
  <c r="BK3206" i="2"/>
  <c r="BK3188" i="2"/>
  <c r="BK3172" i="2"/>
  <c r="BK3158" i="2"/>
  <c r="J3138" i="2"/>
  <c r="BK3124" i="2"/>
  <c r="J3108" i="2"/>
  <c r="BK3079" i="2"/>
  <c r="BK3039" i="2"/>
  <c r="BK3006" i="2"/>
  <c r="BK2986" i="2"/>
  <c r="BK2969" i="2"/>
  <c r="BK2900" i="2"/>
  <c r="J2887" i="2"/>
  <c r="J2847" i="2"/>
  <c r="BK2817" i="2"/>
  <c r="J2626" i="2"/>
  <c r="BK2516" i="2"/>
  <c r="J2466" i="2"/>
  <c r="J2436" i="2"/>
  <c r="J2353" i="2"/>
  <c r="BK2283" i="2"/>
  <c r="J2250" i="2"/>
  <c r="J2177" i="2"/>
  <c r="BK2118" i="2"/>
  <c r="J2035" i="2"/>
  <c r="J1973" i="2"/>
  <c r="J1889" i="2"/>
  <c r="J1778" i="2"/>
  <c r="BK1654" i="2"/>
  <c r="BK1544" i="2"/>
  <c r="BK1454" i="2"/>
  <c r="BK1331" i="2"/>
  <c r="J1192" i="2"/>
  <c r="J1122" i="2"/>
  <c r="BK908" i="2"/>
  <c r="BK604" i="2"/>
  <c r="BK481" i="2"/>
  <c r="J378" i="2"/>
  <c r="J229" i="2"/>
  <c r="BK129" i="2"/>
  <c r="J3249" i="2"/>
  <c r="J3239" i="2"/>
  <c r="J3212" i="2"/>
  <c r="BK3190" i="2"/>
  <c r="BK3166" i="2"/>
  <c r="J3134" i="2"/>
  <c r="BK3089" i="2"/>
  <c r="BK3058" i="2"/>
  <c r="J3022" i="2"/>
  <c r="BK2989" i="2"/>
  <c r="J2900" i="2"/>
  <c r="J2870" i="2"/>
  <c r="J2763" i="2"/>
  <c r="J2637" i="2"/>
  <c r="J2528" i="2"/>
  <c r="BK2492" i="2"/>
  <c r="J2444" i="2"/>
  <c r="BK2377" i="2"/>
  <c r="BK2330" i="2"/>
  <c r="J2286" i="2"/>
  <c r="J2262" i="2"/>
  <c r="BK2192" i="2"/>
  <c r="J2114" i="2"/>
  <c r="BK2030" i="2"/>
  <c r="BK1984" i="2"/>
  <c r="BK1926" i="2"/>
  <c r="BK1843" i="2"/>
  <c r="BK1787" i="2"/>
  <c r="BK1718" i="2"/>
  <c r="BK1659" i="2"/>
  <c r="J1577" i="2"/>
  <c r="J1494" i="2"/>
  <c r="BK1196" i="2"/>
  <c r="BK1097" i="2"/>
  <c r="J822" i="2"/>
  <c r="J648" i="2"/>
  <c r="BK563" i="2"/>
  <c r="J544" i="2"/>
  <c r="BK412" i="2"/>
  <c r="BK342" i="2"/>
  <c r="BK270" i="2"/>
  <c r="J177" i="2"/>
  <c r="BK117" i="2"/>
  <c r="BK3122" i="2"/>
  <c r="J3089" i="2"/>
  <c r="J3052" i="2"/>
  <c r="BK2993" i="2"/>
  <c r="BK2907" i="2"/>
  <c r="BK2830" i="2"/>
  <c r="J2709" i="2"/>
  <c r="BK2556" i="2"/>
  <c r="J2492" i="2"/>
  <c r="BK2454" i="2"/>
  <c r="J2365" i="2"/>
  <c r="J2330" i="2"/>
  <c r="J2234" i="2"/>
  <c r="BK2142" i="2"/>
  <c r="J2094" i="2"/>
  <c r="BK1943" i="2"/>
  <c r="BK1875" i="2"/>
  <c r="BK1849" i="2"/>
  <c r="BK1807" i="2"/>
  <c r="J1733" i="2"/>
  <c r="BK1685" i="2"/>
  <c r="BK1546" i="2"/>
  <c r="BK1481" i="2"/>
  <c r="BK1336" i="2"/>
  <c r="J1170" i="2"/>
  <c r="J908" i="2"/>
  <c r="J762" i="2"/>
  <c r="J601" i="2"/>
  <c r="AS55" i="1"/>
  <c r="J298" i="3"/>
  <c r="BK279" i="3"/>
  <c r="J244" i="3"/>
  <c r="J222" i="3"/>
  <c r="J203" i="3"/>
  <c r="J174" i="3"/>
  <c r="BK155" i="3"/>
  <c r="BK146" i="3"/>
  <c r="J131" i="3"/>
  <c r="BK109" i="3"/>
  <c r="BK360" i="3"/>
  <c r="BK340" i="3"/>
  <c r="J324" i="3"/>
  <c r="J293" i="3"/>
  <c r="BK273" i="3"/>
  <c r="J251" i="3"/>
  <c r="J217" i="3"/>
  <c r="BK201" i="3"/>
  <c r="BK172" i="3"/>
  <c r="J356" i="4"/>
  <c r="J328" i="4"/>
  <c r="BK283" i="4"/>
  <c r="BK227" i="4"/>
  <c r="J177" i="4"/>
  <c r="J135" i="4"/>
  <c r="BK358" i="4"/>
  <c r="BK314" i="4"/>
  <c r="BK251" i="4"/>
  <c r="BK184" i="4"/>
  <c r="J132" i="4"/>
  <c r="BK348" i="4"/>
  <c r="J289" i="4"/>
  <c r="BK223" i="4"/>
  <c r="BK177" i="4"/>
  <c r="J330" i="4"/>
  <c r="J291" i="4"/>
  <c r="J261" i="4"/>
  <c r="J221" i="4"/>
  <c r="J185" i="4"/>
  <c r="BK132" i="4"/>
  <c r="J448" i="5"/>
  <c r="BK412" i="5"/>
  <c r="BK376" i="5"/>
  <c r="BK329" i="5"/>
  <c r="J285" i="5"/>
  <c r="J228" i="5"/>
  <c r="J179" i="5"/>
  <c r="BK122" i="5"/>
  <c r="BK488" i="5"/>
  <c r="BK380" i="5"/>
  <c r="BK344" i="5"/>
  <c r="BK308" i="5"/>
  <c r="BK257" i="5"/>
  <c r="J184" i="5"/>
  <c r="J111" i="5"/>
  <c r="BK475" i="5"/>
  <c r="BK444" i="5"/>
  <c r="BK408" i="5"/>
  <c r="J356" i="5"/>
  <c r="BK306" i="5"/>
  <c r="J243" i="5"/>
  <c r="BK184" i="5"/>
  <c r="BK143" i="5"/>
  <c r="BK510" i="5"/>
  <c r="J478" i="5"/>
  <c r="BK419" i="5"/>
  <c r="J370" i="5"/>
  <c r="J343" i="5"/>
  <c r="BK297" i="5"/>
  <c r="BK243" i="5"/>
  <c r="BK193" i="5"/>
  <c r="BK148" i="5"/>
  <c r="BK529" i="6"/>
  <c r="J486" i="6"/>
  <c r="J428" i="6"/>
  <c r="J403" i="6"/>
  <c r="BK380" i="6"/>
  <c r="BK367" i="6"/>
  <c r="BK346" i="6"/>
  <c r="J332" i="6"/>
  <c r="BK312" i="6"/>
  <c r="J285" i="6"/>
  <c r="BK255" i="6"/>
  <c r="BK236" i="6"/>
  <c r="BK209" i="6"/>
  <c r="J179" i="6"/>
  <c r="BK154" i="6"/>
  <c r="BK137" i="6"/>
  <c r="BK107" i="6"/>
  <c r="BK482" i="6"/>
  <c r="BK421" i="6"/>
  <c r="BK302" i="6"/>
  <c r="J266" i="6"/>
  <c r="BK244" i="6"/>
  <c r="J221" i="6"/>
  <c r="BK210" i="6"/>
  <c r="J173" i="6"/>
  <c r="J145" i="6"/>
  <c r="J105" i="6"/>
  <c r="J472" i="6"/>
  <c r="J434" i="6"/>
  <c r="BK101" i="6"/>
  <c r="BK474" i="6"/>
  <c r="J436" i="6"/>
  <c r="J416" i="6"/>
  <c r="BK384" i="6"/>
  <c r="J365" i="6"/>
  <c r="BK348" i="6"/>
  <c r="J329" i="6"/>
  <c r="BK303" i="6"/>
  <c r="BK269" i="6"/>
  <c r="J244" i="6"/>
  <c r="J222" i="6"/>
  <c r="BK196" i="6"/>
  <c r="J175" i="6"/>
  <c r="BK143" i="6"/>
  <c r="BK195" i="7"/>
  <c r="BK152" i="7"/>
  <c r="BK110" i="7"/>
  <c r="BK162" i="7"/>
  <c r="BK129" i="7"/>
  <c r="BK105" i="7"/>
  <c r="J171" i="7"/>
  <c r="J108" i="7"/>
  <c r="J151" i="7"/>
  <c r="BK107" i="7"/>
  <c r="J287" i="8"/>
  <c r="BK255" i="8"/>
  <c r="BK227" i="8"/>
  <c r="BK194" i="8"/>
  <c r="BK177" i="8"/>
  <c r="BK151" i="8"/>
  <c r="BK115" i="8"/>
  <c r="BK328" i="8"/>
  <c r="J271" i="8"/>
  <c r="BK236" i="8"/>
  <c r="J222" i="8"/>
  <c r="J200" i="8"/>
  <c r="BK166" i="8"/>
  <c r="BK142" i="8"/>
  <c r="BK103" i="8"/>
  <c r="BK310" i="8"/>
  <c r="J263" i="8"/>
  <c r="J226" i="8"/>
  <c r="J184" i="8"/>
  <c r="BK158" i="8"/>
  <c r="BK122" i="8"/>
  <c r="BK248" i="8"/>
  <c r="J208" i="8"/>
  <c r="J157" i="8"/>
  <c r="BK137" i="8"/>
  <c r="BK113" i="8"/>
  <c r="J141" i="9"/>
  <c r="J144" i="9"/>
  <c r="J94" i="9"/>
  <c r="BK106" i="9"/>
  <c r="J96" i="9"/>
  <c r="J105" i="10"/>
  <c r="BK119" i="10"/>
  <c r="J114" i="10"/>
  <c r="BK156" i="10"/>
  <c r="BK116" i="11"/>
  <c r="BK88" i="11"/>
  <c r="J116" i="11"/>
  <c r="J108" i="11"/>
  <c r="BK122" i="11"/>
  <c r="J225" i="12"/>
  <c r="BK152" i="12"/>
  <c r="J114" i="12"/>
  <c r="J97" i="12"/>
  <c r="J218" i="12"/>
  <c r="BK199" i="12"/>
  <c r="BK186" i="12"/>
  <c r="BK174" i="12"/>
  <c r="J162" i="12"/>
  <c r="BK134" i="12"/>
  <c r="J117" i="12"/>
  <c r="BK88" i="12"/>
  <c r="BK198" i="12"/>
  <c r="J175" i="12"/>
  <c r="J149" i="12"/>
  <c r="BK114" i="12"/>
  <c r="BK94" i="12"/>
  <c r="J100" i="13"/>
  <c r="BK84" i="13"/>
  <c r="J105" i="13"/>
  <c r="J87" i="13"/>
  <c r="BK97" i="13"/>
  <c r="BK2682" i="2"/>
  <c r="BK2544" i="2"/>
  <c r="BK2494" i="2"/>
  <c r="BK2448" i="2"/>
  <c r="J2384" i="2"/>
  <c r="BK2308" i="2"/>
  <c r="BK2264" i="2"/>
  <c r="BK2219" i="2"/>
  <c r="BK2140" i="2"/>
  <c r="J2055" i="2"/>
  <c r="BK1981" i="2"/>
  <c r="BK1886" i="2"/>
  <c r="J1794" i="2"/>
  <c r="BK1642" i="2"/>
  <c r="J1548" i="2"/>
  <c r="J1469" i="2"/>
  <c r="J1340" i="2"/>
  <c r="J1184" i="2"/>
  <c r="BK1054" i="2"/>
  <c r="J727" i="2"/>
  <c r="J587" i="2"/>
  <c r="BK447" i="2"/>
  <c r="J381" i="2"/>
  <c r="J133" i="2"/>
  <c r="J3256" i="2"/>
  <c r="BK3236" i="2"/>
  <c r="J3211" i="2"/>
  <c r="BK3182" i="2"/>
  <c r="BK3154" i="2"/>
  <c r="J3116" i="2"/>
  <c r="J3079" i="2"/>
  <c r="J3039" i="2"/>
  <c r="J2992" i="2"/>
  <c r="J2898" i="2"/>
  <c r="BK2887" i="2"/>
  <c r="BK2835" i="2"/>
  <c r="BK2659" i="2"/>
  <c r="J2544" i="2"/>
  <c r="BK2496" i="2"/>
  <c r="J2440" i="2"/>
  <c r="BK2392" i="2"/>
  <c r="BK2360" i="2"/>
  <c r="J2310" i="2"/>
  <c r="BK2270" i="2"/>
  <c r="BK2239" i="2"/>
  <c r="BK2147" i="2"/>
  <c r="J2030" i="2"/>
  <c r="J1988" i="2"/>
  <c r="J1932" i="2"/>
  <c r="J1846" i="2"/>
  <c r="BK1769" i="2"/>
  <c r="J1677" i="2"/>
  <c r="J1573" i="2"/>
  <c r="BK1499" i="2"/>
  <c r="J1284" i="2"/>
  <c r="J1142" i="2"/>
  <c r="BK889" i="2"/>
  <c r="BK653" i="2"/>
  <c r="BK607" i="2"/>
  <c r="J540" i="2"/>
  <c r="J405" i="2"/>
  <c r="BK362" i="2"/>
  <c r="BK280" i="2"/>
  <c r="J167" i="2"/>
  <c r="J119" i="2"/>
  <c r="BK3120" i="2"/>
  <c r="J3088" i="2"/>
  <c r="BK3042" i="2"/>
  <c r="BK2992" i="2"/>
  <c r="J2910" i="2"/>
  <c r="J2712" i="2"/>
  <c r="J2568" i="2"/>
  <c r="J2496" i="2"/>
  <c r="J2459" i="2"/>
  <c r="BK2363" i="2"/>
  <c r="BK2323" i="2"/>
  <c r="BK2235" i="2"/>
  <c r="BK2169" i="2"/>
  <c r="J2051" i="2"/>
  <c r="J1934" i="2"/>
  <c r="BK1873" i="2"/>
  <c r="J1787" i="2"/>
  <c r="BK1677" i="2"/>
  <c r="J1608" i="2"/>
  <c r="J1507" i="2"/>
  <c r="BK1460" i="2"/>
  <c r="J1267" i="2"/>
  <c r="BK1137" i="2"/>
  <c r="J904" i="2"/>
  <c r="BK661" i="2"/>
  <c r="BK571" i="2"/>
  <c r="BK403" i="3"/>
  <c r="BK386" i="3"/>
  <c r="BK408" i="3"/>
  <c r="BK384" i="3"/>
  <c r="J362" i="3"/>
  <c r="BK337" i="3"/>
  <c r="BK301" i="3"/>
  <c r="BK270" i="3"/>
  <c r="J253" i="3"/>
  <c r="J226" i="3"/>
  <c r="BK205" i="3"/>
  <c r="J178" i="3"/>
  <c r="J157" i="3"/>
  <c r="J139" i="3"/>
  <c r="J127" i="3"/>
  <c r="BK375" i="3"/>
  <c r="BK344" i="3"/>
  <c r="J319" i="3"/>
  <c r="BK291" i="3"/>
  <c r="BK265" i="3"/>
  <c r="J249" i="3"/>
  <c r="BK222" i="3"/>
  <c r="BK198" i="3"/>
  <c r="BK174" i="3"/>
  <c r="BK106" i="3"/>
  <c r="BK342" i="4"/>
  <c r="BK279" i="4"/>
  <c r="BK217" i="4"/>
  <c r="J182" i="4"/>
  <c r="J141" i="4"/>
  <c r="J108" i="4"/>
  <c r="J338" i="4"/>
  <c r="J293" i="4"/>
  <c r="BK246" i="4"/>
  <c r="BK187" i="4"/>
  <c r="BK115" i="4"/>
  <c r="J344" i="4"/>
  <c r="J233" i="4"/>
  <c r="J196" i="4"/>
  <c r="J166" i="4"/>
  <c r="J325" i="4"/>
  <c r="J287" i="4"/>
  <c r="BK255" i="4"/>
  <c r="J219" i="4"/>
  <c r="J178" i="4"/>
  <c r="BK117" i="4"/>
  <c r="BK490" i="5"/>
  <c r="BK439" i="5"/>
  <c r="BK410" i="5"/>
  <c r="BK372" i="5"/>
  <c r="J338" i="5"/>
  <c r="J264" i="5"/>
  <c r="BK210" i="5"/>
  <c r="J157" i="5"/>
  <c r="BK496" i="5"/>
  <c r="J378" i="5"/>
  <c r="BK349" i="5"/>
  <c r="J301" i="5"/>
  <c r="BK203" i="5"/>
  <c r="J151" i="5"/>
  <c r="BK507" i="5"/>
  <c r="J480" i="5"/>
  <c r="J441" i="5"/>
  <c r="J410" i="5"/>
  <c r="J366" i="5"/>
  <c r="BK330" i="5"/>
  <c r="BK275" i="5"/>
  <c r="BK206" i="5"/>
  <c r="BK155" i="5"/>
  <c r="BK513" i="5"/>
  <c r="J500" i="5"/>
  <c r="BK471" i="5"/>
  <c r="BK449" i="5"/>
  <c r="BK406" i="5"/>
  <c r="BK364" i="5"/>
  <c r="J322" i="5"/>
  <c r="J286" i="5"/>
  <c r="J226" i="5"/>
  <c r="BK167" i="5"/>
  <c r="BK525" i="6"/>
  <c r="J482" i="6"/>
  <c r="BK413" i="6"/>
  <c r="J389" i="6"/>
  <c r="J373" i="6"/>
  <c r="BK358" i="6"/>
  <c r="J343" i="6"/>
  <c r="BK329" i="6"/>
  <c r="J317" i="6"/>
  <c r="J288" i="6"/>
  <c r="BK264" i="6"/>
  <c r="BK238" i="6"/>
  <c r="J229" i="6"/>
  <c r="J219" i="6"/>
  <c r="J190" i="6"/>
  <c r="J165" i="6"/>
  <c r="J142" i="6"/>
  <c r="BK127" i="6"/>
  <c r="BK99" i="6"/>
  <c r="BK454" i="6"/>
  <c r="BK409" i="6"/>
  <c r="BK313" i="6"/>
  <c r="J282" i="6"/>
  <c r="J253" i="6"/>
  <c r="J228" i="6"/>
  <c r="BK208" i="6"/>
  <c r="BK182" i="6"/>
  <c r="BK152" i="6"/>
  <c r="J128" i="6"/>
  <c r="J98" i="6"/>
  <c r="BK458" i="6"/>
  <c r="J413" i="6"/>
  <c r="J509" i="6"/>
  <c r="J398" i="6"/>
  <c r="BK371" i="6"/>
  <c r="J351" i="6"/>
  <c r="BK332" i="6"/>
  <c r="J320" i="6"/>
  <c r="J283" i="6"/>
  <c r="J260" i="6"/>
  <c r="BK234" i="6"/>
  <c r="J213" i="6"/>
  <c r="J189" i="6"/>
  <c r="BK160" i="6"/>
  <c r="BK131" i="6"/>
  <c r="BK175" i="7"/>
  <c r="BK144" i="7"/>
  <c r="J92" i="7"/>
  <c r="BK142" i="7"/>
  <c r="BK116" i="7"/>
  <c r="J175" i="7"/>
  <c r="J120" i="7"/>
  <c r="BK101" i="7"/>
  <c r="BK133" i="7"/>
  <c r="J95" i="7"/>
  <c r="J269" i="8"/>
  <c r="J236" i="8"/>
  <c r="BK196" i="8"/>
  <c r="J174" i="8"/>
  <c r="J122" i="8"/>
  <c r="J336" i="8"/>
  <c r="BK289" i="8"/>
  <c r="BK254" i="8"/>
  <c r="BK191" i="8"/>
  <c r="BK154" i="8"/>
  <c r="J110" i="8"/>
  <c r="J314" i="8"/>
  <c r="BK264" i="8"/>
  <c r="J251" i="8"/>
  <c r="BK200" i="8"/>
  <c r="BK169" i="8"/>
  <c r="BK133" i="8"/>
  <c r="J252" i="8"/>
  <c r="J213" i="8"/>
  <c r="J162" i="8"/>
  <c r="J136" i="8"/>
  <c r="J109" i="8"/>
  <c r="J118" i="9"/>
  <c r="J98" i="9"/>
  <c r="J104" i="9"/>
  <c r="BK98" i="9"/>
  <c r="J192" i="10"/>
  <c r="J150" i="10"/>
  <c r="BK105" i="10"/>
  <c r="BK110" i="10"/>
  <c r="J148" i="10"/>
  <c r="J92" i="10"/>
  <c r="BK130" i="11"/>
  <c r="BK142" i="11"/>
  <c r="J106" i="11"/>
  <c r="J104" i="11"/>
  <c r="BK112" i="11"/>
  <c r="BK227" i="12"/>
  <c r="J146" i="12"/>
  <c r="BK122" i="12"/>
  <c r="J96" i="12"/>
  <c r="J223" i="12"/>
  <c r="J171" i="12"/>
  <c r="BK144" i="12"/>
  <c r="BK112" i="12"/>
  <c r="J140" i="12"/>
  <c r="J89" i="13"/>
  <c r="BK100" i="13"/>
  <c r="BK1882" i="2"/>
  <c r="J1875" i="2"/>
  <c r="BK1823" i="2"/>
  <c r="BK1781" i="2"/>
  <c r="BK1730" i="2"/>
  <c r="J1685" i="2"/>
  <c r="BK1615" i="2"/>
  <c r="BK1530" i="2"/>
  <c r="J1477" i="2"/>
  <c r="J1394" i="2"/>
  <c r="J1331" i="2"/>
  <c r="J1295" i="2"/>
  <c r="J1160" i="2"/>
  <c r="BK1018" i="2"/>
  <c r="J807" i="2"/>
  <c r="BK645" i="2"/>
  <c r="J596" i="2"/>
  <c r="BK490" i="2"/>
  <c r="BK417" i="2"/>
  <c r="J358" i="2"/>
  <c r="BK322" i="2"/>
  <c r="BK306" i="2"/>
  <c r="BK263" i="2"/>
  <c r="J241" i="2"/>
  <c r="J221" i="2"/>
  <c r="BK205" i="2"/>
  <c r="BK161" i="2"/>
  <c r="BK121" i="2"/>
  <c r="J3269" i="2"/>
  <c r="BK3251" i="2"/>
  <c r="BK3222" i="2"/>
  <c r="J3202" i="2"/>
  <c r="J3182" i="2"/>
  <c r="J3172" i="2"/>
  <c r="J3166" i="2"/>
  <c r="J3128" i="2"/>
  <c r="J3106" i="2"/>
  <c r="J3058" i="2"/>
  <c r="J3027" i="2"/>
  <c r="J3002" i="2"/>
  <c r="BK2973" i="2"/>
  <c r="BK2906" i="2"/>
  <c r="BK2877" i="2"/>
  <c r="J2815" i="2"/>
  <c r="BK2582" i="2"/>
  <c r="BK2517" i="2"/>
  <c r="J2470" i="2"/>
  <c r="J2434" i="2"/>
  <c r="J2366" i="2"/>
  <c r="J2306" i="2"/>
  <c r="J2260" i="2"/>
  <c r="J2207" i="2"/>
  <c r="J2164" i="2"/>
  <c r="BK2110" i="2"/>
  <c r="J2011" i="2"/>
  <c r="J1977" i="2"/>
  <c r="BK1911" i="2"/>
  <c r="J1763" i="2"/>
  <c r="J1662" i="2"/>
  <c r="BK1550" i="2"/>
  <c r="J1460" i="2"/>
  <c r="BK1412" i="2"/>
  <c r="J1299" i="2"/>
  <c r="BK1164" i="2"/>
  <c r="J953" i="2"/>
  <c r="BK631" i="2"/>
  <c r="J508" i="2"/>
  <c r="J412" i="2"/>
  <c r="BK225" i="2"/>
  <c r="BK3273" i="2"/>
  <c r="BK3249" i="2"/>
  <c r="BK3238" i="2"/>
  <c r="J3206" i="2"/>
  <c r="J3170" i="2"/>
  <c r="BK3138" i="2"/>
  <c r="J3120" i="2"/>
  <c r="BK3067" i="2"/>
  <c r="BK3019" i="2"/>
  <c r="J2973" i="2"/>
  <c r="J2896" i="2"/>
  <c r="J2789" i="2"/>
  <c r="J2634" i="2"/>
  <c r="J2535" i="2"/>
  <c r="BK2487" i="2"/>
  <c r="BK2434" i="2"/>
  <c r="BK2365" i="2"/>
  <c r="J2315" i="2"/>
  <c r="J2264" i="2"/>
  <c r="BK2207" i="2"/>
  <c r="BK2127" i="2"/>
  <c r="J2022" i="2"/>
  <c r="J1943" i="2"/>
  <c r="BK1897" i="2"/>
  <c r="BK1810" i="2"/>
  <c r="J1767" i="2"/>
  <c r="J1692" i="2"/>
  <c r="J1590" i="2"/>
  <c r="BK1515" i="2"/>
  <c r="BK1380" i="2"/>
  <c r="J1149" i="2"/>
  <c r="BK953" i="2"/>
  <c r="J661" i="2"/>
  <c r="BK594" i="2"/>
  <c r="BK530" i="2"/>
  <c r="J400" i="2"/>
  <c r="J318" i="2"/>
  <c r="J263" i="2"/>
  <c r="J161" i="2"/>
  <c r="J3150" i="2"/>
  <c r="BK3114" i="2"/>
  <c r="J3069" i="2"/>
  <c r="BK3018" i="2"/>
  <c r="BK2919" i="2"/>
  <c r="J2823" i="2"/>
  <c r="BK2604" i="2"/>
  <c r="J2541" i="2"/>
  <c r="BK2467" i="2"/>
  <c r="BK2413" i="2"/>
  <c r="J2341" i="2"/>
  <c r="J2302" i="2"/>
  <c r="J2140" i="2"/>
  <c r="J2090" i="2"/>
  <c r="BK1941" i="2"/>
  <c r="BK1846" i="2"/>
  <c r="J1810" i="2"/>
  <c r="BK1750" i="2"/>
  <c r="BK1695" i="2"/>
  <c r="BK1582" i="2"/>
  <c r="BK1512" i="2"/>
  <c r="BK1394" i="2"/>
  <c r="J1256" i="2"/>
  <c r="J1088" i="2"/>
  <c r="J853" i="2"/>
  <c r="J633" i="2"/>
  <c r="J563" i="2"/>
  <c r="BK405" i="3"/>
  <c r="BK394" i="3"/>
  <c r="BK381" i="3"/>
  <c r="J394" i="3"/>
  <c r="J375" i="3"/>
  <c r="J350" i="3"/>
  <c r="J330" i="3"/>
  <c r="BK293" i="3"/>
  <c r="J268" i="3"/>
  <c r="BK235" i="3"/>
  <c r="BK213" i="3"/>
  <c r="BK195" i="3"/>
  <c r="J165" i="3"/>
  <c r="BK151" i="3"/>
  <c r="J135" i="3"/>
  <c r="J119" i="3"/>
  <c r="J379" i="3"/>
  <c r="BK362" i="3"/>
  <c r="J338" i="3"/>
  <c r="J314" i="3"/>
  <c r="J283" i="3"/>
  <c r="J238" i="3"/>
  <c r="J213" i="3"/>
  <c r="J189" i="3"/>
  <c r="J109" i="3"/>
  <c r="BK340" i="4"/>
  <c r="J306" i="4"/>
  <c r="J251" i="4"/>
  <c r="BK202" i="4"/>
  <c r="BK166" i="4"/>
  <c r="J121" i="4"/>
  <c r="J362" i="4"/>
  <c r="BK310" i="4"/>
  <c r="BK265" i="4"/>
  <c r="BK198" i="4"/>
  <c r="BK158" i="4"/>
  <c r="BK362" i="4"/>
  <c r="J302" i="4"/>
  <c r="J225" i="4"/>
  <c r="J168" i="4"/>
  <c r="J340" i="4"/>
  <c r="BK295" i="4"/>
  <c r="BK243" i="4"/>
  <c r="J191" i="4"/>
  <c r="BK137" i="4"/>
  <c r="J508" i="5"/>
  <c r="BK441" i="5"/>
  <c r="J415" i="5"/>
  <c r="J380" i="5"/>
  <c r="J341" i="5"/>
  <c r="BK289" i="5"/>
  <c r="J254" i="5"/>
  <c r="BK201" i="5"/>
  <c r="BK135" i="5"/>
  <c r="J494" i="5"/>
  <c r="BK382" i="5"/>
  <c r="BK361" i="5"/>
  <c r="J326" i="5"/>
  <c r="BK282" i="5"/>
  <c r="J227" i="5"/>
  <c r="BK145" i="5"/>
  <c r="BK498" i="5"/>
  <c r="BK473" i="5"/>
  <c r="BK432" i="5"/>
  <c r="J396" i="5"/>
  <c r="J349" i="5"/>
  <c r="BK279" i="5"/>
  <c r="J217" i="5"/>
  <c r="J167" i="5"/>
  <c r="BK109" i="5"/>
  <c r="BK502" i="5"/>
  <c r="J469" i="5"/>
  <c r="J423" i="5"/>
  <c r="J353" i="5"/>
  <c r="BK332" i="5"/>
  <c r="J289" i="5"/>
  <c r="J231" i="5"/>
  <c r="BK188" i="5"/>
  <c r="J131" i="5"/>
  <c r="J517" i="6"/>
  <c r="J444" i="6"/>
  <c r="BK426" i="6"/>
  <c r="J391" i="6"/>
  <c r="BK370" i="6"/>
  <c r="BK352" i="6"/>
  <c r="J330" i="6"/>
  <c r="J307" i="6"/>
  <c r="BK282" i="6"/>
  <c r="BK253" i="6"/>
  <c r="BK233" i="6"/>
  <c r="J220" i="6"/>
  <c r="BK187" i="6"/>
  <c r="BK163" i="6"/>
  <c r="J140" i="6"/>
  <c r="J113" i="6"/>
  <c r="J494" i="6"/>
  <c r="BK434" i="6"/>
  <c r="BK314" i="6"/>
  <c r="J296" i="6"/>
  <c r="BK194" i="6"/>
  <c r="J163" i="6"/>
  <c r="BK142" i="6"/>
  <c r="J104" i="6"/>
  <c r="BK464" i="6"/>
  <c r="BK436" i="6"/>
  <c r="J115" i="6"/>
  <c r="BK500" i="6"/>
  <c r="J432" i="6"/>
  <c r="J414" i="6"/>
  <c r="BK379" i="6"/>
  <c r="J362" i="6"/>
  <c r="BK350" i="6"/>
  <c r="J336" i="6"/>
  <c r="BK322" i="6"/>
  <c r="BK288" i="6"/>
  <c r="BK272" i="6"/>
  <c r="BK257" i="6"/>
  <c r="J235" i="6"/>
  <c r="BK219" i="6"/>
  <c r="J198" i="6"/>
  <c r="BK181" i="6"/>
  <c r="J168" i="6"/>
  <c r="J155" i="6"/>
  <c r="BK133" i="6"/>
  <c r="BK108" i="6"/>
  <c r="J163" i="7"/>
  <c r="J134" i="7"/>
  <c r="J96" i="7"/>
  <c r="BK134" i="7"/>
  <c r="BK92" i="7"/>
  <c r="BK154" i="7"/>
  <c r="J105" i="7"/>
  <c r="BK150" i="7"/>
  <c r="J136" i="7"/>
  <c r="J301" i="8"/>
  <c r="BK271" i="8"/>
  <c r="BK245" i="8"/>
  <c r="J211" i="8"/>
  <c r="J175" i="8"/>
  <c r="J150" i="8"/>
  <c r="J121" i="8"/>
  <c r="J332" i="8"/>
  <c r="J291" i="8"/>
  <c r="J249" i="8"/>
  <c r="J223" i="8"/>
  <c r="J190" i="8"/>
  <c r="BK157" i="8"/>
  <c r="BK127" i="8"/>
  <c r="BK338" i="8"/>
  <c r="BK279" i="8"/>
  <c r="BK239" i="8"/>
  <c r="J194" i="8"/>
  <c r="BK171" i="8"/>
  <c r="BK134" i="8"/>
  <c r="BK251" i="8"/>
  <c r="BK211" i="8"/>
  <c r="J159" i="8"/>
  <c r="J134" i="8"/>
  <c r="BK112" i="8"/>
  <c r="J115" i="9"/>
  <c r="BK96" i="9"/>
  <c r="J102" i="9"/>
  <c r="BK126" i="9"/>
  <c r="J110" i="10"/>
  <c r="J166" i="10"/>
  <c r="J133" i="10"/>
  <c r="J153" i="10"/>
  <c r="J187" i="10"/>
  <c r="BK96" i="10"/>
  <c r="J112" i="11"/>
  <c r="J138" i="11"/>
  <c r="BK140" i="11"/>
  <c r="BK119" i="11"/>
  <c r="BK229" i="12"/>
  <c r="BK165" i="12"/>
  <c r="J109" i="12"/>
  <c r="J99" i="12"/>
  <c r="J227" i="12"/>
  <c r="J192" i="12"/>
  <c r="J181" i="12"/>
  <c r="BK178" i="12"/>
  <c r="J172" i="12"/>
  <c r="J166" i="12"/>
  <c r="J144" i="12"/>
  <c r="BK129" i="12"/>
  <c r="J93" i="12"/>
  <c r="J199" i="12"/>
  <c r="J178" i="12"/>
  <c r="J160" i="12"/>
  <c r="J132" i="12"/>
  <c r="BK106" i="12"/>
  <c r="BK93" i="12"/>
  <c r="BK92" i="13"/>
  <c r="J101" i="13"/>
  <c r="BK101" i="13"/>
  <c r="J1893" i="2"/>
  <c r="J1857" i="2"/>
  <c r="BK1820" i="2"/>
  <c r="BK1767" i="2"/>
  <c r="J1727" i="2"/>
  <c r="J1695" i="2"/>
  <c r="BK1673" i="2"/>
  <c r="J1620" i="2"/>
  <c r="J1544" i="2"/>
  <c r="BK1496" i="2"/>
  <c r="BK1429" i="2"/>
  <c r="J1362" i="2"/>
  <c r="J1336" i="2"/>
  <c r="J1302" i="2"/>
  <c r="BK1170" i="2"/>
  <c r="BK1122" i="2"/>
  <c r="J979" i="2"/>
  <c r="BK822" i="2"/>
  <c r="J657" i="2"/>
  <c r="BK610" i="2"/>
  <c r="J589" i="2"/>
  <c r="J532" i="2"/>
  <c r="BK452" i="2"/>
  <c r="J392" i="2"/>
  <c r="J350" i="2"/>
  <c r="J326" i="2"/>
  <c r="J280" i="2"/>
  <c r="J270" i="2"/>
  <c r="J238" i="2"/>
  <c r="J209" i="2"/>
  <c r="J181" i="2"/>
  <c r="BK154" i="2"/>
  <c r="BK119" i="2"/>
  <c r="BK3256" i="2"/>
  <c r="BK3233" i="2"/>
  <c r="BK3212" i="2"/>
  <c r="BK3195" i="2"/>
  <c r="BK3180" i="2"/>
  <c r="BK3164" i="2"/>
  <c r="J3152" i="2"/>
  <c r="J3122" i="2"/>
  <c r="BK3095" i="2"/>
  <c r="J3064" i="2"/>
  <c r="J3031" i="2"/>
  <c r="BK2995" i="2"/>
  <c r="J2978" i="2"/>
  <c r="J2930" i="2"/>
  <c r="BK2891" i="2"/>
  <c r="J2866" i="2"/>
  <c r="BK2709" i="2"/>
  <c r="J2573" i="2"/>
  <c r="J2488" i="2"/>
  <c r="J2413" i="2"/>
  <c r="J2343" i="2"/>
  <c r="J2296" i="2"/>
  <c r="BK2268" i="2"/>
  <c r="J2228" i="2"/>
  <c r="J2132" i="2"/>
  <c r="J2059" i="2"/>
  <c r="J1984" i="2"/>
  <c r="BK1922" i="2"/>
  <c r="BK1836" i="2"/>
  <c r="BK1727" i="2"/>
  <c r="J1659" i="2"/>
  <c r="BK1552" i="2"/>
  <c r="J1475" i="2"/>
  <c r="BK1348" i="2"/>
  <c r="BK1256" i="2"/>
  <c r="J1145" i="2"/>
  <c r="BK979" i="2"/>
  <c r="BK634" i="2"/>
  <c r="J559" i="2"/>
  <c r="J417" i="2"/>
  <c r="BK358" i="2"/>
  <c r="BK152" i="2"/>
  <c r="J3260" i="2"/>
  <c r="BK3241" i="2"/>
  <c r="BK3221" i="2"/>
  <c r="J3186" i="2"/>
  <c r="BK3160" i="2"/>
  <c r="J3112" i="2"/>
  <c r="J3042" i="2"/>
  <c r="J2999" i="2"/>
  <c r="BK2948" i="2"/>
  <c r="J2890" i="2"/>
  <c r="BK2837" i="2"/>
  <c r="BK2712" i="2"/>
  <c r="J2571" i="2"/>
  <c r="J2500" i="2"/>
  <c r="J2454" i="2"/>
  <c r="J2398" i="2"/>
  <c r="BK2343" i="2"/>
  <c r="BK2299" i="2"/>
  <c r="BK2234" i="2"/>
  <c r="BK2149" i="2"/>
  <c r="BK2059" i="2"/>
  <c r="J2026" i="2"/>
  <c r="J1954" i="2"/>
  <c r="J1904" i="2"/>
  <c r="BK1829" i="2"/>
  <c r="BK1768" i="2"/>
  <c r="J1673" i="2"/>
  <c r="J1532" i="2"/>
  <c r="J1408" i="2"/>
  <c r="BK1145" i="2"/>
  <c r="J950" i="2"/>
  <c r="BK629" i="2"/>
  <c r="J555" i="2"/>
  <c r="J490" i="2"/>
  <c r="BK372" i="2"/>
  <c r="J314" i="2"/>
  <c r="J233" i="2"/>
  <c r="BK3152" i="2"/>
  <c r="J3101" i="2"/>
  <c r="J3060" i="2"/>
  <c r="J3001" i="2"/>
  <c r="J2921" i="2"/>
  <c r="BK2851" i="2"/>
  <c r="J2607" i="2"/>
  <c r="J2508" i="2"/>
  <c r="BK2440" i="2"/>
  <c r="BK2351" i="2"/>
  <c r="BK2324" i="2"/>
  <c r="BK2296" i="2"/>
  <c r="BK2160" i="2"/>
  <c r="BK2114" i="2"/>
  <c r="BK1973" i="2"/>
  <c r="BK1928" i="2"/>
  <c r="BK1857" i="2"/>
  <c r="BK1795" i="2"/>
  <c r="J1768" i="2"/>
  <c r="J1654" i="2"/>
  <c r="BK1590" i="2"/>
  <c r="J1515" i="2"/>
  <c r="BK1399" i="2"/>
  <c r="BK1201" i="2"/>
  <c r="J1018" i="2"/>
  <c r="J645" i="2"/>
  <c r="BK587" i="2"/>
  <c r="BK508" i="2"/>
  <c r="J403" i="3"/>
  <c r="J386" i="3"/>
  <c r="J367" i="3"/>
  <c r="BK346" i="3"/>
  <c r="BK327" i="3"/>
  <c r="BK314" i="3"/>
  <c r="J291" i="3"/>
  <c r="J263" i="3"/>
  <c r="BK234" i="3"/>
  <c r="J209" i="3"/>
  <c r="BK192" i="3"/>
  <c r="J159" i="3"/>
  <c r="J142" i="3"/>
  <c r="BK127" i="3"/>
  <c r="BK371" i="3"/>
  <c r="BK347" i="3"/>
  <c r="J310" i="3"/>
  <c r="J281" i="3"/>
  <c r="J257" i="3"/>
  <c r="BK226" i="3"/>
  <c r="BK194" i="3"/>
  <c r="BK165" i="3"/>
  <c r="BK375" i="4"/>
  <c r="BK318" i="4"/>
  <c r="J257" i="4"/>
  <c r="BK189" i="4"/>
  <c r="J158" i="4"/>
  <c r="BK105" i="4"/>
  <c r="J346" i="4"/>
  <c r="BK287" i="4"/>
  <c r="BK237" i="4"/>
  <c r="J202" i="4"/>
  <c r="J150" i="4"/>
  <c r="J358" i="4"/>
  <c r="J229" i="4"/>
  <c r="J193" i="4"/>
  <c r="BK344" i="4"/>
  <c r="BK316" i="4"/>
  <c r="BK275" i="4"/>
  <c r="BK214" i="4"/>
  <c r="BK141" i="4"/>
  <c r="J112" i="4"/>
  <c r="J459" i="5"/>
  <c r="J432" i="5"/>
  <c r="BK395" i="5"/>
  <c r="BK343" i="5"/>
  <c r="BK299" i="5"/>
  <c r="BK266" i="5"/>
  <c r="J199" i="5"/>
  <c r="BK129" i="5"/>
  <c r="J504" i="5"/>
  <c r="BK461" i="5"/>
  <c r="BK356" i="5"/>
  <c r="BK318" i="5"/>
  <c r="BK269" i="5"/>
  <c r="J206" i="5"/>
  <c r="J155" i="5"/>
  <c r="J502" i="5"/>
  <c r="J482" i="5"/>
  <c r="J452" i="5"/>
  <c r="BK415" i="5"/>
  <c r="J363" i="5"/>
  <c r="BK316" i="5"/>
  <c r="BK252" i="5"/>
  <c r="J193" i="5"/>
  <c r="BK163" i="5"/>
  <c r="J514" i="5"/>
  <c r="J488" i="5"/>
  <c r="BK451" i="5"/>
  <c r="J404" i="5"/>
  <c r="BK352" i="5"/>
  <c r="J330" i="5"/>
  <c r="BK281" i="5"/>
  <c r="J210" i="5"/>
  <c r="BK185" i="5"/>
  <c r="BK139" i="5"/>
  <c r="J525" i="6"/>
  <c r="J464" i="6"/>
  <c r="J408" i="6"/>
  <c r="J384" i="6"/>
  <c r="BK374" i="6"/>
  <c r="BK351" i="6"/>
  <c r="BK336" i="6"/>
  <c r="J319" i="6"/>
  <c r="J304" i="6"/>
  <c r="J272" i="6"/>
  <c r="BK240" i="6"/>
  <c r="J216" i="6"/>
  <c r="BK185" i="6"/>
  <c r="J161" i="6"/>
  <c r="J130" i="6"/>
  <c r="J92" i="6"/>
  <c r="BK472" i="6"/>
  <c r="J412" i="6"/>
  <c r="BK308" i="6"/>
  <c r="J248" i="6"/>
  <c r="J226" i="6"/>
  <c r="BK198" i="6"/>
  <c r="BK167" i="6"/>
  <c r="J134" i="6"/>
  <c r="J118" i="6"/>
  <c r="BK90" i="6"/>
  <c r="BK441" i="6"/>
  <c r="BK105" i="6"/>
  <c r="J454" i="6"/>
  <c r="J426" i="6"/>
  <c r="J407" i="6"/>
  <c r="J376" i="6"/>
  <c r="J356" i="6"/>
  <c r="J339" i="6"/>
  <c r="J323" i="6"/>
  <c r="BK290" i="6"/>
  <c r="J264" i="6"/>
  <c r="BK237" i="6"/>
  <c r="J207" i="6"/>
  <c r="BK184" i="6"/>
  <c r="J154" i="6"/>
  <c r="BK110" i="6"/>
  <c r="BK167" i="7"/>
  <c r="J125" i="7"/>
  <c r="BK197" i="7"/>
  <c r="BK139" i="7"/>
  <c r="J90" i="7"/>
  <c r="J113" i="7"/>
  <c r="BK160" i="7"/>
  <c r="BK131" i="7"/>
  <c r="J324" i="8"/>
  <c r="BK275" i="8"/>
  <c r="J240" i="8"/>
  <c r="J216" i="8"/>
  <c r="J186" i="8"/>
  <c r="BK159" i="8"/>
  <c r="J130" i="8"/>
  <c r="BK93" i="8"/>
  <c r="J299" i="8"/>
  <c r="BK258" i="8"/>
  <c r="J225" i="8"/>
  <c r="BK203" i="8"/>
  <c r="BK150" i="8"/>
  <c r="J116" i="8"/>
  <c r="BK332" i="8"/>
  <c r="BK287" i="8"/>
  <c r="BK252" i="8"/>
  <c r="J205" i="8"/>
  <c r="J180" i="8"/>
  <c r="J147" i="8"/>
  <c r="BK109" i="8"/>
  <c r="J214" i="8"/>
  <c r="J191" i="8"/>
  <c r="J145" i="8"/>
  <c r="BK101" i="8"/>
  <c r="J110" i="9"/>
  <c r="J126" i="9"/>
  <c r="BK137" i="9"/>
  <c r="BK94" i="9"/>
  <c r="BK104" i="9"/>
  <c r="J129" i="10"/>
  <c r="J103" i="10"/>
  <c r="BK146" i="10"/>
  <c r="J184" i="10"/>
  <c r="BK114" i="10"/>
  <c r="BK108" i="11"/>
  <c r="J140" i="11"/>
  <c r="BK97" i="11"/>
  <c r="J92" i="11"/>
  <c r="BK104" i="11"/>
  <c r="J198" i="12"/>
  <c r="J125" i="12"/>
  <c r="J111" i="12"/>
  <c r="BK231" i="12"/>
  <c r="BK206" i="12"/>
  <c r="J189" i="12"/>
  <c r="BK171" i="12"/>
  <c r="BK156" i="12"/>
  <c r="BK138" i="12"/>
  <c r="BK123" i="12"/>
  <c r="J231" i="12"/>
  <c r="J193" i="12"/>
  <c r="J168" i="12"/>
  <c r="J143" i="12"/>
  <c r="BK109" i="12"/>
  <c r="J88" i="12"/>
  <c r="BK94" i="13"/>
  <c r="J102" i="13"/>
  <c r="BK105" i="13"/>
  <c r="J98" i="13"/>
  <c r="BK83" i="13"/>
  <c r="BK2763" i="2"/>
  <c r="BK2522" i="2"/>
  <c r="BK2464" i="2"/>
  <c r="J2407" i="2"/>
  <c r="BK2341" i="2"/>
  <c r="J2280" i="2"/>
  <c r="J2235" i="2"/>
  <c r="J2154" i="2"/>
  <c r="J2078" i="2"/>
  <c r="BK1998" i="2"/>
  <c r="J1915" i="2"/>
  <c r="BK1817" i="2"/>
  <c r="BK1670" i="2"/>
  <c r="BK1555" i="2"/>
  <c r="BK1484" i="2"/>
  <c r="J1354" i="2"/>
  <c r="J1201" i="2"/>
  <c r="BK1128" i="2"/>
  <c r="J1021" i="2"/>
  <c r="BK625" i="2"/>
  <c r="J567" i="2"/>
  <c r="BK421" i="2"/>
  <c r="J362" i="2"/>
  <c r="J198" i="2"/>
  <c r="J3271" i="2"/>
  <c r="BK3245" i="2"/>
  <c r="BK3232" i="2"/>
  <c r="BK3202" i="2"/>
  <c r="BK3176" i="2"/>
  <c r="J3132" i="2"/>
  <c r="J3072" i="2"/>
  <c r="J3021" i="2"/>
  <c r="BK2978" i="2"/>
  <c r="J2907" i="2"/>
  <c r="BK2856" i="2"/>
  <c r="BK2757" i="2"/>
  <c r="BK2573" i="2"/>
  <c r="BK2508" i="2"/>
  <c r="J2463" i="2"/>
  <c r="BK2405" i="2"/>
  <c r="J2349" i="2"/>
  <c r="J2301" i="2"/>
  <c r="BK2266" i="2"/>
  <c r="BK2181" i="2"/>
  <c r="J2110" i="2"/>
  <c r="BK2035" i="2"/>
  <c r="J1998" i="2"/>
  <c r="BK1920" i="2"/>
  <c r="J1834" i="2"/>
  <c r="J1723" i="2"/>
  <c r="J1600" i="2"/>
  <c r="J1535" i="2"/>
  <c r="BK1464" i="2"/>
  <c r="J1166" i="2"/>
  <c r="BK1027" i="2"/>
  <c r="BK797" i="2"/>
  <c r="J625" i="2"/>
  <c r="J553" i="2"/>
  <c r="BK476" i="2"/>
  <c r="BK374" i="2"/>
  <c r="J312" i="2"/>
  <c r="BK238" i="2"/>
  <c r="BK133" i="2"/>
  <c r="J3142" i="2"/>
  <c r="BK3100" i="2"/>
  <c r="BK3064" i="2"/>
  <c r="BK2998" i="2"/>
  <c r="BK2866" i="2"/>
  <c r="BK2637" i="2"/>
  <c r="BK2550" i="2"/>
  <c r="J2473" i="2"/>
  <c r="BK2436" i="2"/>
  <c r="BK2353" i="2"/>
  <c r="BK2328" i="2"/>
  <c r="BK2228" i="2"/>
  <c r="J2131" i="2"/>
  <c r="J2106" i="2"/>
  <c r="BK2011" i="2"/>
  <c r="BK1915" i="2"/>
  <c r="J1851" i="2"/>
  <c r="J1829" i="2"/>
  <c r="BK1711" i="2"/>
  <c r="BK1633" i="2"/>
  <c r="J1519" i="2"/>
  <c r="J1479" i="2"/>
  <c r="BK1362" i="2"/>
  <c r="BK1188" i="2"/>
  <c r="J1006" i="2"/>
  <c r="BK637" i="2"/>
  <c r="J536" i="2"/>
  <c r="J408" i="3"/>
  <c r="BK389" i="3"/>
  <c r="J396" i="3"/>
  <c r="J371" i="3"/>
  <c r="BK343" i="3"/>
  <c r="BK324" i="3"/>
  <c r="BK294" i="3"/>
  <c r="BK277" i="3"/>
  <c r="BK238" i="3"/>
  <c r="J201" i="3"/>
  <c r="J170" i="3"/>
  <c r="J153" i="3"/>
  <c r="J137" i="3"/>
  <c r="J125" i="3"/>
  <c r="J370" i="3"/>
  <c r="BK350" i="3"/>
  <c r="J327" i="3"/>
  <c r="BK298" i="3"/>
  <c r="BK275" i="3"/>
  <c r="BK244" i="3"/>
  <c r="J215" i="3"/>
  <c r="J192" i="3"/>
  <c r="BK163" i="3"/>
  <c r="BK360" i="4"/>
  <c r="BK325" i="4"/>
  <c r="BK308" i="4"/>
  <c r="J263" i="4"/>
  <c r="BK204" i="4"/>
  <c r="J170" i="4"/>
  <c r="J137" i="4"/>
  <c r="BK378" i="4"/>
  <c r="J332" i="4"/>
  <c r="J281" i="4"/>
  <c r="BK235" i="4"/>
  <c r="J175" i="4"/>
  <c r="BK129" i="4"/>
  <c r="J352" i="4"/>
  <c r="J277" i="4"/>
  <c r="BK221" i="4"/>
  <c r="BK180" i="4"/>
  <c r="BK336" i="4"/>
  <c r="BK300" i="4"/>
  <c r="J267" i="4"/>
  <c r="J237" i="4"/>
  <c r="J184" i="4"/>
  <c r="J129" i="4"/>
  <c r="J475" i="5"/>
  <c r="J427" i="5"/>
  <c r="BK392" i="5"/>
  <c r="BK351" i="5"/>
  <c r="BK326" i="5"/>
  <c r="J282" i="5"/>
  <c r="J197" i="5"/>
  <c r="J133" i="5"/>
  <c r="J507" i="5"/>
  <c r="BK459" i="5"/>
  <c r="J364" i="5"/>
  <c r="J332" i="5"/>
  <c r="J290" i="5"/>
  <c r="BK249" i="5"/>
  <c r="J185" i="5"/>
  <c r="J139" i="5"/>
  <c r="J496" i="5"/>
  <c r="J471" i="5"/>
  <c r="J446" i="5"/>
  <c r="J416" i="5"/>
  <c r="BK357" i="5"/>
  <c r="J318" i="5"/>
  <c r="BK259" i="5"/>
  <c r="J173" i="5"/>
  <c r="BK118" i="5"/>
  <c r="BK508" i="5"/>
  <c r="BK454" i="5"/>
  <c r="J421" i="5"/>
  <c r="BK378" i="5"/>
  <c r="BK340" i="5"/>
  <c r="BK304" i="5"/>
  <c r="J247" i="5"/>
  <c r="BK197" i="5"/>
  <c r="J159" i="5"/>
  <c r="BK126" i="5"/>
  <c r="BK513" i="6"/>
  <c r="BK443" i="6"/>
  <c r="BK407" i="6"/>
  <c r="J380" i="6"/>
  <c r="BK354" i="6"/>
  <c r="BK339" i="6"/>
  <c r="J327" i="6"/>
  <c r="J313" i="6"/>
  <c r="J298" i="6"/>
  <c r="BK270" i="6"/>
  <c r="J245" i="6"/>
  <c r="BK226" i="6"/>
  <c r="BK207" i="6"/>
  <c r="BK178" i="6"/>
  <c r="J160" i="6"/>
  <c r="BK139" i="6"/>
  <c r="J116" i="6"/>
  <c r="J90" i="6"/>
  <c r="J474" i="6"/>
  <c r="BK416" i="6"/>
  <c r="J303" i="6"/>
  <c r="BK273" i="6"/>
  <c r="J234" i="6"/>
  <c r="J212" i="6"/>
  <c r="J184" i="6"/>
  <c r="J158" i="6"/>
  <c r="J143" i="6"/>
  <c r="J107" i="6"/>
  <c r="BK468" i="6"/>
  <c r="BK428" i="6"/>
  <c r="BK113" i="6"/>
  <c r="BK406" i="6"/>
  <c r="BK391" i="6"/>
  <c r="J367" i="6"/>
  <c r="J347" i="6"/>
  <c r="J328" i="6"/>
  <c r="BK304" i="6"/>
  <c r="J273" i="6"/>
  <c r="J251" i="6"/>
  <c r="BK228" i="6"/>
  <c r="J206" i="6"/>
  <c r="BK183" i="6"/>
  <c r="J146" i="6"/>
  <c r="BK118" i="6"/>
  <c r="J156" i="7"/>
  <c r="J116" i="7"/>
  <c r="BK191" i="7"/>
  <c r="J150" i="7"/>
  <c r="J101" i="7"/>
  <c r="J142" i="7"/>
  <c r="J110" i="7"/>
  <c r="J162" i="7"/>
  <c r="BK123" i="7"/>
  <c r="J310" i="8"/>
  <c r="BK260" i="8"/>
  <c r="BK229" i="8"/>
  <c r="BK208" i="8"/>
  <c r="J178" i="8"/>
  <c r="J128" i="8"/>
  <c r="BK92" i="8"/>
  <c r="J295" i="8"/>
  <c r="J260" i="8"/>
  <c r="J207" i="8"/>
  <c r="BK165" i="8"/>
  <c r="BK121" i="8"/>
  <c r="BK324" i="8"/>
  <c r="BK273" i="8"/>
  <c r="BK237" i="8"/>
  <c r="J196" i="8"/>
  <c r="BK174" i="8"/>
  <c r="J142" i="8"/>
  <c r="J103" i="8"/>
  <c r="J227" i="8"/>
  <c r="J169" i="8"/>
  <c r="BK146" i="8"/>
  <c r="BK125" i="8"/>
  <c r="J96" i="8"/>
  <c r="BK141" i="9"/>
  <c r="BK146" i="9"/>
  <c r="BK144" i="9"/>
  <c r="BK187" i="10"/>
  <c r="BK175" i="10"/>
  <c r="J144" i="10"/>
  <c r="BK192" i="10"/>
  <c r="J126" i="10"/>
  <c r="J162" i="10"/>
  <c r="BK103" i="10"/>
  <c r="J146" i="11"/>
  <c r="BK110" i="11"/>
  <c r="J119" i="11"/>
  <c r="BK134" i="11"/>
  <c r="J144" i="11"/>
  <c r="J128" i="12"/>
  <c r="BK102" i="12"/>
  <c r="J230" i="12"/>
  <c r="BK189" i="12"/>
  <c r="BK166" i="12"/>
  <c r="J135" i="12"/>
  <c r="J100" i="12"/>
  <c r="BK91" i="13"/>
  <c r="BK95" i="13"/>
  <c r="J3267" i="2"/>
  <c r="J1854" i="2"/>
  <c r="J1813" i="2"/>
  <c r="J1750" i="2"/>
  <c r="BK1692" i="2"/>
  <c r="J1635" i="2"/>
  <c r="BK1566" i="2"/>
  <c r="BK1503" i="2"/>
  <c r="J1412" i="2"/>
  <c r="BK1344" i="2"/>
  <c r="J1320" i="2"/>
  <c r="J1261" i="2"/>
  <c r="BK1116" i="2"/>
  <c r="J916" i="2"/>
  <c r="J686" i="2"/>
  <c r="J614" i="2"/>
  <c r="BK536" i="2"/>
  <c r="J481" i="2"/>
  <c r="BK381" i="2"/>
  <c r="BK346" i="2"/>
  <c r="BK314" i="2"/>
  <c r="BK277" i="2"/>
  <c r="BK233" i="2"/>
  <c r="BK177" i="2"/>
  <c r="J146" i="2"/>
  <c r="J117" i="2"/>
  <c r="BK3235" i="2"/>
  <c r="J3216" i="2"/>
  <c r="BK3197" i="2"/>
  <c r="J3178" i="2"/>
  <c r="BK3156" i="2"/>
  <c r="BK3132" i="2"/>
  <c r="J3082" i="2"/>
  <c r="BK3052" i="2"/>
  <c r="J3019" i="2"/>
  <c r="J2993" i="2"/>
  <c r="J2963" i="2"/>
  <c r="BK2863" i="2"/>
  <c r="J2682" i="2"/>
  <c r="BK2535" i="2"/>
  <c r="J2487" i="2"/>
  <c r="BK2345" i="2"/>
  <c r="BK2286" i="2"/>
  <c r="BK2245" i="2"/>
  <c r="J2149" i="2"/>
  <c r="BK2042" i="2"/>
  <c r="BK1954" i="2"/>
  <c r="J1827" i="2"/>
  <c r="J1688" i="2"/>
  <c r="BK1527" i="2"/>
  <c r="J1429" i="2"/>
  <c r="BK1327" i="2"/>
  <c r="BK1178" i="2"/>
  <c r="BK1071" i="2"/>
  <c r="J665" i="2"/>
  <c r="J520" i="2"/>
  <c r="J427" i="2"/>
  <c r="J366" i="2"/>
  <c r="BK181" i="2"/>
  <c r="J3264" i="2"/>
  <c r="J3241" i="2"/>
  <c r="BK3216" i="2"/>
  <c r="BK3178" i="2"/>
  <c r="BK3146" i="2"/>
  <c r="J3114" i="2"/>
  <c r="J3074" i="2"/>
  <c r="BK3027" i="2"/>
  <c r="J2996" i="2"/>
  <c r="BK2910" i="2"/>
  <c r="J2860" i="2"/>
  <c r="J2830" i="2"/>
  <c r="BK2676" i="2"/>
  <c r="J2556" i="2"/>
  <c r="J2494" i="2"/>
  <c r="J2449" i="2"/>
  <c r="BK2357" i="2"/>
  <c r="BK2302" i="2"/>
  <c r="BK2272" i="2"/>
  <c r="BK2237" i="2"/>
  <c r="J2145" i="2"/>
  <c r="BK2055" i="2"/>
  <c r="BK2015" i="2"/>
  <c r="J1928" i="2"/>
  <c r="J1849" i="2"/>
  <c r="J1793" i="2"/>
  <c r="BK1667" i="2"/>
  <c r="J1552" i="2"/>
  <c r="BK1477" i="2"/>
  <c r="BK1172" i="2"/>
  <c r="J1054" i="2"/>
  <c r="BK859" i="2"/>
  <c r="BK641" i="2"/>
  <c r="BK559" i="2"/>
  <c r="BK540" i="2"/>
  <c r="J447" i="2"/>
  <c r="BK330" i="2"/>
  <c r="BK241" i="2"/>
  <c r="BK142" i="2"/>
  <c r="J3144" i="2"/>
  <c r="BK3118" i="2"/>
  <c r="BK3082" i="2"/>
  <c r="J3035" i="2"/>
  <c r="J2986" i="2"/>
  <c r="BK2860" i="2"/>
  <c r="J2676" i="2"/>
  <c r="J2562" i="2"/>
  <c r="BK2490" i="2"/>
  <c r="BK2458" i="2"/>
  <c r="BK2368" i="2"/>
  <c r="J2325" i="2"/>
  <c r="BK2232" i="2"/>
  <c r="J2147" i="2"/>
  <c r="BK2102" i="2"/>
  <c r="J1911" i="2"/>
  <c r="BK1854" i="2"/>
  <c r="J1802" i="2"/>
  <c r="BK1723" i="2"/>
  <c r="BK1644" i="2"/>
  <c r="J1558" i="2"/>
  <c r="J1484" i="2"/>
  <c r="J1368" i="2"/>
  <c r="BK1192" i="2"/>
  <c r="J980" i="2"/>
  <c r="J653" i="2"/>
  <c r="J580" i="2"/>
  <c r="J409" i="3"/>
  <c r="J398" i="3"/>
  <c r="J381" i="3"/>
  <c r="J399" i="3"/>
  <c r="BK370" i="3"/>
  <c r="BK338" i="3"/>
  <c r="BK321" i="3"/>
  <c r="J287" i="3"/>
  <c r="J261" i="3"/>
  <c r="J224" i="3"/>
  <c r="J207" i="3"/>
  <c r="J182" i="3"/>
  <c r="J155" i="3"/>
  <c r="BK137" i="3"/>
  <c r="BK131" i="3"/>
  <c r="J117" i="3"/>
  <c r="BK367" i="3"/>
  <c r="J341" i="3"/>
  <c r="J321" i="3"/>
  <c r="BK289" i="3"/>
  <c r="BK263" i="3"/>
  <c r="BK224" i="3"/>
  <c r="J199" i="3"/>
  <c r="BK167" i="3"/>
  <c r="BK354" i="4"/>
  <c r="J314" i="4"/>
  <c r="BK259" i="4"/>
  <c r="BK193" i="4"/>
  <c r="J154" i="4"/>
  <c r="BK110" i="4"/>
  <c r="BK352" i="4"/>
  <c r="J295" i="4"/>
  <c r="J255" i="4"/>
  <c r="BK208" i="4"/>
  <c r="BK170" i="4"/>
  <c r="BK373" i="4"/>
  <c r="BK332" i="4"/>
  <c r="J231" i="4"/>
  <c r="BK182" i="4"/>
  <c r="BK328" i="4"/>
  <c r="BK285" i="4"/>
  <c r="BK253" i="4"/>
  <c r="BK206" i="4"/>
  <c r="BK147" i="4"/>
  <c r="BK108" i="4"/>
  <c r="BK465" i="5"/>
  <c r="J428" i="5"/>
  <c r="BK396" i="5"/>
  <c r="BK359" i="5"/>
  <c r="J320" i="5"/>
  <c r="J269" i="5"/>
  <c r="J188" i="5"/>
  <c r="J126" i="5"/>
  <c r="J485" i="5"/>
  <c r="J376" i="5"/>
  <c r="BK355" i="5"/>
  <c r="BK293" i="5"/>
  <c r="J233" i="5"/>
  <c r="BK177" i="5"/>
  <c r="J135" i="5"/>
  <c r="J492" i="5"/>
  <c r="J467" i="5"/>
  <c r="J439" i="5"/>
  <c r="J406" i="5"/>
  <c r="J355" i="5"/>
  <c r="J299" i="5"/>
  <c r="J241" i="5"/>
  <c r="J191" i="5"/>
  <c r="J513" i="5"/>
  <c r="BK480" i="5"/>
  <c r="BK446" i="5"/>
  <c r="BK403" i="5"/>
  <c r="J348" i="5"/>
  <c r="J295" i="5"/>
  <c r="J245" i="5"/>
  <c r="BK195" i="5"/>
  <c r="J145" i="5"/>
  <c r="J114" i="5"/>
  <c r="J505" i="6"/>
  <c r="J438" i="6"/>
  <c r="BK398" i="6"/>
  <c r="J379" i="6"/>
  <c r="BK359" i="6"/>
  <c r="J344" i="6"/>
  <c r="J322" i="6"/>
  <c r="BK310" i="6"/>
  <c r="BK287" i="6"/>
  <c r="BK260" i="6"/>
  <c r="J237" i="6"/>
  <c r="BK223" i="6"/>
  <c r="J208" i="6"/>
  <c r="BK180" i="6"/>
  <c r="J170" i="6"/>
  <c r="J148" i="6"/>
  <c r="BK128" i="6"/>
  <c r="BK119" i="6"/>
  <c r="BK96" i="6"/>
  <c r="J476" i="6"/>
  <c r="BK448" i="6"/>
  <c r="BK414" i="6"/>
  <c r="J310" i="6"/>
  <c r="BK300" i="6"/>
  <c r="BK261" i="6"/>
  <c r="BK251" i="6"/>
  <c r="J238" i="6"/>
  <c r="BK227" i="6"/>
  <c r="BK220" i="6"/>
  <c r="J204" i="6"/>
  <c r="J183" i="6"/>
  <c r="BK171" i="6"/>
  <c r="BK148" i="6"/>
  <c r="J131" i="6"/>
  <c r="BK121" i="6"/>
  <c r="J99" i="6"/>
  <c r="BK504" i="6"/>
  <c r="BK446" i="6"/>
  <c r="BK412" i="6"/>
  <c r="J95" i="6"/>
  <c r="J458" i="6"/>
  <c r="J441" i="6"/>
  <c r="J419" i="6"/>
  <c r="J386" i="6"/>
  <c r="J368" i="6"/>
  <c r="J354" i="6"/>
  <c r="J342" i="6"/>
  <c r="J325" i="6"/>
  <c r="J302" i="6"/>
  <c r="J275" i="6"/>
  <c r="J261" i="6"/>
  <c r="BK249" i="6"/>
  <c r="J231" i="6"/>
  <c r="BK215" i="6"/>
  <c r="J192" i="6"/>
  <c r="BK161" i="6"/>
  <c r="J139" i="6"/>
  <c r="J191" i="7"/>
  <c r="BK151" i="7"/>
  <c r="J123" i="7"/>
  <c r="BK90" i="7"/>
  <c r="BK158" i="7"/>
  <c r="BK125" i="7"/>
  <c r="BK98" i="7"/>
  <c r="J179" i="7"/>
  <c r="J129" i="7"/>
  <c r="BK117" i="7"/>
  <c r="J98" i="7"/>
  <c r="BK141" i="7"/>
  <c r="BK104" i="7"/>
  <c r="BK322" i="8"/>
  <c r="J279" i="8"/>
  <c r="J237" i="8"/>
  <c r="J199" i="8"/>
  <c r="J166" i="8"/>
  <c r="BK145" i="8"/>
  <c r="BK107" i="8"/>
  <c r="BK314" i="8"/>
  <c r="BK277" i="8"/>
  <c r="BK257" i="8"/>
  <c r="BK226" i="8"/>
  <c r="BK202" i="8"/>
  <c r="J171" i="8"/>
  <c r="J139" i="8"/>
  <c r="J101" i="8"/>
  <c r="J318" i="8"/>
  <c r="J261" i="8"/>
  <c r="BK214" i="8"/>
  <c r="BK181" i="8"/>
  <c r="J155" i="8"/>
  <c r="J95" i="8"/>
  <c r="BK216" i="8"/>
  <c r="BK193" i="8"/>
  <c r="J148" i="8"/>
  <c r="J119" i="8"/>
  <c r="J92" i="8"/>
  <c r="J134" i="9"/>
  <c r="BK139" i="9"/>
  <c r="BK134" i="9"/>
  <c r="J142" i="10"/>
  <c r="J168" i="10"/>
  <c r="BK139" i="10"/>
  <c r="BK92" i="10"/>
  <c r="J98" i="10"/>
  <c r="J139" i="10"/>
  <c r="BK138" i="11"/>
  <c r="BK148" i="11"/>
  <c r="J148" i="11"/>
  <c r="BK106" i="11"/>
  <c r="J110" i="11"/>
  <c r="J202" i="12"/>
  <c r="J134" i="12"/>
  <c r="BK105" i="12"/>
  <c r="J163" i="12"/>
  <c r="BK135" i="12"/>
  <c r="BK126" i="12"/>
  <c r="J103" i="12"/>
  <c r="J232" i="12"/>
  <c r="BK190" i="12"/>
  <c r="J174" i="12"/>
  <c r="BK146" i="12"/>
  <c r="J129" i="12"/>
  <c r="BK111" i="12"/>
  <c r="J141" i="12"/>
  <c r="J87" i="12"/>
  <c r="BK102" i="13"/>
  <c r="J97" i="13"/>
  <c r="BK3267" i="2"/>
  <c r="J1879" i="2"/>
  <c r="J1839" i="2"/>
  <c r="BK1793" i="2"/>
  <c r="J1742" i="2"/>
  <c r="BK1688" i="2"/>
  <c r="BK1662" i="2"/>
  <c r="J1611" i="2"/>
  <c r="BK1573" i="2"/>
  <c r="BK1519" i="2"/>
  <c r="J1464" i="2"/>
  <c r="BK1374" i="2"/>
  <c r="BK1340" i="2"/>
  <c r="BK1302" i="2"/>
  <c r="BK1209" i="2"/>
  <c r="J1111" i="2"/>
  <c r="BK950" i="2"/>
  <c r="BK762" i="2"/>
  <c r="J641" i="2"/>
  <c r="BK582" i="2"/>
  <c r="BK520" i="2"/>
  <c r="BK427" i="2"/>
  <c r="BK376" i="2"/>
  <c r="BK338" i="2"/>
  <c r="BK312" i="2"/>
  <c r="BK250" i="2"/>
  <c r="BK229" i="2"/>
  <c r="BK202" i="2"/>
  <c r="BK167" i="2"/>
  <c r="BK136" i="2"/>
  <c r="BK3271" i="2"/>
  <c r="J3252" i="2"/>
  <c r="J3232" i="2"/>
  <c r="BK3217" i="2"/>
  <c r="BK3198" i="2"/>
  <c r="BK3184" i="2"/>
  <c r="BK3168" i="2"/>
  <c r="J3154" i="2"/>
  <c r="BK3136" i="2"/>
  <c r="BK3110" i="2"/>
  <c r="J3085" i="2"/>
  <c r="J3048" i="2"/>
  <c r="J3018" i="2"/>
  <c r="J2989" i="2"/>
  <c r="BK2976" i="2"/>
  <c r="J2906" i="2"/>
  <c r="BK2870" i="2"/>
  <c r="J2835" i="2"/>
  <c r="J2659" i="2"/>
  <c r="BK2541" i="2"/>
  <c r="BK2473" i="2"/>
  <c r="J2448" i="2"/>
  <c r="BK2401" i="2"/>
  <c r="J2334" i="2"/>
  <c r="J2273" i="2"/>
  <c r="J2239" i="2"/>
  <c r="J2160" i="2"/>
  <c r="BK2106" i="2"/>
  <c r="BK2006" i="2"/>
  <c r="J1960" i="2"/>
  <c r="BK1879" i="2"/>
  <c r="J1799" i="2"/>
  <c r="BK1707" i="2"/>
  <c r="J1561" i="2"/>
  <c r="BK1487" i="2"/>
  <c r="BK1385" i="2"/>
  <c r="BK1313" i="2"/>
  <c r="J1172" i="2"/>
  <c r="J1038" i="2"/>
  <c r="BK686" i="2"/>
  <c r="J582" i="2"/>
  <c r="BK512" i="2"/>
  <c r="BK440" i="2"/>
  <c r="BK369" i="2"/>
  <c r="BK209" i="2"/>
  <c r="BK3269" i="2"/>
  <c r="J3245" i="2"/>
  <c r="J3228" i="2"/>
  <c r="J3207" i="2"/>
  <c r="J3174" i="2"/>
  <c r="J3140" i="2"/>
  <c r="J3118" i="2"/>
  <c r="BK3069" i="2"/>
  <c r="BK3008" i="2"/>
  <c r="J2976" i="2"/>
  <c r="J2891" i="2"/>
  <c r="BK2847" i="2"/>
  <c r="BK2730" i="2"/>
  <c r="J2550" i="2"/>
  <c r="BK2466" i="2"/>
  <c r="BK2407" i="2"/>
  <c r="J2351" i="2"/>
  <c r="J2308" i="2"/>
  <c r="J2268" i="2"/>
  <c r="BK2241" i="2"/>
  <c r="BK2136" i="2"/>
  <c r="J2042" i="2"/>
  <c r="BK1995" i="2"/>
  <c r="BK1930" i="2"/>
  <c r="J1882" i="2"/>
  <c r="BK1799" i="2"/>
  <c r="J1730" i="2"/>
  <c r="BK1593" i="2"/>
  <c r="BK1548" i="2"/>
  <c r="BK1473" i="2"/>
  <c r="J1178" i="2"/>
  <c r="J1034" i="2"/>
  <c r="BK807" i="2"/>
  <c r="BK596" i="2"/>
  <c r="BK548" i="2"/>
  <c r="BK516" i="2"/>
  <c r="BK378" i="2"/>
  <c r="BK326" i="2"/>
  <c r="J243" i="2"/>
  <c r="J129" i="2"/>
  <c r="BK3134" i="2"/>
  <c r="BK3116" i="2"/>
  <c r="BK3074" i="2"/>
  <c r="BK3022" i="2"/>
  <c r="J2984" i="2"/>
  <c r="J2863" i="2"/>
  <c r="BK2826" i="2"/>
  <c r="BK2713" i="2"/>
  <c r="J2591" i="2"/>
  <c r="J2481" i="2"/>
  <c r="J2392" i="2"/>
  <c r="J2345" i="2"/>
  <c r="BK2310" i="2"/>
  <c r="J2219" i="2"/>
  <c r="BK2132" i="2"/>
  <c r="BK2039" i="2"/>
  <c r="J1920" i="2"/>
  <c r="J1863" i="2"/>
  <c r="BK1813" i="2"/>
  <c r="J1777" i="2"/>
  <c r="J1704" i="2"/>
  <c r="BK1577" i="2"/>
  <c r="J1496" i="2"/>
  <c r="J1374" i="2"/>
  <c r="BK1261" i="2"/>
  <c r="BK1038" i="2"/>
  <c r="BK812" i="2"/>
  <c r="BK567" i="2"/>
  <c r="J383" i="3"/>
  <c r="BK398" i="3"/>
  <c r="BK379" i="3"/>
  <c r="J360" i="3"/>
  <c r="J335" i="3"/>
  <c r="J307" i="3"/>
  <c r="J273" i="3"/>
  <c r="BK251" i="3"/>
  <c r="BK215" i="3"/>
  <c r="BK184" i="3"/>
  <c r="BK161" i="3"/>
  <c r="BK135" i="3"/>
  <c r="BK112" i="3"/>
  <c r="BK377" i="3"/>
  <c r="J356" i="3"/>
  <c r="J332" i="3"/>
  <c r="J301" i="3"/>
  <c r="BK268" i="3"/>
  <c r="J235" i="3"/>
  <c r="BK211" i="3"/>
  <c r="BK187" i="3"/>
  <c r="BK153" i="3"/>
  <c r="J367" i="4"/>
  <c r="BK338" i="4"/>
  <c r="J297" i="4"/>
  <c r="BK248" i="4"/>
  <c r="J198" i="4"/>
  <c r="BK168" i="4"/>
  <c r="J119" i="4"/>
  <c r="BK321" i="4"/>
  <c r="J273" i="4"/>
  <c r="BK233" i="4"/>
  <c r="J172" i="4"/>
  <c r="BK364" i="4"/>
  <c r="BK304" i="4"/>
  <c r="BK239" i="4"/>
  <c r="J214" i="4"/>
  <c r="BK156" i="4"/>
  <c r="BK302" i="4"/>
  <c r="J269" i="4"/>
  <c r="J241" i="4"/>
  <c r="BK200" i="4"/>
  <c r="BK154" i="4"/>
  <c r="BK121" i="4"/>
  <c r="J498" i="5"/>
  <c r="BK437" i="5"/>
  <c r="BK399" i="5"/>
  <c r="BK366" i="5"/>
  <c r="J340" i="5"/>
  <c r="BK278" i="5"/>
  <c r="BK215" i="5"/>
  <c r="BK161" i="5"/>
  <c r="J101" i="5"/>
  <c r="J473" i="5"/>
  <c r="BK374" i="5"/>
  <c r="J336" i="5"/>
  <c r="BK295" i="5"/>
  <c r="BK245" i="5"/>
  <c r="J201" i="5"/>
  <c r="J148" i="5"/>
  <c r="BK494" i="5"/>
  <c r="BK469" i="5"/>
  <c r="BK434" i="5"/>
  <c r="J399" i="5"/>
  <c r="J327" i="5"/>
  <c r="BK286" i="5"/>
  <c r="J208" i="5"/>
  <c r="BK174" i="5"/>
  <c r="J116" i="5"/>
  <c r="BK504" i="5"/>
  <c r="BK467" i="5"/>
  <c r="BK425" i="5"/>
  <c r="J395" i="5"/>
  <c r="BK337" i="5"/>
  <c r="BK290" i="5"/>
  <c r="BK227" i="5"/>
  <c r="BK169" i="5"/>
  <c r="J124" i="5"/>
  <c r="BK517" i="6"/>
  <c r="BK439" i="6"/>
  <c r="BK394" i="6"/>
  <c r="J377" i="6"/>
  <c r="J360" i="6"/>
  <c r="BK342" i="6"/>
  <c r="BK328" i="6"/>
  <c r="J315" i="6"/>
  <c r="J290" i="6"/>
  <c r="J267" i="6"/>
  <c r="BK242" i="6"/>
  <c r="BK224" i="6"/>
  <c r="J202" i="6"/>
  <c r="BK173" i="6"/>
  <c r="J151" i="6"/>
  <c r="J121" i="6"/>
  <c r="BK505" i="6"/>
  <c r="BK452" i="6"/>
  <c r="BK317" i="6"/>
  <c r="BK286" i="6"/>
  <c r="J258" i="6"/>
  <c r="J236" i="6"/>
  <c r="J215" i="6"/>
  <c r="BK189" i="6"/>
  <c r="BK157" i="6"/>
  <c r="J127" i="6"/>
  <c r="J101" i="6"/>
  <c r="J452" i="6"/>
  <c r="BK410" i="6"/>
  <c r="BK496" i="6"/>
  <c r="J443" i="6"/>
  <c r="BK408" i="6"/>
  <c r="J394" i="6"/>
  <c r="J370" i="6"/>
  <c r="J352" i="6"/>
  <c r="J335" i="6"/>
  <c r="BK319" i="6"/>
  <c r="J286" i="6"/>
  <c r="BK258" i="6"/>
  <c r="J225" i="6"/>
  <c r="BK202" i="6"/>
  <c r="J180" i="6"/>
  <c r="J157" i="6"/>
  <c r="BK130" i="6"/>
  <c r="J147" i="7"/>
  <c r="J117" i="7"/>
  <c r="J187" i="7"/>
  <c r="J148" i="7"/>
  <c r="BK93" i="7"/>
  <c r="BK119" i="7"/>
  <c r="BK99" i="7"/>
  <c r="BK147" i="7"/>
  <c r="BK114" i="7"/>
  <c r="J305" i="8"/>
  <c r="BK267" i="8"/>
  <c r="BK234" i="8"/>
  <c r="J203" i="8"/>
  <c r="BK172" i="8"/>
  <c r="BK139" i="8"/>
  <c r="J106" i="8"/>
  <c r="J306" i="8"/>
  <c r="J264" i="8"/>
  <c r="J229" i="8"/>
  <c r="BK210" i="8"/>
  <c r="BK178" i="8"/>
  <c r="BK152" i="8"/>
  <c r="BK128" i="8"/>
  <c r="J90" i="8"/>
  <c r="J275" i="8"/>
  <c r="J257" i="8"/>
  <c r="J217" i="8"/>
  <c r="BK190" i="8"/>
  <c r="J172" i="8"/>
  <c r="J115" i="8"/>
  <c r="J234" i="8"/>
  <c r="J197" i="8"/>
  <c r="J152" i="8"/>
  <c r="J127" i="8"/>
  <c r="BK98" i="8"/>
  <c r="J106" i="9"/>
  <c r="J100" i="9"/>
  <c r="BK124" i="9"/>
  <c r="J130" i="9"/>
  <c r="BK162" i="10"/>
  <c r="BK129" i="10"/>
  <c r="J175" i="10"/>
  <c r="J96" i="10"/>
  <c r="J136" i="10"/>
  <c r="J142" i="11"/>
  <c r="BK128" i="11"/>
  <c r="BK136" i="11"/>
  <c r="BK146" i="11"/>
  <c r="J94" i="11"/>
  <c r="J184" i="12"/>
  <c r="BK117" i="12"/>
  <c r="J102" i="12"/>
  <c r="BK91" i="12"/>
  <c r="BK193" i="12"/>
  <c r="BK180" i="12"/>
  <c r="BK168" i="12"/>
  <c r="BK149" i="12"/>
  <c r="BK128" i="12"/>
  <c r="BK100" i="12"/>
  <c r="BK225" i="12"/>
  <c r="J186" i="12"/>
  <c r="BK172" i="12"/>
  <c r="J131" i="12"/>
  <c r="J105" i="12"/>
  <c r="J104" i="13"/>
  <c r="BK110" i="13"/>
  <c r="J85" i="13"/>
  <c r="J109" i="13"/>
  <c r="J91" i="13"/>
  <c r="BK2634" i="2"/>
  <c r="J2514" i="2"/>
  <c r="J2471" i="2"/>
  <c r="J2415" i="2"/>
  <c r="J2328" i="2"/>
  <c r="J2270" i="2"/>
  <c r="J2241" i="2"/>
  <c r="J2173" i="2"/>
  <c r="BK2094" i="2"/>
  <c r="J2015" i="2"/>
  <c r="BK1970" i="2"/>
  <c r="BK1863" i="2"/>
  <c r="BK1742" i="2"/>
  <c r="BK1656" i="2"/>
  <c r="J1517" i="2"/>
  <c r="J1434" i="2"/>
  <c r="J1308" i="2"/>
  <c r="BK1111" i="2"/>
  <c r="BK916" i="2"/>
  <c r="BK657" i="2"/>
  <c r="J483" i="2"/>
  <c r="J372" i="2"/>
  <c r="J217" i="2"/>
  <c r="J121" i="2"/>
  <c r="J3251" i="2"/>
  <c r="BK3239" i="2"/>
  <c r="J3217" i="2"/>
  <c r="J3188" i="2"/>
  <c r="BK3162" i="2"/>
  <c r="J3124" i="2"/>
  <c r="BK3094" i="2"/>
  <c r="J3046" i="2"/>
  <c r="J2998" i="2"/>
  <c r="BK2921" i="2"/>
  <c r="BK2890" i="2"/>
  <c r="J2843" i="2"/>
  <c r="J2713" i="2"/>
  <c r="BK2562" i="2"/>
  <c r="J2490" i="2"/>
  <c r="BK2453" i="2"/>
  <c r="BK2384" i="2"/>
  <c r="BK2331" i="2"/>
  <c r="J2289" i="2"/>
  <c r="BK2260" i="2"/>
  <c r="BK2154" i="2"/>
  <c r="BK2070" i="2"/>
  <c r="BK2022" i="2"/>
  <c r="BK1966" i="2"/>
  <c r="BK1893" i="2"/>
  <c r="J1737" i="2"/>
  <c r="J1656" i="2"/>
  <c r="J1550" i="2"/>
  <c r="BK1479" i="2"/>
  <c r="BK1184" i="2"/>
  <c r="J1071" i="2"/>
  <c r="BK853" i="2"/>
  <c r="J637" i="2"/>
  <c r="BK555" i="2"/>
  <c r="BK524" i="2"/>
  <c r="J460" i="2"/>
  <c r="J338" i="2"/>
  <c r="J272" i="2"/>
  <c r="J188" i="2"/>
  <c r="BK3148" i="2"/>
  <c r="BK3128" i="2"/>
  <c r="BK3072" i="2"/>
  <c r="BK3031" i="2"/>
  <c r="J2969" i="2"/>
  <c r="J2856" i="2"/>
  <c r="BK2615" i="2"/>
  <c r="J2510" i="2"/>
  <c r="BK2469" i="2"/>
  <c r="BK2398" i="2"/>
  <c r="BK2340" i="2"/>
  <c r="BK2306" i="2"/>
  <c r="J2192" i="2"/>
  <c r="J2122" i="2"/>
  <c r="J2087" i="2"/>
  <c r="J1947" i="2"/>
  <c r="J1897" i="2"/>
  <c r="BK1844" i="2"/>
  <c r="J1769" i="2"/>
  <c r="J1642" i="2"/>
  <c r="BK1535" i="2"/>
  <c r="BK1494" i="2"/>
  <c r="BK1299" i="2"/>
  <c r="BK1093" i="2"/>
  <c r="J859" i="2"/>
  <c r="J607" i="2"/>
  <c r="BK492" i="2"/>
  <c r="BK396" i="3"/>
  <c r="BK411" i="3"/>
  <c r="J389" i="3"/>
  <c r="BK366" i="3"/>
  <c r="J347" i="3"/>
  <c r="BK332" i="3"/>
  <c r="BK310" i="3"/>
  <c r="BK283" i="3"/>
  <c r="BK259" i="3"/>
  <c r="J232" i="3"/>
  <c r="J211" i="3"/>
  <c r="J187" i="3"/>
  <c r="J163" i="3"/>
  <c r="BK148" i="3"/>
  <c r="J133" i="3"/>
  <c r="J106" i="3"/>
  <c r="BK359" i="3"/>
  <c r="J337" i="3"/>
  <c r="J312" i="3"/>
  <c r="J285" i="3"/>
  <c r="BK253" i="3"/>
  <c r="J228" i="3"/>
  <c r="BK203" i="3"/>
  <c r="BK170" i="3"/>
  <c r="BK372" i="4"/>
  <c r="J334" i="4"/>
  <c r="J304" i="4"/>
  <c r="J253" i="4"/>
  <c r="BK196" i="4"/>
  <c r="BK161" i="4"/>
  <c r="J125" i="4"/>
  <c r="BK367" i="4"/>
  <c r="J316" i="4"/>
  <c r="BK267" i="4"/>
  <c r="BK225" i="4"/>
  <c r="BK164" i="4"/>
  <c r="J372" i="4"/>
  <c r="BK306" i="4"/>
  <c r="BK263" i="4"/>
  <c r="BK212" i="4"/>
  <c r="J145" i="4"/>
  <c r="BK312" i="4"/>
  <c r="BK273" i="4"/>
  <c r="J239" i="4"/>
  <c r="BK210" i="4"/>
  <c r="BK145" i="4"/>
  <c r="BK102" i="4"/>
  <c r="J449" i="5"/>
  <c r="BK416" i="5"/>
  <c r="BK384" i="5"/>
  <c r="J345" i="5"/>
  <c r="J297" i="5"/>
  <c r="BK233" i="5"/>
  <c r="BK181" i="5"/>
  <c r="BK114" i="5"/>
  <c r="BK463" i="5"/>
  <c r="J372" i="5"/>
  <c r="J337" i="5"/>
  <c r="J314" i="5"/>
  <c r="J259" i="5"/>
  <c r="J215" i="5"/>
  <c r="J163" i="5"/>
  <c r="BK133" i="5"/>
  <c r="J490" i="5"/>
  <c r="J463" i="5"/>
  <c r="BK427" i="5"/>
  <c r="J392" i="5"/>
  <c r="BK347" i="5"/>
  <c r="J281" i="5"/>
  <c r="J232" i="5"/>
  <c r="BK189" i="5"/>
  <c r="BK131" i="5"/>
  <c r="J511" i="5"/>
  <c r="BK482" i="5"/>
  <c r="J434" i="5"/>
  <c r="BK402" i="5"/>
  <c r="J351" i="5"/>
  <c r="BK336" i="5"/>
  <c r="J293" i="5"/>
  <c r="BK241" i="5"/>
  <c r="BK191" i="5"/>
  <c r="BK151" i="5"/>
  <c r="BK101" i="5"/>
  <c r="J490" i="6"/>
  <c r="BK430" i="6"/>
  <c r="BK392" i="6"/>
  <c r="BK383" i="6"/>
  <c r="BK368" i="6"/>
  <c r="J350" i="6"/>
  <c r="BK335" i="6"/>
  <c r="BK320" i="6"/>
  <c r="BK305" i="6"/>
  <c r="BK276" i="6"/>
  <c r="BK254" i="6"/>
  <c r="BK235" i="6"/>
  <c r="BK222" i="6"/>
  <c r="BK200" i="6"/>
  <c r="J171" i="6"/>
  <c r="BK149" i="6"/>
  <c r="BK122" i="6"/>
  <c r="J504" i="6"/>
  <c r="BK444" i="6"/>
  <c r="BK309" i="6"/>
  <c r="J257" i="6"/>
  <c r="J240" i="6"/>
  <c r="BK218" i="6"/>
  <c r="BK192" i="6"/>
  <c r="BK170" i="6"/>
  <c r="J149" i="6"/>
  <c r="J124" i="6"/>
  <c r="BK92" i="6"/>
  <c r="BK450" i="6"/>
  <c r="BK98" i="6"/>
  <c r="BK403" i="6"/>
  <c r="BK377" i="6"/>
  <c r="J355" i="6"/>
  <c r="BK338" i="6"/>
  <c r="BK296" i="6"/>
  <c r="BK263" i="6"/>
  <c r="J241" i="6"/>
  <c r="J223" i="6"/>
  <c r="J194" i="6"/>
  <c r="J167" i="6"/>
  <c r="J137" i="6"/>
  <c r="BK187" i="7"/>
  <c r="J133" i="7"/>
  <c r="BK183" i="7"/>
  <c r="J131" i="7"/>
  <c r="BK95" i="7"/>
  <c r="BK163" i="7"/>
  <c r="J114" i="7"/>
  <c r="J104" i="7"/>
  <c r="BK145" i="7"/>
  <c r="J99" i="7"/>
  <c r="J277" i="8"/>
  <c r="BK243" i="8"/>
  <c r="J219" i="8"/>
  <c r="BK184" i="8"/>
  <c r="BK147" i="8"/>
  <c r="BK96" i="8"/>
  <c r="BK301" i="8"/>
  <c r="BK263" i="8"/>
  <c r="J233" i="8"/>
  <c r="J177" i="8"/>
  <c r="BK131" i="8"/>
  <c r="BK336" i="8"/>
  <c r="BK283" i="8"/>
  <c r="J258" i="8"/>
  <c r="BK219" i="8"/>
  <c r="BK188" i="8"/>
  <c r="J163" i="8"/>
  <c r="BK110" i="8"/>
  <c r="J245" i="8"/>
  <c r="BK207" i="8"/>
  <c r="BK155" i="8"/>
  <c r="J131" i="8"/>
  <c r="BK106" i="8"/>
  <c r="BK102" i="9"/>
  <c r="BK118" i="9"/>
  <c r="J113" i="9"/>
  <c r="J128" i="9"/>
  <c r="J156" i="10"/>
  <c r="BK160" i="10"/>
  <c r="BK126" i="10"/>
  <c r="BK144" i="10"/>
  <c r="BK172" i="10"/>
  <c r="BK92" i="11"/>
  <c r="BK144" i="11"/>
  <c r="J150" i="11"/>
  <c r="BK101" i="11"/>
  <c r="J206" i="12"/>
  <c r="BK183" i="12"/>
  <c r="BK131" i="12"/>
  <c r="BK85" i="12"/>
  <c r="J197" i="12"/>
  <c r="J177" i="12"/>
  <c r="J152" i="12"/>
  <c r="J122" i="12"/>
  <c r="BK143" i="12"/>
  <c r="J106" i="13"/>
  <c r="BK109" i="13"/>
  <c r="J84" i="13"/>
  <c r="BK1908" i="2"/>
  <c r="J1836" i="2"/>
  <c r="BK1763" i="2"/>
  <c r="J1718" i="2"/>
  <c r="J1670" i="2"/>
  <c r="BK1603" i="2"/>
  <c r="BK1524" i="2"/>
  <c r="J1454" i="2"/>
  <c r="BK1354" i="2"/>
  <c r="BK1308" i="2"/>
  <c r="J1188" i="2"/>
  <c r="J1101" i="2"/>
  <c r="J855" i="2"/>
  <c r="J634" i="2"/>
  <c r="BK580" i="2"/>
  <c r="J440" i="2"/>
  <c r="J374" i="2"/>
  <c r="J334" i="2"/>
  <c r="BK198" i="2"/>
  <c r="J3253" i="2"/>
  <c r="BK3228" i="2"/>
  <c r="BK3211" i="2"/>
  <c r="BK3186" i="2"/>
  <c r="J3162" i="2"/>
  <c r="BK3140" i="2"/>
  <c r="BK3088" i="2"/>
  <c r="J3045" i="2"/>
  <c r="BK3016" i="2"/>
  <c r="BK2999" i="2"/>
  <c r="BK2898" i="2"/>
  <c r="J2837" i="2"/>
  <c r="BK2727" i="2"/>
  <c r="BK2571" i="2"/>
  <c r="BK2463" i="2"/>
  <c r="J2405" i="2"/>
  <c r="J2340" i="2"/>
  <c r="J2272" i="2"/>
  <c r="J2232" i="2"/>
  <c r="J2136" i="2"/>
  <c r="BK2074" i="2"/>
  <c r="BK1991" i="2"/>
  <c r="J1930" i="2"/>
  <c r="J1844" i="2"/>
  <c r="BK1737" i="2"/>
  <c r="BK1635" i="2"/>
  <c r="J1499" i="2"/>
  <c r="BK1368" i="2"/>
  <c r="BK1267" i="2"/>
  <c r="BK1101" i="2"/>
  <c r="J802" i="2"/>
  <c r="J616" i="2"/>
  <c r="J452" i="2"/>
  <c r="J376" i="2"/>
  <c r="J205" i="2"/>
  <c r="BK3253" i="2"/>
  <c r="J3233" i="2"/>
  <c r="J3197" i="2"/>
  <c r="J3184" i="2"/>
  <c r="J3164" i="2"/>
  <c r="J3130" i="2"/>
  <c r="BK3085" i="2"/>
  <c r="J3054" i="2"/>
  <c r="J2982" i="2"/>
  <c r="BK2888" i="2"/>
  <c r="J2851" i="2"/>
  <c r="J2727" i="2"/>
  <c r="BK2568" i="2"/>
  <c r="J2516" i="2"/>
  <c r="J2458" i="2"/>
  <c r="J2386" i="2"/>
  <c r="J2324" i="2"/>
  <c r="J2292" i="2"/>
  <c r="J2258" i="2"/>
  <c r="BK2173" i="2"/>
  <c r="J2102" i="2"/>
  <c r="J2039" i="2"/>
  <c r="J1991" i="2"/>
  <c r="J1908" i="2"/>
  <c r="BK1839" i="2"/>
  <c r="J1781" i="2"/>
  <c r="J1714" i="2"/>
  <c r="BK1561" i="2"/>
  <c r="J1503" i="2"/>
  <c r="J1209" i="2"/>
  <c r="J1137" i="2"/>
  <c r="J817" i="2"/>
  <c r="BK616" i="2"/>
  <c r="BK553" i="2"/>
  <c r="J512" i="2"/>
  <c r="J474" i="2"/>
  <c r="J346" i="2"/>
  <c r="J277" i="2"/>
  <c r="BK174" i="2"/>
  <c r="BK3280" i="2"/>
  <c r="J3126" i="2"/>
  <c r="J3094" i="2"/>
  <c r="BK3046" i="2"/>
  <c r="BK2996" i="2"/>
  <c r="J2877" i="2"/>
  <c r="J2730" i="2"/>
  <c r="J2582" i="2"/>
  <c r="BK2502" i="2"/>
  <c r="BK2438" i="2"/>
  <c r="BK2349" i="2"/>
  <c r="BK2320" i="2"/>
  <c r="J2196" i="2"/>
  <c r="J2127" i="2"/>
  <c r="J2070" i="2"/>
  <c r="J1926" i="2"/>
  <c r="J1867" i="2"/>
  <c r="J1841" i="2"/>
  <c r="BK1778" i="2"/>
  <c r="J1707" i="2"/>
  <c r="BK1600" i="2"/>
  <c r="J1489" i="2"/>
  <c r="BK1320" i="2"/>
  <c r="J1162" i="2"/>
  <c r="J889" i="2"/>
  <c r="J610" i="2"/>
  <c r="J524" i="2"/>
  <c r="BK401" i="3"/>
  <c r="BK388" i="3"/>
  <c r="J405" i="3"/>
  <c r="BK383" i="3"/>
  <c r="J359" i="3"/>
  <c r="BK334" i="3"/>
  <c r="BK303" i="3"/>
  <c r="J275" i="3"/>
  <c r="J246" i="3"/>
  <c r="BK217" i="3"/>
  <c r="BK189" i="3"/>
  <c r="J161" i="3"/>
  <c r="BK144" i="3"/>
  <c r="BK125" i="3"/>
  <c r="J112" i="3"/>
  <c r="J346" i="3"/>
  <c r="BK330" i="3"/>
  <c r="J294" i="3"/>
  <c r="J270" i="3"/>
  <c r="BK246" i="3"/>
  <c r="J220" i="3"/>
  <c r="J195" i="3"/>
  <c r="J144" i="3"/>
  <c r="J364" i="4"/>
  <c r="BK323" i="4"/>
  <c r="BK289" i="4"/>
  <c r="J212" i="4"/>
  <c r="BK172" i="4"/>
  <c r="BK139" i="4"/>
  <c r="J373" i="4"/>
  <c r="J320" i="4"/>
  <c r="J275" i="4"/>
  <c r="BK229" i="4"/>
  <c r="BK135" i="4"/>
  <c r="BK346" i="4"/>
  <c r="J265" i="4"/>
  <c r="J200" i="4"/>
  <c r="J139" i="4"/>
  <c r="J310" i="4"/>
  <c r="J271" i="4"/>
  <c r="J235" i="4"/>
  <c r="J180" i="4"/>
  <c r="BK119" i="4"/>
  <c r="BK486" i="5"/>
  <c r="J425" i="5"/>
  <c r="BK390" i="5"/>
  <c r="BK348" i="5"/>
  <c r="BK301" i="5"/>
  <c r="BK232" i="5"/>
  <c r="J174" i="5"/>
  <c r="BK111" i="5"/>
  <c r="J465" i="5"/>
  <c r="BK370" i="5"/>
  <c r="BK335" i="5"/>
  <c r="J304" i="5"/>
  <c r="BK254" i="5"/>
  <c r="J189" i="5"/>
  <c r="BK157" i="5"/>
  <c r="J109" i="5"/>
  <c r="BK478" i="5"/>
  <c r="BK448" i="5"/>
  <c r="J412" i="5"/>
  <c r="J361" i="5"/>
  <c r="BK311" i="5"/>
  <c r="J249" i="5"/>
  <c r="BK179" i="5"/>
  <c r="J129" i="5"/>
  <c r="J510" i="5"/>
  <c r="BK455" i="5"/>
  <c r="BK430" i="5"/>
  <c r="J390" i="5"/>
  <c r="J344" i="5"/>
  <c r="J324" i="5"/>
  <c r="J278" i="5"/>
  <c r="BK204" i="5"/>
  <c r="J165" i="5"/>
  <c r="J529" i="6"/>
  <c r="BK476" i="6"/>
  <c r="J409" i="6"/>
  <c r="BK386" i="6"/>
  <c r="J374" i="6"/>
  <c r="BK355" i="6"/>
  <c r="BK340" i="6"/>
  <c r="BK325" i="6"/>
  <c r="J314" i="6"/>
  <c r="BK275" i="6"/>
  <c r="BK241" i="6"/>
  <c r="J227" i="6"/>
  <c r="BK212" i="6"/>
  <c r="J201" i="6"/>
  <c r="BK175" i="6"/>
  <c r="BK158" i="6"/>
  <c r="J136" i="6"/>
  <c r="BK124" i="6"/>
  <c r="BK104" i="6"/>
  <c r="BK509" i="6"/>
  <c r="J468" i="6"/>
  <c r="J430" i="6"/>
  <c r="BK318" i="6"/>
  <c r="J305" i="6"/>
  <c r="J270" i="6"/>
  <c r="J255" i="6"/>
  <c r="BK245" i="6"/>
  <c r="BK232" i="6"/>
  <c r="BK213" i="6"/>
  <c r="J209" i="6"/>
  <c r="J185" i="6"/>
  <c r="BK179" i="6"/>
  <c r="BK155" i="6"/>
  <c r="J125" i="6"/>
  <c r="J108" i="6"/>
  <c r="J93" i="6"/>
  <c r="BK494" i="6"/>
  <c r="BK456" i="6"/>
  <c r="J422" i="6"/>
  <c r="BK102" i="6"/>
  <c r="BK486" i="6"/>
  <c r="J446" i="6"/>
  <c r="BK424" i="6"/>
  <c r="J392" i="6"/>
  <c r="BK373" i="6"/>
  <c r="J358" i="6"/>
  <c r="J346" i="6"/>
  <c r="BK330" i="6"/>
  <c r="BK307" i="6"/>
  <c r="BK285" i="6"/>
  <c r="BK266" i="6"/>
  <c r="J242" i="6"/>
  <c r="J224" i="6"/>
  <c r="BK204" i="6"/>
  <c r="J187" i="6"/>
  <c r="J178" i="6"/>
  <c r="BK145" i="6"/>
  <c r="J119" i="6"/>
  <c r="BK179" i="7"/>
  <c r="J145" i="7"/>
  <c r="BK113" i="7"/>
  <c r="BK171" i="7"/>
  <c r="J144" i="7"/>
  <c r="J119" i="7"/>
  <c r="J195" i="7"/>
  <c r="J167" i="7"/>
  <c r="J122" i="7"/>
  <c r="J111" i="7"/>
  <c r="J158" i="7"/>
  <c r="BK111" i="7"/>
  <c r="BK96" i="7"/>
  <c r="J289" i="8"/>
  <c r="BK249" i="8"/>
  <c r="BK223" i="8"/>
  <c r="BK180" i="8"/>
  <c r="J158" i="8"/>
  <c r="BK136" i="8"/>
  <c r="BK90" i="8"/>
  <c r="BK305" i="8"/>
  <c r="BK261" i="8"/>
  <c r="J232" i="8"/>
  <c r="BK213" i="8"/>
  <c r="BK143" i="8"/>
  <c r="BK104" i="8"/>
  <c r="BK306" i="8"/>
  <c r="J255" i="8"/>
  <c r="J202" i="8"/>
  <c r="BK175" i="8"/>
  <c r="J143" i="8"/>
  <c r="J112" i="8"/>
  <c r="J243" i="8"/>
  <c r="BK205" i="8"/>
  <c r="J154" i="8"/>
  <c r="BK130" i="8"/>
  <c r="J137" i="9"/>
  <c r="J146" i="9"/>
  <c r="BK108" i="9"/>
  <c r="BK110" i="9"/>
  <c r="BK100" i="9"/>
  <c r="BK197" i="10"/>
  <c r="BK158" i="10"/>
  <c r="J124" i="10"/>
  <c r="BK142" i="10"/>
  <c r="BK168" i="10"/>
  <c r="J119" i="10"/>
  <c r="J101" i="11"/>
  <c r="J125" i="11"/>
  <c r="J130" i="11"/>
  <c r="J88" i="11"/>
  <c r="J97" i="11"/>
  <c r="J187" i="12"/>
  <c r="J115" i="12"/>
  <c r="BK103" i="12"/>
  <c r="BK96" i="12"/>
  <c r="BK160" i="12"/>
  <c r="BK137" i="12"/>
  <c r="J112" i="12"/>
  <c r="J229" i="12"/>
  <c r="BK184" i="12"/>
  <c r="BK163" i="12"/>
  <c r="J137" i="12"/>
  <c r="J120" i="12"/>
  <c r="J94" i="12"/>
  <c r="BK90" i="12"/>
  <c r="BK87" i="13"/>
  <c r="BK106" i="13"/>
  <c r="J94" i="13"/>
  <c r="J1886" i="2"/>
  <c r="BK1841" i="2"/>
  <c r="J1817" i="2"/>
  <c r="J1757" i="2"/>
  <c r="J1726" i="2"/>
  <c r="BK1681" i="2"/>
  <c r="J1633" i="2"/>
  <c r="J1593" i="2"/>
  <c r="J1527" i="2"/>
  <c r="BK1469" i="2"/>
  <c r="J1424" i="2"/>
  <c r="J1348" i="2"/>
  <c r="J1313" i="2"/>
  <c r="BK1219" i="2"/>
  <c r="BK1149" i="2"/>
  <c r="BK1088" i="2"/>
  <c r="BK904" i="2"/>
  <c r="BK721" i="2"/>
  <c r="BK633" i="2"/>
  <c r="BK601" i="2"/>
  <c r="J571" i="2"/>
  <c r="J464" i="2"/>
  <c r="BK400" i="2"/>
  <c r="J354" i="2"/>
  <c r="J330" i="2"/>
  <c r="BK300" i="2"/>
  <c r="J225" i="2"/>
  <c r="BK188" i="2"/>
  <c r="J152" i="2"/>
  <c r="J3273" i="2"/>
  <c r="J3238" i="2"/>
  <c r="BK3226" i="2"/>
  <c r="BK3207" i="2"/>
  <c r="J3192" i="2"/>
  <c r="J3176" i="2"/>
  <c r="J3160" i="2"/>
  <c r="BK3144" i="2"/>
  <c r="BK3130" i="2"/>
  <c r="J3100" i="2"/>
  <c r="BK3057" i="2"/>
  <c r="BK3021" i="2"/>
  <c r="BK3001" i="2"/>
  <c r="BK2982" i="2"/>
  <c r="BK2957" i="2"/>
  <c r="BK2896" i="2"/>
  <c r="BK2881" i="2"/>
  <c r="BK2843" i="2"/>
  <c r="BK2789" i="2"/>
  <c r="BK2591" i="2"/>
  <c r="BK2500" i="2"/>
  <c r="BK2459" i="2"/>
  <c r="J2368" i="2"/>
  <c r="BK2315" i="2"/>
  <c r="BK2292" i="2"/>
  <c r="BK2262" i="2"/>
  <c r="BK2196" i="2"/>
  <c r="J2142" i="2"/>
  <c r="BK2087" i="2"/>
  <c r="J1995" i="2"/>
  <c r="BK1947" i="2"/>
  <c r="BK1851" i="2"/>
  <c r="BK1757" i="2"/>
  <c r="J1681" i="2"/>
  <c r="J1603" i="2"/>
  <c r="BK1507" i="2"/>
  <c r="BK1424" i="2"/>
  <c r="BK1290" i="2"/>
  <c r="BK1156" i="2"/>
  <c r="J1093" i="2"/>
  <c r="J812" i="2"/>
  <c r="J621" i="2"/>
  <c r="BK460" i="2"/>
  <c r="J396" i="2"/>
  <c r="J202" i="2"/>
  <c r="J3280" i="2"/>
  <c r="BK3252" i="2"/>
  <c r="J3235" i="2"/>
  <c r="J3198" i="2"/>
  <c r="J3180" i="2"/>
  <c r="J3148" i="2"/>
  <c r="BK3126" i="2"/>
  <c r="BK3076" i="2"/>
  <c r="BK3048" i="2"/>
  <c r="J2995" i="2"/>
  <c r="J2919" i="2"/>
  <c r="BK2884" i="2"/>
  <c r="BK2823" i="2"/>
  <c r="J2615" i="2"/>
  <c r="BK2514" i="2"/>
  <c r="BK2471" i="2"/>
  <c r="BK2425" i="2"/>
  <c r="J2363" i="2"/>
  <c r="J2320" i="2"/>
  <c r="BK2273" i="2"/>
  <c r="BK2250" i="2"/>
  <c r="J2169" i="2"/>
  <c r="BK2098" i="2"/>
  <c r="BK2018" i="2"/>
  <c r="BK1934" i="2"/>
  <c r="J1860" i="2"/>
  <c r="J1807" i="2"/>
  <c r="J1700" i="2"/>
  <c r="J1644" i="2"/>
  <c r="J1555" i="2"/>
  <c r="J1512" i="2"/>
  <c r="BK1295" i="2"/>
  <c r="BK1160" i="2"/>
  <c r="BK980" i="2"/>
  <c r="J721" i="2"/>
  <c r="BK532" i="2"/>
  <c r="BK464" i="2"/>
  <c r="BK350" i="2"/>
  <c r="J300" i="2"/>
  <c r="J154" i="2"/>
  <c r="J3146" i="2"/>
  <c r="J3110" i="2"/>
  <c r="J3067" i="2"/>
  <c r="J3016" i="2"/>
  <c r="J2957" i="2"/>
  <c r="J2833" i="2"/>
  <c r="J2757" i="2"/>
  <c r="BK2626" i="2"/>
  <c r="BK2528" i="2"/>
  <c r="J2464" i="2"/>
  <c r="J2425" i="2"/>
  <c r="J2336" i="2"/>
  <c r="BK2301" i="2"/>
  <c r="BK2188" i="2"/>
  <c r="J2123" i="2"/>
  <c r="J2074" i="2"/>
  <c r="BK1960" i="2"/>
  <c r="BK1904" i="2"/>
  <c r="BK1834" i="2"/>
  <c r="BK1788" i="2"/>
  <c r="J1722" i="2"/>
  <c r="BK1611" i="2"/>
  <c r="J1530" i="2"/>
  <c r="J1473" i="2"/>
  <c r="J1290" i="2"/>
  <c r="J1128" i="2"/>
  <c r="BK873" i="2"/>
  <c r="BK621" i="2"/>
  <c r="J530" i="2"/>
  <c r="J411" i="3"/>
  <c r="J392" i="3"/>
  <c r="BK373" i="3"/>
  <c r="J353" i="3"/>
  <c r="BK341" i="3"/>
  <c r="BK319" i="3"/>
  <c r="BK285" i="3"/>
  <c r="BK257" i="3"/>
  <c r="BK228" i="3"/>
  <c r="J198" i="3"/>
  <c r="J167" i="3"/>
  <c r="J151" i="3"/>
  <c r="BK133" i="3"/>
  <c r="BK119" i="3"/>
  <c r="J366" i="3"/>
  <c r="J343" i="3"/>
  <c r="BK316" i="3"/>
  <c r="BK287" i="3"/>
  <c r="BK261" i="3"/>
  <c r="BK230" i="3"/>
  <c r="BK207" i="3"/>
  <c r="BK182" i="3"/>
  <c r="BK139" i="3"/>
  <c r="J348" i="4"/>
  <c r="J312" i="4"/>
  <c r="BK271" i="4"/>
  <c r="J210" i="4"/>
  <c r="BK143" i="4"/>
  <c r="J375" i="4"/>
  <c r="J336" i="4"/>
  <c r="BK297" i="4"/>
  <c r="BK261" i="4"/>
  <c r="J223" i="4"/>
  <c r="J161" i="4"/>
  <c r="BK112" i="4"/>
  <c r="J342" i="4"/>
  <c r="BK269" i="4"/>
  <c r="J189" i="4"/>
  <c r="J143" i="4"/>
  <c r="J323" i="4"/>
  <c r="J283" i="4"/>
  <c r="J248" i="4"/>
  <c r="J208" i="4"/>
  <c r="BK175" i="4"/>
  <c r="J105" i="4"/>
  <c r="J484" i="5"/>
  <c r="J419" i="5"/>
  <c r="J387" i="5"/>
  <c r="J357" i="5"/>
  <c r="BK314" i="5"/>
  <c r="J252" i="5"/>
  <c r="J195" i="5"/>
  <c r="J153" i="5"/>
  <c r="BK492" i="5"/>
  <c r="BK398" i="5"/>
  <c r="BK368" i="5"/>
  <c r="BK327" i="5"/>
  <c r="BK285" i="5"/>
  <c r="BK228" i="5"/>
  <c r="J169" i="5"/>
  <c r="BK124" i="5"/>
  <c r="BK487" i="5"/>
  <c r="BK457" i="5"/>
  <c r="BK423" i="5"/>
  <c r="J391" i="5"/>
  <c r="J352" i="5"/>
  <c r="J273" i="5"/>
  <c r="BK223" i="5"/>
  <c r="J120" i="5"/>
  <c r="BK511" i="5"/>
  <c r="J483" i="5"/>
  <c r="J444" i="5"/>
  <c r="J382" i="5"/>
  <c r="J347" i="5"/>
  <c r="BK320" i="5"/>
  <c r="J257" i="5"/>
  <c r="J203" i="5"/>
  <c r="J161" i="5"/>
  <c r="J118" i="5"/>
  <c r="J513" i="6"/>
  <c r="J450" i="6"/>
  <c r="BK422" i="6"/>
  <c r="BK389" i="6"/>
  <c r="J371" i="6"/>
  <c r="BK356" i="6"/>
  <c r="J340" i="6"/>
  <c r="BK323" i="6"/>
  <c r="J308" i="6"/>
  <c r="J280" i="6"/>
  <c r="J250" i="6"/>
  <c r="BK221" i="6"/>
  <c r="J196" i="6"/>
  <c r="BK168" i="6"/>
  <c r="BK146" i="6"/>
  <c r="BK125" i="6"/>
  <c r="BK115" i="6"/>
  <c r="J500" i="6"/>
  <c r="BK438" i="6"/>
  <c r="J312" i="6"/>
  <c r="J276" i="6"/>
  <c r="J254" i="6"/>
  <c r="BK229" i="6"/>
  <c r="BK206" i="6"/>
  <c r="J181" i="6"/>
  <c r="BK151" i="6"/>
  <c r="J122" i="6"/>
  <c r="BK95" i="6"/>
  <c r="BK462" i="6"/>
  <c r="BK419" i="6"/>
  <c r="BK93" i="6"/>
  <c r="J448" i="6"/>
  <c r="J421" i="6"/>
  <c r="J400" i="6"/>
  <c r="BK381" i="6"/>
  <c r="BK360" i="6"/>
  <c r="BK344" i="6"/>
  <c r="BK327" i="6"/>
  <c r="BK280" i="6"/>
  <c r="BK250" i="6"/>
  <c r="J233" i="6"/>
  <c r="BK216" i="6"/>
  <c r="BK190" i="6"/>
  <c r="BK165" i="6"/>
  <c r="BK136" i="6"/>
  <c r="J183" i="7"/>
  <c r="BK136" i="7"/>
  <c r="J93" i="7"/>
  <c r="J152" i="7"/>
  <c r="BK120" i="7"/>
  <c r="BK156" i="7"/>
  <c r="BK102" i="7"/>
  <c r="J139" i="7"/>
  <c r="J102" i="7"/>
  <c r="BK299" i="8"/>
  <c r="J246" i="8"/>
  <c r="BK220" i="8"/>
  <c r="J183" i="8"/>
  <c r="J165" i="8"/>
  <c r="J146" i="8"/>
  <c r="J124" i="8"/>
  <c r="J338" i="8"/>
  <c r="J283" i="8"/>
  <c r="J242" i="8"/>
  <c r="J220" i="8"/>
  <c r="J188" i="8"/>
  <c r="BK160" i="8"/>
  <c r="BK124" i="8"/>
  <c r="J322" i="8"/>
  <c r="BK269" i="8"/>
  <c r="BK246" i="8"/>
  <c r="BK197" i="8"/>
  <c r="J168" i="8"/>
  <c r="J137" i="8"/>
  <c r="J93" i="8"/>
  <c r="BK217" i="8"/>
  <c r="BK163" i="8"/>
  <c r="J133" i="8"/>
  <c r="J107" i="8"/>
  <c r="BK130" i="9"/>
  <c r="J120" i="9"/>
  <c r="BK115" i="9"/>
  <c r="BK120" i="9"/>
  <c r="BK153" i="10"/>
  <c r="J146" i="10"/>
  <c r="BK184" i="10"/>
  <c r="J135" i="10"/>
  <c r="BK166" i="10"/>
  <c r="BK98" i="10"/>
  <c r="BK94" i="11"/>
  <c r="BK121" i="11"/>
  <c r="J128" i="11"/>
  <c r="BK114" i="11"/>
  <c r="BK223" i="12"/>
  <c r="J138" i="12"/>
  <c r="J106" i="12"/>
  <c r="BK87" i="12"/>
  <c r="BK214" i="12"/>
  <c r="J190" i="12"/>
  <c r="BK177" i="12"/>
  <c r="J165" i="12"/>
  <c r="BK141" i="12"/>
  <c r="BK108" i="12"/>
  <c r="J210" i="12"/>
  <c r="J180" i="12"/>
  <c r="J156" i="12"/>
  <c r="BK125" i="12"/>
  <c r="J90" i="12"/>
  <c r="J85" i="12"/>
  <c r="BK89" i="13"/>
  <c r="BK98" i="13"/>
  <c r="J95" i="13"/>
  <c r="J107" i="13"/>
  <c r="BK2833" i="2"/>
  <c r="J2596" i="2"/>
  <c r="BK2481" i="2"/>
  <c r="J2438" i="2"/>
  <c r="J2360" i="2"/>
  <c r="BK2289" i="2"/>
  <c r="BK2258" i="2"/>
  <c r="J2188" i="2"/>
  <c r="BK2123" i="2"/>
  <c r="BK1988" i="2"/>
  <c r="BK1932" i="2"/>
  <c r="J1843" i="2"/>
  <c r="BK1722" i="2"/>
  <c r="J1582" i="2"/>
  <c r="BK1489" i="2"/>
  <c r="J1399" i="2"/>
  <c r="BK1273" i="2"/>
  <c r="BK1166" i="2"/>
  <c r="J1097" i="2"/>
  <c r="BK817" i="2"/>
  <c r="BK614" i="2"/>
  <c r="BK474" i="2"/>
  <c r="BK405" i="2"/>
  <c r="J342" i="2"/>
  <c r="J142" i="2"/>
  <c r="BK3264" i="2"/>
  <c r="J3242" i="2"/>
  <c r="J3222" i="2"/>
  <c r="J3195" i="2"/>
  <c r="J3168" i="2"/>
  <c r="BK3142" i="2"/>
  <c r="BK3101" i="2"/>
  <c r="BK3060" i="2"/>
  <c r="J3006" i="2"/>
  <c r="BK2963" i="2"/>
  <c r="J2881" i="2"/>
  <c r="J2817" i="2"/>
  <c r="BK2618" i="2"/>
  <c r="J2517" i="2"/>
  <c r="J2469" i="2"/>
  <c r="BK2415" i="2"/>
  <c r="BK2366" i="2"/>
  <c r="J2323" i="2"/>
  <c r="BK2280" i="2"/>
  <c r="BK2222" i="2"/>
  <c r="BK2131" i="2"/>
  <c r="BK2051" i="2"/>
  <c r="J2018" i="2"/>
  <c r="J1941" i="2"/>
  <c r="BK1867" i="2"/>
  <c r="J1795" i="2"/>
  <c r="J1711" i="2"/>
  <c r="J1586" i="2"/>
  <c r="J1524" i="2"/>
  <c r="J1385" i="2"/>
  <c r="J1156" i="2"/>
  <c r="BK1006" i="2"/>
  <c r="BK665" i="2"/>
  <c r="BK589" i="2"/>
  <c r="BK544" i="2"/>
  <c r="BK501" i="2"/>
  <c r="BK396" i="2"/>
  <c r="J322" i="2"/>
  <c r="J250" i="2"/>
  <c r="BK146" i="2"/>
  <c r="J3156" i="2"/>
  <c r="BK3108" i="2"/>
  <c r="BK3054" i="2"/>
  <c r="J3012" i="2"/>
  <c r="BK2939" i="2"/>
  <c r="BK2815" i="2"/>
  <c r="BK2596" i="2"/>
  <c r="J2522" i="2"/>
  <c r="BK2488" i="2"/>
  <c r="J2453" i="2"/>
  <c r="BK2386" i="2"/>
  <c r="BK2334" i="2"/>
  <c r="J2299" i="2"/>
  <c r="J2222" i="2"/>
  <c r="BK2145" i="2"/>
  <c r="J2098" i="2"/>
  <c r="J1970" i="2"/>
  <c r="J1922" i="2"/>
  <c r="BK1860" i="2"/>
  <c r="J1820" i="2"/>
  <c r="BK1700" i="2"/>
  <c r="BK1586" i="2"/>
  <c r="J1487" i="2"/>
  <c r="J1380" i="2"/>
  <c r="J1219" i="2"/>
  <c r="BK1034" i="2"/>
  <c r="BK802" i="2"/>
  <c r="J629" i="2"/>
  <c r="J516" i="2"/>
  <c r="BK399" i="3"/>
  <c r="J384" i="3"/>
  <c r="J401" i="3"/>
  <c r="J377" i="3"/>
  <c r="BK356" i="3"/>
  <c r="J340" i="3"/>
  <c r="J316" i="3"/>
  <c r="J289" i="3"/>
  <c r="J265" i="3"/>
  <c r="BK249" i="3"/>
  <c r="BK220" i="3"/>
  <c r="J194" i="3"/>
  <c r="BK159" i="3"/>
  <c r="J146" i="3"/>
  <c r="BK129" i="3"/>
  <c r="BK117" i="3"/>
  <c r="BK363" i="3"/>
  <c r="J334" i="3"/>
  <c r="J303" i="3"/>
  <c r="J279" i="3"/>
  <c r="J259" i="3"/>
  <c r="J234" i="3"/>
  <c r="BK209" i="3"/>
  <c r="J184" i="3"/>
  <c r="BK142" i="3"/>
  <c r="BK350" i="4"/>
  <c r="J321" i="4"/>
  <c r="BK291" i="4"/>
  <c r="J243" i="4"/>
  <c r="J187" i="4"/>
  <c r="J152" i="4"/>
  <c r="J115" i="4"/>
  <c r="J354" i="4"/>
  <c r="J308" i="4"/>
  <c r="J259" i="4"/>
  <c r="J206" i="4"/>
  <c r="BK152" i="4"/>
  <c r="J360" i="4"/>
  <c r="BK293" i="4"/>
  <c r="J227" i="4"/>
  <c r="BK191" i="4"/>
  <c r="J350" i="4"/>
  <c r="J318" i="4"/>
  <c r="J279" i="4"/>
  <c r="J246" i="4"/>
  <c r="J204" i="4"/>
  <c r="J156" i="4"/>
  <c r="J110" i="4"/>
  <c r="J457" i="5"/>
  <c r="J430" i="5"/>
  <c r="J398" i="5"/>
  <c r="BK363" i="5"/>
  <c r="J311" i="5"/>
  <c r="BK273" i="5"/>
  <c r="BK226" i="5"/>
  <c r="BK165" i="5"/>
  <c r="BK106" i="5"/>
  <c r="BK483" i="5"/>
  <c r="BK391" i="5"/>
  <c r="J359" i="5"/>
  <c r="BK324" i="5"/>
  <c r="J271" i="5"/>
  <c r="BK231" i="5"/>
  <c r="BK173" i="5"/>
  <c r="BK116" i="5"/>
  <c r="BK485" i="5"/>
  <c r="J454" i="5"/>
  <c r="J437" i="5"/>
  <c r="J403" i="5"/>
  <c r="BK353" i="5"/>
  <c r="J308" i="5"/>
  <c r="BK247" i="5"/>
  <c r="J181" i="5"/>
  <c r="J106" i="5"/>
  <c r="J487" i="5"/>
  <c r="J461" i="5"/>
  <c r="BK428" i="5"/>
  <c r="J384" i="5"/>
  <c r="BK345" i="5"/>
  <c r="J329" i="5"/>
  <c r="J275" i="5"/>
  <c r="BK208" i="5"/>
  <c r="J177" i="5"/>
  <c r="J143" i="5"/>
  <c r="J521" i="6"/>
  <c r="J456" i="6"/>
  <c r="J424" i="6"/>
  <c r="BK400" i="6"/>
  <c r="BK376" i="6"/>
  <c r="BK362" i="6"/>
  <c r="BK347" i="6"/>
  <c r="BK324" i="6"/>
  <c r="J309" i="6"/>
  <c r="BK283" i="6"/>
  <c r="J249" i="6"/>
  <c r="J232" i="6"/>
  <c r="J210" i="6"/>
  <c r="J182" i="6"/>
  <c r="J152" i="6"/>
  <c r="BK134" i="6"/>
  <c r="J110" i="6"/>
  <c r="BK490" i="6"/>
  <c r="BK432" i="6"/>
  <c r="BK315" i="6"/>
  <c r="BK298" i="6"/>
  <c r="J263" i="6"/>
  <c r="BK247" i="6"/>
  <c r="BK225" i="6"/>
  <c r="BK201" i="6"/>
  <c r="BK177" i="6"/>
  <c r="J133" i="6"/>
  <c r="J102" i="6"/>
  <c r="J496" i="6"/>
  <c r="J439" i="6"/>
  <c r="BK116" i="6"/>
  <c r="J410" i="6"/>
  <c r="J383" i="6"/>
  <c r="J359" i="6"/>
  <c r="BK343" i="6"/>
  <c r="J324" i="6"/>
  <c r="J287" i="6"/>
  <c r="BK267" i="6"/>
  <c r="BK248" i="6"/>
  <c r="J218" i="6"/>
  <c r="J200" i="6"/>
  <c r="J177" i="6"/>
  <c r="BK140" i="6"/>
  <c r="J96" i="6"/>
  <c r="BK148" i="7"/>
  <c r="J107" i="7"/>
  <c r="J160" i="7"/>
  <c r="BK122" i="7"/>
  <c r="J197" i="7"/>
  <c r="J141" i="7"/>
  <c r="J154" i="7"/>
  <c r="BK108" i="7"/>
  <c r="BK295" i="8"/>
  <c r="J248" i="8"/>
  <c r="BK222" i="8"/>
  <c r="BK187" i="8"/>
  <c r="BK140" i="8"/>
  <c r="J113" i="8"/>
  <c r="BK318" i="8"/>
  <c r="J273" i="8"/>
  <c r="BK240" i="8"/>
  <c r="BK186" i="8"/>
  <c r="BK148" i="8"/>
  <c r="J98" i="8"/>
  <c r="BK291" i="8"/>
  <c r="J254" i="8"/>
  <c r="J210" i="8"/>
  <c r="BK183" i="8"/>
  <c r="J153" i="8"/>
  <c r="BK118" i="8"/>
  <c r="BK242" i="8"/>
  <c r="BK199" i="8"/>
  <c r="BK153" i="8"/>
  <c r="J118" i="8"/>
  <c r="J139" i="9"/>
  <c r="J124" i="9"/>
  <c r="BK128" i="9"/>
  <c r="BK113" i="9"/>
  <c r="BK136" i="10"/>
  <c r="J172" i="10"/>
  <c r="BK135" i="10"/>
  <c r="BK150" i="10"/>
  <c r="J197" i="10"/>
  <c r="BK133" i="10"/>
  <c r="J136" i="11"/>
  <c r="J122" i="11"/>
  <c r="J121" i="11"/>
  <c r="BK90" i="11"/>
  <c r="BK192" i="12"/>
  <c r="BK230" i="12"/>
  <c r="BK115" i="12"/>
  <c r="BK202" i="12"/>
  <c r="BK181" i="12"/>
  <c r="BK162" i="12"/>
  <c r="J126" i="12"/>
  <c r="J108" i="12"/>
  <c r="J91" i="12"/>
  <c r="BK104" i="13"/>
  <c r="J92" i="13"/>
  <c r="R166" i="2" l="1"/>
  <c r="R116" i="2"/>
  <c r="P249" i="2"/>
  <c r="BK652" i="2"/>
  <c r="J652" i="2" s="1"/>
  <c r="J66" i="2" s="1"/>
  <c r="BK1148" i="2"/>
  <c r="J1148" i="2"/>
  <c r="J67" i="2" s="1"/>
  <c r="T1148" i="2"/>
  <c r="R1523" i="2"/>
  <c r="BK1554" i="2"/>
  <c r="J1554" i="2" s="1"/>
  <c r="J69" i="2" s="1"/>
  <c r="R1554" i="2"/>
  <c r="P1565" i="2"/>
  <c r="BK1672" i="2"/>
  <c r="J1672" i="2"/>
  <c r="J72" i="2"/>
  <c r="R1672" i="2"/>
  <c r="R1732" i="2"/>
  <c r="T1822" i="2"/>
  <c r="R1838" i="2"/>
  <c r="BK1845" i="2"/>
  <c r="J1845" i="2" s="1"/>
  <c r="J76" i="2" s="1"/>
  <c r="R2017" i="2"/>
  <c r="P2144" i="2"/>
  <c r="T2221" i="2"/>
  <c r="T2359" i="2"/>
  <c r="T2291" i="2"/>
  <c r="P2521" i="2"/>
  <c r="T2570" i="2"/>
  <c r="P2636" i="2"/>
  <c r="P2825" i="2"/>
  <c r="R2869" i="2"/>
  <c r="R2883" i="2"/>
  <c r="P2918" i="2"/>
  <c r="BK3107" i="2"/>
  <c r="J3107" i="2"/>
  <c r="J91" i="2" s="1"/>
  <c r="R3107" i="2"/>
  <c r="BK3194" i="2"/>
  <c r="J3194" i="2"/>
  <c r="J92" i="2" s="1"/>
  <c r="P3255" i="2"/>
  <c r="P3254" i="2"/>
  <c r="BK105" i="3"/>
  <c r="J105" i="3" s="1"/>
  <c r="J65" i="3" s="1"/>
  <c r="R143" i="3"/>
  <c r="P169" i="3"/>
  <c r="R186" i="3"/>
  <c r="R191" i="3"/>
  <c r="BK219" i="3"/>
  <c r="J219" i="3"/>
  <c r="J75" i="3" s="1"/>
  <c r="P248" i="3"/>
  <c r="P272" i="3"/>
  <c r="T116" i="4"/>
  <c r="T101" i="4" s="1"/>
  <c r="T100" i="4" s="1"/>
  <c r="T99" i="4" s="1"/>
  <c r="T128" i="4"/>
  <c r="R149" i="4"/>
  <c r="P174" i="4"/>
  <c r="P160" i="4"/>
  <c r="P195" i="4"/>
  <c r="R222" i="4"/>
  <c r="T250" i="4"/>
  <c r="R327" i="4"/>
  <c r="R299" i="4"/>
  <c r="T366" i="4"/>
  <c r="R130" i="5"/>
  <c r="R100" i="5"/>
  <c r="R99" i="5"/>
  <c r="R142" i="5"/>
  <c r="P150" i="5"/>
  <c r="BK209" i="5"/>
  <c r="J209" i="5"/>
  <c r="J71" i="5"/>
  <c r="BK294" i="5"/>
  <c r="J294" i="5"/>
  <c r="J72" i="5"/>
  <c r="T310" i="5"/>
  <c r="T386" i="5"/>
  <c r="T407" i="5"/>
  <c r="BK420" i="5"/>
  <c r="J420" i="5"/>
  <c r="J76" i="5" s="1"/>
  <c r="P89" i="6"/>
  <c r="P88" i="6" s="1"/>
  <c r="P87" i="6"/>
  <c r="AU60" i="1" s="1"/>
  <c r="R89" i="7"/>
  <c r="R88" i="7" s="1"/>
  <c r="R87" i="7"/>
  <c r="T89" i="8"/>
  <c r="T88" i="8"/>
  <c r="T87" i="8" s="1"/>
  <c r="BK117" i="9"/>
  <c r="J117" i="9" s="1"/>
  <c r="J66" i="9" s="1"/>
  <c r="BK136" i="9"/>
  <c r="J136" i="9"/>
  <c r="J67" i="9" s="1"/>
  <c r="BK143" i="9"/>
  <c r="J143" i="9" s="1"/>
  <c r="J69" i="9" s="1"/>
  <c r="BK91" i="10"/>
  <c r="J91" i="10"/>
  <c r="J61" i="10" s="1"/>
  <c r="BK113" i="10"/>
  <c r="J113" i="10" s="1"/>
  <c r="J63" i="10" s="1"/>
  <c r="R132" i="10"/>
  <c r="T143" i="10"/>
  <c r="T165" i="10"/>
  <c r="BK178" i="10"/>
  <c r="J178" i="10" s="1"/>
  <c r="J69" i="10" s="1"/>
  <c r="T87" i="11"/>
  <c r="R103" i="11"/>
  <c r="T118" i="11"/>
  <c r="BK133" i="11"/>
  <c r="J133" i="11" s="1"/>
  <c r="J65" i="11" s="1"/>
  <c r="T84" i="12"/>
  <c r="T83" i="12"/>
  <c r="T82" i="12" s="1"/>
  <c r="T222" i="12"/>
  <c r="BK93" i="13"/>
  <c r="J93" i="13"/>
  <c r="J61" i="13" s="1"/>
  <c r="BK166" i="2"/>
  <c r="J166" i="2" s="1"/>
  <c r="J62" i="2"/>
  <c r="T166" i="2"/>
  <c r="T116" i="2"/>
  <c r="P180" i="2"/>
  <c r="T180" i="2"/>
  <c r="T249" i="2"/>
  <c r="P451" i="2"/>
  <c r="P652" i="2"/>
  <c r="BK1732" i="2"/>
  <c r="J1732" i="2" s="1"/>
  <c r="J73" i="2" s="1"/>
  <c r="P1822" i="2"/>
  <c r="P1838" i="2"/>
  <c r="R1845" i="2"/>
  <c r="BK2017" i="2"/>
  <c r="J2017" i="2" s="1"/>
  <c r="J77" i="2" s="1"/>
  <c r="R2144" i="2"/>
  <c r="R2221" i="2"/>
  <c r="BK2359" i="2"/>
  <c r="J2359" i="2"/>
  <c r="J81" i="2" s="1"/>
  <c r="BK2521" i="2"/>
  <c r="J2521" i="2" s="1"/>
  <c r="J82" i="2"/>
  <c r="BK2570" i="2"/>
  <c r="J2570" i="2"/>
  <c r="J83" i="2" s="1"/>
  <c r="BK2636" i="2"/>
  <c r="J2636" i="2" s="1"/>
  <c r="J84" i="2" s="1"/>
  <c r="BK2825" i="2"/>
  <c r="J2825" i="2"/>
  <c r="J85" i="2" s="1"/>
  <c r="BK2869" i="2"/>
  <c r="J2869" i="2" s="1"/>
  <c r="J86" i="2"/>
  <c r="BK2883" i="2"/>
  <c r="J2883" i="2"/>
  <c r="J87" i="2" s="1"/>
  <c r="BK2918" i="2"/>
  <c r="J2918" i="2" s="1"/>
  <c r="J88" i="2" s="1"/>
  <c r="BK3084" i="2"/>
  <c r="J3084" i="2"/>
  <c r="J90" i="2" s="1"/>
  <c r="T3107" i="2"/>
  <c r="P3194" i="2"/>
  <c r="T3255" i="2"/>
  <c r="T3254" i="2" s="1"/>
  <c r="P105" i="3"/>
  <c r="BK143" i="3"/>
  <c r="J143" i="3"/>
  <c r="J68" i="3" s="1"/>
  <c r="BK169" i="3"/>
  <c r="J169" i="3" s="1"/>
  <c r="J69" i="3"/>
  <c r="T186" i="3"/>
  <c r="P191" i="3"/>
  <c r="P200" i="3"/>
  <c r="P219" i="3"/>
  <c r="BK248" i="3"/>
  <c r="J248" i="3"/>
  <c r="J77" i="3" s="1"/>
  <c r="R248" i="3"/>
  <c r="BK306" i="3"/>
  <c r="J306" i="3"/>
  <c r="J80" i="3" s="1"/>
  <c r="T306" i="3"/>
  <c r="T400" i="3"/>
  <c r="P116" i="4"/>
  <c r="P101" i="4" s="1"/>
  <c r="P100" i="4"/>
  <c r="P128" i="4"/>
  <c r="P149" i="4"/>
  <c r="BK174" i="4"/>
  <c r="J174" i="4"/>
  <c r="J71" i="4" s="1"/>
  <c r="BK195" i="4"/>
  <c r="J195" i="4" s="1"/>
  <c r="J72" i="4"/>
  <c r="BK222" i="4"/>
  <c r="J222" i="4"/>
  <c r="J73" i="4" s="1"/>
  <c r="BK250" i="4"/>
  <c r="J250" i="4" s="1"/>
  <c r="J74" i="4" s="1"/>
  <c r="P327" i="4"/>
  <c r="P299" i="4"/>
  <c r="P366" i="4"/>
  <c r="P130" i="5"/>
  <c r="P100" i="5" s="1"/>
  <c r="P99" i="5" s="1"/>
  <c r="T142" i="5"/>
  <c r="R150" i="5"/>
  <c r="T209" i="5"/>
  <c r="R294" i="5"/>
  <c r="R310" i="5"/>
  <c r="R386" i="5"/>
  <c r="R407" i="5"/>
  <c r="R420" i="5"/>
  <c r="R89" i="6"/>
  <c r="R88" i="6"/>
  <c r="R87" i="6" s="1"/>
  <c r="BK89" i="7"/>
  <c r="J89" i="7" s="1"/>
  <c r="J65" i="7" s="1"/>
  <c r="P89" i="8"/>
  <c r="P88" i="8"/>
  <c r="P87" i="8" s="1"/>
  <c r="AU62" i="1" s="1"/>
  <c r="R117" i="9"/>
  <c r="R93" i="9"/>
  <c r="R92" i="9" s="1"/>
  <c r="R136" i="9"/>
  <c r="T143" i="9"/>
  <c r="T142" i="9"/>
  <c r="T91" i="10"/>
  <c r="T113" i="10"/>
  <c r="T132" i="10"/>
  <c r="P143" i="10"/>
  <c r="R165" i="10"/>
  <c r="R178" i="10"/>
  <c r="R177" i="10"/>
  <c r="BK87" i="11"/>
  <c r="T103" i="11"/>
  <c r="P118" i="11"/>
  <c r="P100" i="11" s="1"/>
  <c r="P133" i="11"/>
  <c r="BK84" i="12"/>
  <c r="BK83" i="12" s="1"/>
  <c r="J83" i="12" s="1"/>
  <c r="J60" i="12" s="1"/>
  <c r="P84" i="12"/>
  <c r="BK222" i="12"/>
  <c r="J222" i="12"/>
  <c r="J62" i="12" s="1"/>
  <c r="R222" i="12"/>
  <c r="T82" i="13"/>
  <c r="T93" i="13"/>
  <c r="P166" i="2"/>
  <c r="P116" i="2"/>
  <c r="BK180" i="2"/>
  <c r="J180" i="2"/>
  <c r="J63" i="2" s="1"/>
  <c r="R180" i="2"/>
  <c r="BK451" i="2"/>
  <c r="J451" i="2"/>
  <c r="J65" i="2" s="1"/>
  <c r="R451" i="2"/>
  <c r="R652" i="2"/>
  <c r="P1148" i="2"/>
  <c r="BK1523" i="2"/>
  <c r="J1523" i="2"/>
  <c r="J68" i="2"/>
  <c r="T1523" i="2"/>
  <c r="P1554" i="2"/>
  <c r="T1554" i="2"/>
  <c r="R1565" i="2"/>
  <c r="P1672" i="2"/>
  <c r="T1732" i="2"/>
  <c r="R1822" i="2"/>
  <c r="T1838" i="2"/>
  <c r="T1845" i="2"/>
  <c r="P2017" i="2"/>
  <c r="T2144" i="2"/>
  <c r="P2221" i="2"/>
  <c r="P2359" i="2"/>
  <c r="P2291" i="2" s="1"/>
  <c r="R2521" i="2"/>
  <c r="P2570" i="2"/>
  <c r="T2636" i="2"/>
  <c r="T2825" i="2"/>
  <c r="T2869" i="2"/>
  <c r="T2883" i="2"/>
  <c r="R2918" i="2"/>
  <c r="P3107" i="2"/>
  <c r="T3194" i="2"/>
  <c r="BK3255" i="2"/>
  <c r="J3255" i="2"/>
  <c r="J94" i="2" s="1"/>
  <c r="R105" i="3"/>
  <c r="P143" i="3"/>
  <c r="P116" i="3"/>
  <c r="P115" i="3" s="1"/>
  <c r="R169" i="3"/>
  <c r="BK186" i="3"/>
  <c r="J186" i="3"/>
  <c r="J72" i="3" s="1"/>
  <c r="BK191" i="3"/>
  <c r="J191" i="3"/>
  <c r="J73" i="3"/>
  <c r="T191" i="3"/>
  <c r="R200" i="3"/>
  <c r="R219" i="3"/>
  <c r="BK272" i="3"/>
  <c r="R272" i="3"/>
  <c r="BK297" i="3"/>
  <c r="J297" i="3" s="1"/>
  <c r="J79" i="3" s="1"/>
  <c r="R297" i="3"/>
  <c r="T297" i="3"/>
  <c r="P306" i="3"/>
  <c r="BK400" i="3"/>
  <c r="J400" i="3"/>
  <c r="J81" i="3"/>
  <c r="R400" i="3"/>
  <c r="R116" i="4"/>
  <c r="R101" i="4"/>
  <c r="R100" i="4"/>
  <c r="BK128" i="4"/>
  <c r="J128" i="4"/>
  <c r="J68" i="4"/>
  <c r="BK149" i="4"/>
  <c r="R174" i="4"/>
  <c r="R160" i="4"/>
  <c r="T195" i="4"/>
  <c r="P222" i="4"/>
  <c r="R250" i="4"/>
  <c r="T327" i="4"/>
  <c r="T299" i="4" s="1"/>
  <c r="BK366" i="4"/>
  <c r="J366" i="4"/>
  <c r="J77" i="4"/>
  <c r="T130" i="5"/>
  <c r="T100" i="5"/>
  <c r="T99" i="5"/>
  <c r="BK142" i="5"/>
  <c r="BK150" i="5"/>
  <c r="J150" i="5"/>
  <c r="J70" i="5" s="1"/>
  <c r="R209" i="5"/>
  <c r="P294" i="5"/>
  <c r="BK310" i="5"/>
  <c r="P386" i="5"/>
  <c r="P407" i="5"/>
  <c r="P420" i="5"/>
  <c r="T89" i="6"/>
  <c r="T88" i="6"/>
  <c r="T87" i="6"/>
  <c r="T89" i="7"/>
  <c r="T88" i="7"/>
  <c r="T87" i="7"/>
  <c r="R89" i="8"/>
  <c r="R88" i="8" s="1"/>
  <c r="R87" i="8" s="1"/>
  <c r="T117" i="9"/>
  <c r="P136" i="9"/>
  <c r="P93" i="9" s="1"/>
  <c r="P92" i="9" s="1"/>
  <c r="R143" i="9"/>
  <c r="R142" i="9"/>
  <c r="R91" i="10"/>
  <c r="R113" i="10"/>
  <c r="BK132" i="10"/>
  <c r="J132" i="10"/>
  <c r="J64" i="10"/>
  <c r="R143" i="10"/>
  <c r="P165" i="10"/>
  <c r="P178" i="10"/>
  <c r="P177" i="10"/>
  <c r="R87" i="11"/>
  <c r="P103" i="11"/>
  <c r="BK118" i="11"/>
  <c r="J118" i="11"/>
  <c r="J64" i="11" s="1"/>
  <c r="R133" i="11"/>
  <c r="BK82" i="13"/>
  <c r="BK81" i="13"/>
  <c r="J81" i="13" s="1"/>
  <c r="J59" i="13" s="1"/>
  <c r="R82" i="13"/>
  <c r="R93" i="13"/>
  <c r="BK249" i="2"/>
  <c r="J249" i="2"/>
  <c r="J64" i="2"/>
  <c r="R249" i="2"/>
  <c r="T451" i="2"/>
  <c r="T652" i="2"/>
  <c r="R1148" i="2"/>
  <c r="P1523" i="2"/>
  <c r="BK1565" i="2"/>
  <c r="J1565" i="2"/>
  <c r="J71" i="2"/>
  <c r="T1565" i="2"/>
  <c r="T1672" i="2"/>
  <c r="P1732" i="2"/>
  <c r="BK1822" i="2"/>
  <c r="J1822" i="2"/>
  <c r="J74" i="2" s="1"/>
  <c r="BK1838" i="2"/>
  <c r="J1838" i="2"/>
  <c r="J75" i="2"/>
  <c r="P1845" i="2"/>
  <c r="T2017" i="2"/>
  <c r="BK2144" i="2"/>
  <c r="J2144" i="2"/>
  <c r="J78" i="2" s="1"/>
  <c r="BK2221" i="2"/>
  <c r="J2221" i="2" s="1"/>
  <c r="J79" i="2"/>
  <c r="R2359" i="2"/>
  <c r="R2291" i="2"/>
  <c r="T2521" i="2"/>
  <c r="R2570" i="2"/>
  <c r="R2636" i="2"/>
  <c r="R2825" i="2"/>
  <c r="P2869" i="2"/>
  <c r="P2883" i="2"/>
  <c r="T2918" i="2"/>
  <c r="P3084" i="2"/>
  <c r="P2972" i="2"/>
  <c r="R3084" i="2"/>
  <c r="R2972" i="2" s="1"/>
  <c r="T3084" i="2"/>
  <c r="T2972" i="2"/>
  <c r="R3194" i="2"/>
  <c r="R3255" i="2"/>
  <c r="R3254" i="2" s="1"/>
  <c r="T105" i="3"/>
  <c r="T143" i="3"/>
  <c r="T169" i="3"/>
  <c r="T116" i="3" s="1"/>
  <c r="T115" i="3" s="1"/>
  <c r="P186" i="3"/>
  <c r="BK200" i="3"/>
  <c r="J200" i="3"/>
  <c r="J74" i="3"/>
  <c r="T200" i="3"/>
  <c r="T219" i="3"/>
  <c r="T248" i="3"/>
  <c r="T243" i="3"/>
  <c r="T272" i="3"/>
  <c r="P297" i="3"/>
  <c r="R306" i="3"/>
  <c r="P400" i="3"/>
  <c r="BK116" i="4"/>
  <c r="J116" i="4" s="1"/>
  <c r="J66" i="4" s="1"/>
  <c r="R128" i="4"/>
  <c r="T149" i="4"/>
  <c r="T174" i="4"/>
  <c r="T160" i="4"/>
  <c r="T127" i="4"/>
  <c r="R195" i="4"/>
  <c r="T222" i="4"/>
  <c r="P250" i="4"/>
  <c r="BK327" i="4"/>
  <c r="J327" i="4" s="1"/>
  <c r="J76" i="4" s="1"/>
  <c r="R366" i="4"/>
  <c r="BK130" i="5"/>
  <c r="J130" i="5" s="1"/>
  <c r="J66" i="5" s="1"/>
  <c r="P142" i="5"/>
  <c r="T150" i="5"/>
  <c r="P209" i="5"/>
  <c r="T294" i="5"/>
  <c r="P310" i="5"/>
  <c r="BK386" i="5"/>
  <c r="J386" i="5" s="1"/>
  <c r="J74" i="5" s="1"/>
  <c r="BK407" i="5"/>
  <c r="J407" i="5" s="1"/>
  <c r="J75" i="5" s="1"/>
  <c r="T420" i="5"/>
  <c r="BK89" i="6"/>
  <c r="P89" i="7"/>
  <c r="P88" i="7"/>
  <c r="P87" i="7" s="1"/>
  <c r="AU61" i="1" s="1"/>
  <c r="BK89" i="8"/>
  <c r="J89" i="8"/>
  <c r="J65" i="8" s="1"/>
  <c r="P117" i="9"/>
  <c r="T136" i="9"/>
  <c r="P143" i="9"/>
  <c r="P142" i="9"/>
  <c r="P91" i="10"/>
  <c r="P113" i="10"/>
  <c r="P132" i="10"/>
  <c r="BK143" i="10"/>
  <c r="BK165" i="10"/>
  <c r="J165" i="10" s="1"/>
  <c r="J66" i="10" s="1"/>
  <c r="T178" i="10"/>
  <c r="T177" i="10"/>
  <c r="P87" i="11"/>
  <c r="BK103" i="11"/>
  <c r="J103" i="11"/>
  <c r="J63" i="11"/>
  <c r="R118" i="11"/>
  <c r="T133" i="11"/>
  <c r="R84" i="12"/>
  <c r="R83" i="12"/>
  <c r="R82" i="12" s="1"/>
  <c r="P222" i="12"/>
  <c r="P82" i="13"/>
  <c r="P93" i="13"/>
  <c r="BK116" i="2"/>
  <c r="J116" i="2" s="1"/>
  <c r="J61" i="2" s="1"/>
  <c r="BK93" i="9"/>
  <c r="J93" i="9" s="1"/>
  <c r="J65" i="9" s="1"/>
  <c r="BK109" i="10"/>
  <c r="J109" i="10"/>
  <c r="J62" i="10" s="1"/>
  <c r="BK181" i="3"/>
  <c r="J181" i="3"/>
  <c r="J71" i="3"/>
  <c r="BK299" i="4"/>
  <c r="J299" i="4" s="1"/>
  <c r="J75" i="4" s="1"/>
  <c r="BK100" i="5"/>
  <c r="BK100" i="11"/>
  <c r="J100" i="11" s="1"/>
  <c r="J62" i="11" s="1"/>
  <c r="BK2291" i="2"/>
  <c r="J2291" i="2"/>
  <c r="J80" i="2" s="1"/>
  <c r="BK2972" i="2"/>
  <c r="J2972" i="2"/>
  <c r="J89" i="2"/>
  <c r="BK160" i="4"/>
  <c r="J160" i="4"/>
  <c r="J70" i="4"/>
  <c r="BK174" i="10"/>
  <c r="J174" i="10" s="1"/>
  <c r="J67" i="10" s="1"/>
  <c r="BK116" i="3"/>
  <c r="J116" i="3"/>
  <c r="J67" i="3" s="1"/>
  <c r="BK101" i="4"/>
  <c r="BK100" i="4" s="1"/>
  <c r="J100" i="4" s="1"/>
  <c r="J84" i="12"/>
  <c r="J61" i="12" s="1"/>
  <c r="E48" i="13"/>
  <c r="J52" i="13"/>
  <c r="J77" i="13"/>
  <c r="J78" i="13"/>
  <c r="BF84" i="13"/>
  <c r="BF87" i="13"/>
  <c r="BF94" i="13"/>
  <c r="BF95" i="13"/>
  <c r="BF97" i="13"/>
  <c r="BF104" i="13"/>
  <c r="BF106" i="13"/>
  <c r="F54" i="13"/>
  <c r="F55" i="13"/>
  <c r="BF85" i="13"/>
  <c r="BF105" i="13"/>
  <c r="BF110" i="13"/>
  <c r="BF92" i="13"/>
  <c r="BF100" i="13"/>
  <c r="BF101" i="13"/>
  <c r="BF102" i="13"/>
  <c r="BF83" i="13"/>
  <c r="BF89" i="13"/>
  <c r="BF91" i="13"/>
  <c r="BF98" i="13"/>
  <c r="BF107" i="13"/>
  <c r="BF109" i="13"/>
  <c r="F54" i="12"/>
  <c r="J55" i="12"/>
  <c r="J78" i="12"/>
  <c r="BF85" i="12"/>
  <c r="BF88" i="12"/>
  <c r="BF140" i="12"/>
  <c r="BF141" i="12"/>
  <c r="E48" i="12"/>
  <c r="J52" i="12"/>
  <c r="F55" i="12"/>
  <c r="BF94" i="12"/>
  <c r="BF96" i="12"/>
  <c r="BF99" i="12"/>
  <c r="BF100" i="12"/>
  <c r="BF102" i="12"/>
  <c r="BF114" i="12"/>
  <c r="BF115" i="12"/>
  <c r="BF117" i="12"/>
  <c r="BF132" i="12"/>
  <c r="BF134" i="12"/>
  <c r="BF135" i="12"/>
  <c r="BF146" i="12"/>
  <c r="BF149" i="12"/>
  <c r="BF160" i="12"/>
  <c r="BF165" i="12"/>
  <c r="BF171" i="12"/>
  <c r="BF186" i="12"/>
  <c r="BF192" i="12"/>
  <c r="BF193" i="12"/>
  <c r="BF210" i="12"/>
  <c r="BF232" i="12"/>
  <c r="BF87" i="12"/>
  <c r="BF91" i="12"/>
  <c r="BF103" i="12"/>
  <c r="BF105" i="12"/>
  <c r="BF108" i="12"/>
  <c r="BF109" i="12"/>
  <c r="BF112" i="12"/>
  <c r="BF123" i="12"/>
  <c r="BF131" i="12"/>
  <c r="BF137" i="12"/>
  <c r="BF143" i="12"/>
  <c r="BF144" i="12"/>
  <c r="BF152" i="12"/>
  <c r="BF162" i="12"/>
  <c r="BF166" i="12"/>
  <c r="BF169" i="12"/>
  <c r="BF172" i="12"/>
  <c r="BF174" i="12"/>
  <c r="BF175" i="12"/>
  <c r="BF177" i="12"/>
  <c r="BF178" i="12"/>
  <c r="BF181" i="12"/>
  <c r="BF183" i="12"/>
  <c r="BF184" i="12"/>
  <c r="BF189" i="12"/>
  <c r="BF198" i="12"/>
  <c r="BF206" i="12"/>
  <c r="BF218" i="12"/>
  <c r="BF223" i="12"/>
  <c r="BF225" i="12"/>
  <c r="BF231" i="12"/>
  <c r="BF90" i="12"/>
  <c r="BF93" i="12"/>
  <c r="BF97" i="12"/>
  <c r="BF106" i="12"/>
  <c r="BF111" i="12"/>
  <c r="BF120" i="12"/>
  <c r="BF122" i="12"/>
  <c r="BF125" i="12"/>
  <c r="BF126" i="12"/>
  <c r="BF128" i="12"/>
  <c r="BF129" i="12"/>
  <c r="BF138" i="12"/>
  <c r="BF151" i="12"/>
  <c r="BF156" i="12"/>
  <c r="BF163" i="12"/>
  <c r="BF168" i="12"/>
  <c r="BF180" i="12"/>
  <c r="BF187" i="12"/>
  <c r="BF190" i="12"/>
  <c r="BF197" i="12"/>
  <c r="BF199" i="12"/>
  <c r="BF202" i="12"/>
  <c r="BF214" i="12"/>
  <c r="BF227" i="12"/>
  <c r="BF229" i="12"/>
  <c r="BF230" i="12"/>
  <c r="J143" i="10"/>
  <c r="J65" i="10"/>
  <c r="F54" i="11"/>
  <c r="J79" i="11"/>
  <c r="J82" i="11"/>
  <c r="BE128" i="11"/>
  <c r="BE134" i="11"/>
  <c r="BE138" i="11"/>
  <c r="BE140" i="11"/>
  <c r="BE146" i="11"/>
  <c r="E48" i="11"/>
  <c r="J81" i="11"/>
  <c r="BE92" i="11"/>
  <c r="BE94" i="11"/>
  <c r="BE97" i="11"/>
  <c r="BE114" i="11"/>
  <c r="BE116" i="11"/>
  <c r="BE121" i="11"/>
  <c r="BE148" i="11"/>
  <c r="BE150" i="11"/>
  <c r="F55" i="11"/>
  <c r="BE88" i="11"/>
  <c r="BE90" i="11"/>
  <c r="BE101" i="11"/>
  <c r="BE106" i="11"/>
  <c r="BE108" i="11"/>
  <c r="BE110" i="11"/>
  <c r="BE112" i="11"/>
  <c r="BE130" i="11"/>
  <c r="BE136" i="11"/>
  <c r="BE144" i="11"/>
  <c r="BE104" i="11"/>
  <c r="BE119" i="11"/>
  <c r="BE122" i="11"/>
  <c r="BE125" i="11"/>
  <c r="BE142" i="11"/>
  <c r="J52" i="10"/>
  <c r="F55" i="10"/>
  <c r="F85" i="10"/>
  <c r="BE96" i="10"/>
  <c r="BE105" i="10"/>
  <c r="BE119" i="10"/>
  <c r="BE126" i="10"/>
  <c r="BE142" i="10"/>
  <c r="BE148" i="10"/>
  <c r="BE150" i="10"/>
  <c r="J54" i="10"/>
  <c r="BE92" i="10"/>
  <c r="BE129" i="10"/>
  <c r="BE135" i="10"/>
  <c r="BE136" i="10"/>
  <c r="BE156" i="10"/>
  <c r="BE158" i="10"/>
  <c r="BE160" i="10"/>
  <c r="BE162" i="10"/>
  <c r="BE168" i="10"/>
  <c r="BE192" i="10"/>
  <c r="BE197" i="10"/>
  <c r="J55" i="10"/>
  <c r="BE98" i="10"/>
  <c r="BE103" i="10"/>
  <c r="BE153" i="10"/>
  <c r="BE184" i="10"/>
  <c r="BE187" i="10"/>
  <c r="E48" i="10"/>
  <c r="BE110" i="10"/>
  <c r="BE114" i="10"/>
  <c r="BE124" i="10"/>
  <c r="BE133" i="10"/>
  <c r="BE139" i="10"/>
  <c r="BE144" i="10"/>
  <c r="BE146" i="10"/>
  <c r="BE166" i="10"/>
  <c r="BE172" i="10"/>
  <c r="BE175" i="10"/>
  <c r="BE179" i="10"/>
  <c r="F87" i="9"/>
  <c r="BF94" i="9"/>
  <c r="BF115" i="9"/>
  <c r="BF122" i="9"/>
  <c r="BF128" i="9"/>
  <c r="BF137" i="9"/>
  <c r="J56" i="9"/>
  <c r="F59" i="9"/>
  <c r="J87" i="9"/>
  <c r="BF100" i="9"/>
  <c r="BF102" i="9"/>
  <c r="BF104" i="9"/>
  <c r="BF110" i="9"/>
  <c r="BF120" i="9"/>
  <c r="BF144" i="9"/>
  <c r="BF146" i="9"/>
  <c r="E50" i="9"/>
  <c r="J59" i="9"/>
  <c r="BF96" i="9"/>
  <c r="BF98" i="9"/>
  <c r="BF124" i="9"/>
  <c r="BF126" i="9"/>
  <c r="BF130" i="9"/>
  <c r="BF141" i="9"/>
  <c r="BF106" i="9"/>
  <c r="BF108" i="9"/>
  <c r="BF113" i="9"/>
  <c r="BF118" i="9"/>
  <c r="BF134" i="9"/>
  <c r="BF139" i="9"/>
  <c r="F58" i="8"/>
  <c r="J59" i="8"/>
  <c r="BF90" i="8"/>
  <c r="BF92" i="8"/>
  <c r="BF103" i="8"/>
  <c r="BF106" i="8"/>
  <c r="BF107" i="8"/>
  <c r="BF110" i="8"/>
  <c r="BF112" i="8"/>
  <c r="BF127" i="8"/>
  <c r="BF130" i="8"/>
  <c r="BF133" i="8"/>
  <c r="BF134" i="8"/>
  <c r="BF143" i="8"/>
  <c r="BF145" i="8"/>
  <c r="BF147" i="8"/>
  <c r="BF151" i="8"/>
  <c r="BF153" i="8"/>
  <c r="BF154" i="8"/>
  <c r="BF158" i="8"/>
  <c r="BF168" i="8"/>
  <c r="BF197" i="8"/>
  <c r="BF205" i="8"/>
  <c r="BF210" i="8"/>
  <c r="BF211" i="8"/>
  <c r="BF213" i="8"/>
  <c r="BF216" i="8"/>
  <c r="BF220" i="8"/>
  <c r="BF223" i="8"/>
  <c r="BF225" i="8"/>
  <c r="BF226" i="8"/>
  <c r="BF242" i="8"/>
  <c r="BF243" i="8"/>
  <c r="J56" i="8"/>
  <c r="F59" i="8"/>
  <c r="BF93" i="8"/>
  <c r="BF101" i="8"/>
  <c r="BF115" i="8"/>
  <c r="BF119" i="8"/>
  <c r="BF121" i="8"/>
  <c r="BF124" i="8"/>
  <c r="BF131" i="8"/>
  <c r="BF136" i="8"/>
  <c r="BF140" i="8"/>
  <c r="BF142" i="8"/>
  <c r="BF146" i="8"/>
  <c r="BF148" i="8"/>
  <c r="BF152" i="8"/>
  <c r="BF159" i="8"/>
  <c r="BF162" i="8"/>
  <c r="BF166" i="8"/>
  <c r="BF172" i="8"/>
  <c r="BF175" i="8"/>
  <c r="BF177" i="8"/>
  <c r="BF190" i="8"/>
  <c r="BF191" i="8"/>
  <c r="BF196" i="8"/>
  <c r="BF203" i="8"/>
  <c r="BF208" i="8"/>
  <c r="BF232" i="8"/>
  <c r="BF233" i="8"/>
  <c r="BF249" i="8"/>
  <c r="BF252" i="8"/>
  <c r="BF258" i="8"/>
  <c r="BF263" i="8"/>
  <c r="BF269" i="8"/>
  <c r="BF275" i="8"/>
  <c r="BF287" i="8"/>
  <c r="BF291" i="8"/>
  <c r="BF295" i="8"/>
  <c r="BF299" i="8"/>
  <c r="BF318" i="8"/>
  <c r="BF336" i="8"/>
  <c r="BF338" i="8"/>
  <c r="J58" i="8"/>
  <c r="E75" i="8"/>
  <c r="BF96" i="8"/>
  <c r="BF98" i="8"/>
  <c r="BF109" i="8"/>
  <c r="BF122" i="8"/>
  <c r="BF137" i="8"/>
  <c r="BF139" i="8"/>
  <c r="BF150" i="8"/>
  <c r="BF155" i="8"/>
  <c r="BF169" i="8"/>
  <c r="BF171" i="8"/>
  <c r="BF174" i="8"/>
  <c r="BF178" i="8"/>
  <c r="BF180" i="8"/>
  <c r="BF181" i="8"/>
  <c r="BF183" i="8"/>
  <c r="BF184" i="8"/>
  <c r="BF186" i="8"/>
  <c r="BF187" i="8"/>
  <c r="BF188" i="8"/>
  <c r="BF193" i="8"/>
  <c r="BF219" i="8"/>
  <c r="BF222" i="8"/>
  <c r="BF229" i="8"/>
  <c r="BF237" i="8"/>
  <c r="BF240" i="8"/>
  <c r="BF245" i="8"/>
  <c r="BF248" i="8"/>
  <c r="BF255" i="8"/>
  <c r="BF264" i="8"/>
  <c r="BF266" i="8"/>
  <c r="BF267" i="8"/>
  <c r="BF273" i="8"/>
  <c r="BF277" i="8"/>
  <c r="BF279" i="8"/>
  <c r="BF283" i="8"/>
  <c r="BF301" i="8"/>
  <c r="BF305" i="8"/>
  <c r="BF322" i="8"/>
  <c r="BF328" i="8"/>
  <c r="BF332" i="8"/>
  <c r="BF95" i="8"/>
  <c r="BF104" i="8"/>
  <c r="BF113" i="8"/>
  <c r="BF116" i="8"/>
  <c r="BF118" i="8"/>
  <c r="BF125" i="8"/>
  <c r="BF128" i="8"/>
  <c r="BF157" i="8"/>
  <c r="BF160" i="8"/>
  <c r="BF163" i="8"/>
  <c r="BF165" i="8"/>
  <c r="BF194" i="8"/>
  <c r="BF199" i="8"/>
  <c r="BF200" i="8"/>
  <c r="BF202" i="8"/>
  <c r="BF207" i="8"/>
  <c r="BF214" i="8"/>
  <c r="BF217" i="8"/>
  <c r="BF227" i="8"/>
  <c r="BF234" i="8"/>
  <c r="BF236" i="8"/>
  <c r="BF239" i="8"/>
  <c r="BF246" i="8"/>
  <c r="BF251" i="8"/>
  <c r="BF254" i="8"/>
  <c r="BF257" i="8"/>
  <c r="BF260" i="8"/>
  <c r="BF261" i="8"/>
  <c r="BF271" i="8"/>
  <c r="BF289" i="8"/>
  <c r="BF306" i="8"/>
  <c r="BF310" i="8"/>
  <c r="BF314" i="8"/>
  <c r="BF324" i="8"/>
  <c r="E50" i="7"/>
  <c r="J56" i="7"/>
  <c r="F59" i="7"/>
  <c r="J83" i="7"/>
  <c r="BF90" i="7"/>
  <c r="BF92" i="7"/>
  <c r="BF101" i="7"/>
  <c r="BF134" i="7"/>
  <c r="BF136" i="7"/>
  <c r="BF147" i="7"/>
  <c r="BF150" i="7"/>
  <c r="BF152" i="7"/>
  <c r="BF171" i="7"/>
  <c r="BF93" i="7"/>
  <c r="BF96" i="7"/>
  <c r="BF98" i="7"/>
  <c r="BF99" i="7"/>
  <c r="BF104" i="7"/>
  <c r="BF107" i="7"/>
  <c r="BF110" i="7"/>
  <c r="BF111" i="7"/>
  <c r="BF113" i="7"/>
  <c r="BF119" i="7"/>
  <c r="BF120" i="7"/>
  <c r="BF122" i="7"/>
  <c r="BF125" i="7"/>
  <c r="BF144" i="7"/>
  <c r="BF154" i="7"/>
  <c r="BF158" i="7"/>
  <c r="BF167" i="7"/>
  <c r="F83" i="7"/>
  <c r="BF95" i="7"/>
  <c r="BF102" i="7"/>
  <c r="BF114" i="7"/>
  <c r="BF129" i="7"/>
  <c r="BF142" i="7"/>
  <c r="BF148" i="7"/>
  <c r="BF151" i="7"/>
  <c r="BF160" i="7"/>
  <c r="BF179" i="7"/>
  <c r="BF191" i="7"/>
  <c r="BF195" i="7"/>
  <c r="BF197" i="7"/>
  <c r="J59" i="7"/>
  <c r="BF105" i="7"/>
  <c r="BF108" i="7"/>
  <c r="BF116" i="7"/>
  <c r="BF117" i="7"/>
  <c r="BF123" i="7"/>
  <c r="BF131" i="7"/>
  <c r="BF133" i="7"/>
  <c r="BF139" i="7"/>
  <c r="BF141" i="7"/>
  <c r="BF145" i="7"/>
  <c r="BF156" i="7"/>
  <c r="BF162" i="7"/>
  <c r="BF163" i="7"/>
  <c r="BF175" i="7"/>
  <c r="BF183" i="7"/>
  <c r="BF187" i="7"/>
  <c r="F58" i="6"/>
  <c r="E75" i="6"/>
  <c r="F84" i="6"/>
  <c r="BF98" i="6"/>
  <c r="BF105" i="6"/>
  <c r="BF107" i="6"/>
  <c r="BF108" i="6"/>
  <c r="BF110" i="6"/>
  <c r="BF113" i="6"/>
  <c r="BF122" i="6"/>
  <c r="BF124" i="6"/>
  <c r="BF125" i="6"/>
  <c r="BF127" i="6"/>
  <c r="BF140" i="6"/>
  <c r="BF142" i="6"/>
  <c r="BF157" i="6"/>
  <c r="BF161" i="6"/>
  <c r="BF168" i="6"/>
  <c r="BF178" i="6"/>
  <c r="BF181" i="6"/>
  <c r="BF183" i="6"/>
  <c r="BF184" i="6"/>
  <c r="BF200" i="6"/>
  <c r="BF208" i="6"/>
  <c r="BF209" i="6"/>
  <c r="BF210" i="6"/>
  <c r="BF219" i="6"/>
  <c r="BF220" i="6"/>
  <c r="BF223" i="6"/>
  <c r="BF225" i="6"/>
  <c r="BF227" i="6"/>
  <c r="BF229" i="6"/>
  <c r="BF232" i="6"/>
  <c r="BF234" i="6"/>
  <c r="BF236" i="6"/>
  <c r="BF244" i="6"/>
  <c r="BF245" i="6"/>
  <c r="BF251" i="6"/>
  <c r="BF253" i="6"/>
  <c r="BF254" i="6"/>
  <c r="BF257" i="6"/>
  <c r="BF269" i="6"/>
  <c r="BF276" i="6"/>
  <c r="BF296" i="6"/>
  <c r="BF298" i="6"/>
  <c r="BF300" i="6"/>
  <c r="BF304" i="6"/>
  <c r="BF319" i="6"/>
  <c r="BF320" i="6"/>
  <c r="BF322" i="6"/>
  <c r="BF323" i="6"/>
  <c r="BF324" i="6"/>
  <c r="BF327" i="6"/>
  <c r="BF332" i="6"/>
  <c r="BF335" i="6"/>
  <c r="BF338" i="6"/>
  <c r="BF340" i="6"/>
  <c r="BF343" i="6"/>
  <c r="BF344" i="6"/>
  <c r="BF346" i="6"/>
  <c r="BF348" i="6"/>
  <c r="BF350" i="6"/>
  <c r="BF351" i="6"/>
  <c r="BF354" i="6"/>
  <c r="BF358" i="6"/>
  <c r="BF360" i="6"/>
  <c r="BF362" i="6"/>
  <c r="BF365" i="6"/>
  <c r="BF367" i="6"/>
  <c r="BF368" i="6"/>
  <c r="BF370" i="6"/>
  <c r="BF371" i="6"/>
  <c r="BF374" i="6"/>
  <c r="BF377" i="6"/>
  <c r="BF380" i="6"/>
  <c r="BF384" i="6"/>
  <c r="BF391" i="6"/>
  <c r="BF392" i="6"/>
  <c r="BF394" i="6"/>
  <c r="BF398" i="6"/>
  <c r="BF400" i="6"/>
  <c r="BF412" i="6"/>
  <c r="BF414" i="6"/>
  <c r="BF416" i="6"/>
  <c r="BF426" i="6"/>
  <c r="BF430" i="6"/>
  <c r="BF434" i="6"/>
  <c r="BF439" i="6"/>
  <c r="BF441" i="6"/>
  <c r="BF444" i="6"/>
  <c r="BF446" i="6"/>
  <c r="BF448" i="6"/>
  <c r="BF452" i="6"/>
  <c r="BF456" i="6"/>
  <c r="BF462" i="6"/>
  <c r="BF464" i="6"/>
  <c r="BF490" i="6"/>
  <c r="BF500" i="6"/>
  <c r="J56" i="6"/>
  <c r="J83" i="6"/>
  <c r="BF92" i="6"/>
  <c r="BF104" i="6"/>
  <c r="BF413" i="6"/>
  <c r="BF422" i="6"/>
  <c r="BF424" i="6"/>
  <c r="BF432" i="6"/>
  <c r="BF438" i="6"/>
  <c r="BF443" i="6"/>
  <c r="J59" i="6"/>
  <c r="BF95" i="6"/>
  <c r="BF96" i="6"/>
  <c r="BF99" i="6"/>
  <c r="BF101" i="6"/>
  <c r="BF115" i="6"/>
  <c r="BF118" i="6"/>
  <c r="BF128" i="6"/>
  <c r="BF136" i="6"/>
  <c r="BF137" i="6"/>
  <c r="BF139" i="6"/>
  <c r="BF145" i="6"/>
  <c r="BF146" i="6"/>
  <c r="BF148" i="6"/>
  <c r="BF151" i="6"/>
  <c r="BF152" i="6"/>
  <c r="BF158" i="6"/>
  <c r="BF160" i="6"/>
  <c r="BF163" i="6"/>
  <c r="BF167" i="6"/>
  <c r="BF170" i="6"/>
  <c r="BF171" i="6"/>
  <c r="BF173" i="6"/>
  <c r="BF177" i="6"/>
  <c r="BF179" i="6"/>
  <c r="BF185" i="6"/>
  <c r="BF189" i="6"/>
  <c r="BF194" i="6"/>
  <c r="BF198" i="6"/>
  <c r="BF201" i="6"/>
  <c r="BF206" i="6"/>
  <c r="BF207" i="6"/>
  <c r="BF215" i="6"/>
  <c r="BF218" i="6"/>
  <c r="BF221" i="6"/>
  <c r="BF222" i="6"/>
  <c r="BF224" i="6"/>
  <c r="BF226" i="6"/>
  <c r="BF235" i="6"/>
  <c r="BF238" i="6"/>
  <c r="BF240" i="6"/>
  <c r="BF241" i="6"/>
  <c r="BF248" i="6"/>
  <c r="BF249" i="6"/>
  <c r="BF258" i="6"/>
  <c r="BF263" i="6"/>
  <c r="BF264" i="6"/>
  <c r="BF266" i="6"/>
  <c r="BF267" i="6"/>
  <c r="BF270" i="6"/>
  <c r="BF273" i="6"/>
  <c r="BF280" i="6"/>
  <c r="BF282" i="6"/>
  <c r="BF283" i="6"/>
  <c r="BF286" i="6"/>
  <c r="BF287" i="6"/>
  <c r="BF288" i="6"/>
  <c r="BF290" i="6"/>
  <c r="BF305" i="6"/>
  <c r="BF309" i="6"/>
  <c r="BF312" i="6"/>
  <c r="BF410" i="6"/>
  <c r="BF419" i="6"/>
  <c r="BF421" i="6"/>
  <c r="BF428" i="6"/>
  <c r="BF450" i="6"/>
  <c r="BF472" i="6"/>
  <c r="BF476" i="6"/>
  <c r="BF496" i="6"/>
  <c r="BF505" i="6"/>
  <c r="BF90" i="6"/>
  <c r="BF93" i="6"/>
  <c r="BF102" i="6"/>
  <c r="BF116" i="6"/>
  <c r="BF119" i="6"/>
  <c r="BF121" i="6"/>
  <c r="BF130" i="6"/>
  <c r="BF131" i="6"/>
  <c r="BF133" i="6"/>
  <c r="BF134" i="6"/>
  <c r="BF143" i="6"/>
  <c r="BF149" i="6"/>
  <c r="BF154" i="6"/>
  <c r="BF155" i="6"/>
  <c r="BF165" i="6"/>
  <c r="BF175" i="6"/>
  <c r="BF180" i="6"/>
  <c r="BF182" i="6"/>
  <c r="BF187" i="6"/>
  <c r="BF190" i="6"/>
  <c r="BF192" i="6"/>
  <c r="BF196" i="6"/>
  <c r="BF202" i="6"/>
  <c r="BF204" i="6"/>
  <c r="BF212" i="6"/>
  <c r="BF213" i="6"/>
  <c r="BF216" i="6"/>
  <c r="BF228" i="6"/>
  <c r="BF231" i="6"/>
  <c r="BF233" i="6"/>
  <c r="BF237" i="6"/>
  <c r="BF242" i="6"/>
  <c r="BF247" i="6"/>
  <c r="BF250" i="6"/>
  <c r="BF255" i="6"/>
  <c r="BF260" i="6"/>
  <c r="BF261" i="6"/>
  <c r="BF272" i="6"/>
  <c r="BF275" i="6"/>
  <c r="BF285" i="6"/>
  <c r="BF302" i="6"/>
  <c r="BF303" i="6"/>
  <c r="BF307" i="6"/>
  <c r="BF308" i="6"/>
  <c r="BF310" i="6"/>
  <c r="BF313" i="6"/>
  <c r="BF314" i="6"/>
  <c r="BF315" i="6"/>
  <c r="BF317" i="6"/>
  <c r="BF318" i="6"/>
  <c r="BF325" i="6"/>
  <c r="BF328" i="6"/>
  <c r="BF329" i="6"/>
  <c r="BF330" i="6"/>
  <c r="BF336" i="6"/>
  <c r="BF339" i="6"/>
  <c r="BF342" i="6"/>
  <c r="BF347" i="6"/>
  <c r="BF352" i="6"/>
  <c r="BF355" i="6"/>
  <c r="BF356" i="6"/>
  <c r="BF359" i="6"/>
  <c r="BF373" i="6"/>
  <c r="BF376" i="6"/>
  <c r="BF379" i="6"/>
  <c r="BF381" i="6"/>
  <c r="BF383" i="6"/>
  <c r="BF386" i="6"/>
  <c r="BF389" i="6"/>
  <c r="BF403" i="6"/>
  <c r="BF406" i="6"/>
  <c r="BF407" i="6"/>
  <c r="BF408" i="6"/>
  <c r="BF409" i="6"/>
  <c r="BF436" i="6"/>
  <c r="BF454" i="6"/>
  <c r="BF458" i="6"/>
  <c r="BF468" i="6"/>
  <c r="BF474" i="6"/>
  <c r="BF482" i="6"/>
  <c r="BF486" i="6"/>
  <c r="BF494" i="6"/>
  <c r="BF504" i="6"/>
  <c r="BF509" i="6"/>
  <c r="BF513" i="6"/>
  <c r="BF517" i="6"/>
  <c r="BF521" i="6"/>
  <c r="BF525" i="6"/>
  <c r="BF529" i="6"/>
  <c r="J64" i="4"/>
  <c r="J58" i="5"/>
  <c r="BF109" i="5"/>
  <c r="BF111" i="5"/>
  <c r="BF116" i="5"/>
  <c r="BF129" i="5"/>
  <c r="BF143" i="5"/>
  <c r="BF159" i="5"/>
  <c r="BF163" i="5"/>
  <c r="BF167" i="5"/>
  <c r="BF173" i="5"/>
  <c r="BF174" i="5"/>
  <c r="BF201" i="5"/>
  <c r="BF208" i="5"/>
  <c r="BF223" i="5"/>
  <c r="BF226" i="5"/>
  <c r="BF228" i="5"/>
  <c r="BF266" i="5"/>
  <c r="BF269" i="5"/>
  <c r="BF275" i="5"/>
  <c r="BF278" i="5"/>
  <c r="BF285" i="5"/>
  <c r="BF286" i="5"/>
  <c r="BF293" i="5"/>
  <c r="BF306" i="5"/>
  <c r="BF322" i="5"/>
  <c r="BF327" i="5"/>
  <c r="BF329" i="5"/>
  <c r="BF341" i="5"/>
  <c r="BF343" i="5"/>
  <c r="BF349" i="5"/>
  <c r="BF368" i="5"/>
  <c r="BF374" i="5"/>
  <c r="BF382" i="5"/>
  <c r="BF387" i="5"/>
  <c r="BF398" i="5"/>
  <c r="BF410" i="5"/>
  <c r="BF412" i="5"/>
  <c r="BF415" i="5"/>
  <c r="BF416" i="5"/>
  <c r="BF425" i="5"/>
  <c r="BF430" i="5"/>
  <c r="BF434" i="5"/>
  <c r="BF437" i="5"/>
  <c r="BF439" i="5"/>
  <c r="BF451" i="5"/>
  <c r="BF455" i="5"/>
  <c r="BF459" i="5"/>
  <c r="BF467" i="5"/>
  <c r="BF475" i="5"/>
  <c r="BF482" i="5"/>
  <c r="BF483" i="5"/>
  <c r="BF486" i="5"/>
  <c r="BF487" i="5"/>
  <c r="BF498" i="5"/>
  <c r="BF502" i="5"/>
  <c r="BF510" i="5"/>
  <c r="BF511" i="5"/>
  <c r="BF513" i="5"/>
  <c r="BF514" i="5"/>
  <c r="J56" i="5"/>
  <c r="J59" i="5"/>
  <c r="BF114" i="5"/>
  <c r="BF118" i="5"/>
  <c r="BF120" i="5"/>
  <c r="BF122" i="5"/>
  <c r="BF124" i="5"/>
  <c r="BF133" i="5"/>
  <c r="BF139" i="5"/>
  <c r="BF157" i="5"/>
  <c r="BF165" i="5"/>
  <c r="BF171" i="5"/>
  <c r="BF185" i="5"/>
  <c r="BF188" i="5"/>
  <c r="BF191" i="5"/>
  <c r="BF197" i="5"/>
  <c r="BF204" i="5"/>
  <c r="BF206" i="5"/>
  <c r="BF215" i="5"/>
  <c r="BF217" i="5"/>
  <c r="BF241" i="5"/>
  <c r="BF243" i="5"/>
  <c r="BF247" i="5"/>
  <c r="BF249" i="5"/>
  <c r="BF264" i="5"/>
  <c r="BF271" i="5"/>
  <c r="BF273" i="5"/>
  <c r="BF297" i="5"/>
  <c r="BF326" i="5"/>
  <c r="BF335" i="5"/>
  <c r="BF337" i="5"/>
  <c r="BF347" i="5"/>
  <c r="BF348" i="5"/>
  <c r="BF351" i="5"/>
  <c r="BF352" i="5"/>
  <c r="BF355" i="5"/>
  <c r="BF356" i="5"/>
  <c r="BF359" i="5"/>
  <c r="BF361" i="5"/>
  <c r="BF364" i="5"/>
  <c r="BF380" i="5"/>
  <c r="BF390" i="5"/>
  <c r="BF391" i="5"/>
  <c r="BF396" i="5"/>
  <c r="BF402" i="5"/>
  <c r="BF404" i="5"/>
  <c r="BF406" i="5"/>
  <c r="BF423" i="5"/>
  <c r="BF427" i="5"/>
  <c r="BF441" i="5"/>
  <c r="BF444" i="5"/>
  <c r="BF448" i="5"/>
  <c r="BF449" i="5"/>
  <c r="BF457" i="5"/>
  <c r="BF465" i="5"/>
  <c r="BF469" i="5"/>
  <c r="BF490" i="5"/>
  <c r="BF492" i="5"/>
  <c r="BF500" i="5"/>
  <c r="BF508" i="5"/>
  <c r="J101" i="4"/>
  <c r="J65" i="4" s="1"/>
  <c r="F59" i="5"/>
  <c r="F94" i="5"/>
  <c r="BF106" i="5"/>
  <c r="BF145" i="5"/>
  <c r="BF148" i="5"/>
  <c r="BF153" i="5"/>
  <c r="BF155" i="5"/>
  <c r="BF161" i="5"/>
  <c r="BF169" i="5"/>
  <c r="BF179" i="5"/>
  <c r="BF181" i="5"/>
  <c r="BF184" i="5"/>
  <c r="BF199" i="5"/>
  <c r="BF210" i="5"/>
  <c r="BF232" i="5"/>
  <c r="BF233" i="5"/>
  <c r="BF245" i="5"/>
  <c r="BF257" i="5"/>
  <c r="BF281" i="5"/>
  <c r="BF289" i="5"/>
  <c r="BF299" i="5"/>
  <c r="BF301" i="5"/>
  <c r="BF304" i="5"/>
  <c r="BF311" i="5"/>
  <c r="BF314" i="5"/>
  <c r="BF320" i="5"/>
  <c r="BF324" i="5"/>
  <c r="BF330" i="5"/>
  <c r="BF336" i="5"/>
  <c r="BF353" i="5"/>
  <c r="BF363" i="5"/>
  <c r="BF372" i="5"/>
  <c r="BF376" i="5"/>
  <c r="BF378" i="5"/>
  <c r="BF392" i="5"/>
  <c r="BF395" i="5"/>
  <c r="BF471" i="5"/>
  <c r="BF480" i="5"/>
  <c r="BF484" i="5"/>
  <c r="BF494" i="5"/>
  <c r="BF504" i="5"/>
  <c r="E50" i="5"/>
  <c r="BF101" i="5"/>
  <c r="BF126" i="5"/>
  <c r="BF131" i="5"/>
  <c r="BF135" i="5"/>
  <c r="BF151" i="5"/>
  <c r="BF177" i="5"/>
  <c r="BF189" i="5"/>
  <c r="BF193" i="5"/>
  <c r="BF195" i="5"/>
  <c r="BF203" i="5"/>
  <c r="BF227" i="5"/>
  <c r="BF231" i="5"/>
  <c r="BF252" i="5"/>
  <c r="BF254" i="5"/>
  <c r="BF259" i="5"/>
  <c r="BF279" i="5"/>
  <c r="BF282" i="5"/>
  <c r="BF290" i="5"/>
  <c r="BF295" i="5"/>
  <c r="BF308" i="5"/>
  <c r="BF316" i="5"/>
  <c r="BF318" i="5"/>
  <c r="BF332" i="5"/>
  <c r="BF338" i="5"/>
  <c r="BF340" i="5"/>
  <c r="BF344" i="5"/>
  <c r="BF345" i="5"/>
  <c r="BF357" i="5"/>
  <c r="BF366" i="5"/>
  <c r="BF370" i="5"/>
  <c r="BF384" i="5"/>
  <c r="BF399" i="5"/>
  <c r="BF403" i="5"/>
  <c r="BF408" i="5"/>
  <c r="BF419" i="5"/>
  <c r="BF421" i="5"/>
  <c r="BF428" i="5"/>
  <c r="BF432" i="5"/>
  <c r="BF446" i="5"/>
  <c r="BF452" i="5"/>
  <c r="BF454" i="5"/>
  <c r="BF461" i="5"/>
  <c r="BF463" i="5"/>
  <c r="BF473" i="5"/>
  <c r="BF478" i="5"/>
  <c r="BF485" i="5"/>
  <c r="BF488" i="5"/>
  <c r="BF496" i="5"/>
  <c r="BF507" i="5"/>
  <c r="E50" i="4"/>
  <c r="J56" i="4"/>
  <c r="J58" i="4"/>
  <c r="F96" i="4"/>
  <c r="BF112" i="4"/>
  <c r="BF115" i="4"/>
  <c r="BF135" i="4"/>
  <c r="BF147" i="4"/>
  <c r="BF154" i="4"/>
  <c r="BF156" i="4"/>
  <c r="BF161" i="4"/>
  <c r="BF178" i="4"/>
  <c r="BF182" i="4"/>
  <c r="BF191" i="4"/>
  <c r="BF206" i="4"/>
  <c r="BF214" i="4"/>
  <c r="BF217" i="4"/>
  <c r="BF221" i="4"/>
  <c r="BF246" i="4"/>
  <c r="BF248" i="4"/>
  <c r="BF257" i="4"/>
  <c r="BF261" i="4"/>
  <c r="BF265" i="4"/>
  <c r="BF269" i="4"/>
  <c r="BF271" i="4"/>
  <c r="BF277" i="4"/>
  <c r="BF281" i="4"/>
  <c r="BF289" i="4"/>
  <c r="BF304" i="4"/>
  <c r="BF316" i="4"/>
  <c r="BF321" i="4"/>
  <c r="BF323" i="4"/>
  <c r="BF328" i="4"/>
  <c r="BF137" i="4"/>
  <c r="BF141" i="4"/>
  <c r="BF143" i="4"/>
  <c r="BF158" i="4"/>
  <c r="BF164" i="4"/>
  <c r="BF166" i="4"/>
  <c r="BF170" i="4"/>
  <c r="BF180" i="4"/>
  <c r="BF187" i="4"/>
  <c r="BF189" i="4"/>
  <c r="BF193" i="4"/>
  <c r="BF198" i="4"/>
  <c r="BF202" i="4"/>
  <c r="BF212" i="4"/>
  <c r="BF237" i="4"/>
  <c r="BF239" i="4"/>
  <c r="BF241" i="4"/>
  <c r="BF285" i="4"/>
  <c r="BF287" i="4"/>
  <c r="BF291" i="4"/>
  <c r="BF302" i="4"/>
  <c r="BF314" i="4"/>
  <c r="BF336" i="4"/>
  <c r="BF342" i="4"/>
  <c r="BF350" i="4"/>
  <c r="BF358" i="4"/>
  <c r="BF364" i="4"/>
  <c r="BF373" i="4"/>
  <c r="BF375" i="4"/>
  <c r="BF378" i="4"/>
  <c r="BK115" i="3"/>
  <c r="J115" i="3"/>
  <c r="J66" i="3" s="1"/>
  <c r="BF105" i="4"/>
  <c r="BF108" i="4"/>
  <c r="BF117" i="4"/>
  <c r="BF119" i="4"/>
  <c r="BF121" i="4"/>
  <c r="BF125" i="4"/>
  <c r="BF129" i="4"/>
  <c r="BF132" i="4"/>
  <c r="BF145" i="4"/>
  <c r="BF172" i="4"/>
  <c r="BF175" i="4"/>
  <c r="BF177" i="4"/>
  <c r="BF185" i="4"/>
  <c r="BF196" i="4"/>
  <c r="BF204" i="4"/>
  <c r="BF223" i="4"/>
  <c r="BF227" i="4"/>
  <c r="BF231" i="4"/>
  <c r="BF243" i="4"/>
  <c r="BF251" i="4"/>
  <c r="BF255" i="4"/>
  <c r="BF263" i="4"/>
  <c r="BF267" i="4"/>
  <c r="BF273" i="4"/>
  <c r="BF275" i="4"/>
  <c r="BF279" i="4"/>
  <c r="BF283" i="4"/>
  <c r="BF293" i="4"/>
  <c r="BF300" i="4"/>
  <c r="BF306" i="4"/>
  <c r="BF318" i="4"/>
  <c r="BF320" i="4"/>
  <c r="BF330" i="4"/>
  <c r="BF334" i="4"/>
  <c r="BF344" i="4"/>
  <c r="BF348" i="4"/>
  <c r="BF356" i="4"/>
  <c r="BF362" i="4"/>
  <c r="BF367" i="4"/>
  <c r="F58" i="4"/>
  <c r="J59" i="4"/>
  <c r="BF102" i="4"/>
  <c r="BF110" i="4"/>
  <c r="BF139" i="4"/>
  <c r="BF150" i="4"/>
  <c r="BF152" i="4"/>
  <c r="BF168" i="4"/>
  <c r="BF184" i="4"/>
  <c r="BF200" i="4"/>
  <c r="BF208" i="4"/>
  <c r="BF210" i="4"/>
  <c r="BF219" i="4"/>
  <c r="BF225" i="4"/>
  <c r="BF229" i="4"/>
  <c r="BF233" i="4"/>
  <c r="BF235" i="4"/>
  <c r="BF253" i="4"/>
  <c r="BF259" i="4"/>
  <c r="BF295" i="4"/>
  <c r="BF297" i="4"/>
  <c r="BF308" i="4"/>
  <c r="BF310" i="4"/>
  <c r="BF312" i="4"/>
  <c r="BF325" i="4"/>
  <c r="BF332" i="4"/>
  <c r="BF338" i="4"/>
  <c r="BF340" i="4"/>
  <c r="BF346" i="4"/>
  <c r="BF352" i="4"/>
  <c r="BF354" i="4"/>
  <c r="BF360" i="4"/>
  <c r="BF372" i="4"/>
  <c r="E50" i="3"/>
  <c r="F58" i="3"/>
  <c r="F59" i="3"/>
  <c r="J97" i="3"/>
  <c r="BF139" i="3"/>
  <c r="BF142" i="3"/>
  <c r="BF151" i="3"/>
  <c r="BF182" i="3"/>
  <c r="BF187" i="3"/>
  <c r="BF194" i="3"/>
  <c r="BF195" i="3"/>
  <c r="BF198" i="3"/>
  <c r="BF203" i="3"/>
  <c r="BF209" i="3"/>
  <c r="BF211" i="3"/>
  <c r="BF213" i="3"/>
  <c r="BF215" i="3"/>
  <c r="BF226" i="3"/>
  <c r="BF228" i="3"/>
  <c r="BF235" i="3"/>
  <c r="BF251" i="3"/>
  <c r="BF255" i="3"/>
  <c r="BF259" i="3"/>
  <c r="BF275" i="3"/>
  <c r="BF277" i="3"/>
  <c r="BF281" i="3"/>
  <c r="BF291" i="3"/>
  <c r="BF293" i="3"/>
  <c r="BF294" i="3"/>
  <c r="BF301" i="3"/>
  <c r="BF303" i="3"/>
  <c r="BF310" i="3"/>
  <c r="BF316" i="3"/>
  <c r="BF319" i="3"/>
  <c r="BF321" i="3"/>
  <c r="BF324" i="3"/>
  <c r="BF330" i="3"/>
  <c r="BF334" i="3"/>
  <c r="BF335" i="3"/>
  <c r="BF337" i="3"/>
  <c r="BF344" i="3"/>
  <c r="BF346" i="3"/>
  <c r="BF362" i="3"/>
  <c r="BF366" i="3"/>
  <c r="BF371" i="3"/>
  <c r="BF375" i="3"/>
  <c r="BF379" i="3"/>
  <c r="J58" i="3"/>
  <c r="J59" i="3"/>
  <c r="BF106" i="3"/>
  <c r="BF109" i="3"/>
  <c r="BF112" i="3"/>
  <c r="BF117" i="3"/>
  <c r="BF119" i="3"/>
  <c r="BF125" i="3"/>
  <c r="BF127" i="3"/>
  <c r="BF129" i="3"/>
  <c r="BF131" i="3"/>
  <c r="BF133" i="3"/>
  <c r="BF135" i="3"/>
  <c r="BF137" i="3"/>
  <c r="BF144" i="3"/>
  <c r="BF146" i="3"/>
  <c r="BF148" i="3"/>
  <c r="BF153" i="3"/>
  <c r="BF155" i="3"/>
  <c r="BF157" i="3"/>
  <c r="BF159" i="3"/>
  <c r="BF161" i="3"/>
  <c r="BF163" i="3"/>
  <c r="BF165" i="3"/>
  <c r="BF167" i="3"/>
  <c r="BF170" i="3"/>
  <c r="BF172" i="3"/>
  <c r="BF174" i="3"/>
  <c r="BF178" i="3"/>
  <c r="BF184" i="3"/>
  <c r="BF189" i="3"/>
  <c r="BF192" i="3"/>
  <c r="BF199" i="3"/>
  <c r="BF201" i="3"/>
  <c r="BF205" i="3"/>
  <c r="BF207" i="3"/>
  <c r="BF217" i="3"/>
  <c r="BF220" i="3"/>
  <c r="BF222" i="3"/>
  <c r="BF224" i="3"/>
  <c r="BF230" i="3"/>
  <c r="BF232" i="3"/>
  <c r="BF234" i="3"/>
  <c r="BF238" i="3"/>
  <c r="BF244" i="3"/>
  <c r="BF246" i="3"/>
  <c r="BF249" i="3"/>
  <c r="BF253" i="3"/>
  <c r="BF257" i="3"/>
  <c r="BF261" i="3"/>
  <c r="BF263" i="3"/>
  <c r="BF265" i="3"/>
  <c r="BF268" i="3"/>
  <c r="BF270" i="3"/>
  <c r="BF273" i="3"/>
  <c r="BF279" i="3"/>
  <c r="BF283" i="3"/>
  <c r="BF285" i="3"/>
  <c r="BF287" i="3"/>
  <c r="BF289" i="3"/>
  <c r="BF298" i="3"/>
  <c r="BF307" i="3"/>
  <c r="BF312" i="3"/>
  <c r="BF314" i="3"/>
  <c r="BF327" i="3"/>
  <c r="BF332" i="3"/>
  <c r="BF338" i="3"/>
  <c r="BF340" i="3"/>
  <c r="BF341" i="3"/>
  <c r="BF343" i="3"/>
  <c r="BF347" i="3"/>
  <c r="BF350" i="3"/>
  <c r="BF353" i="3"/>
  <c r="BF356" i="3"/>
  <c r="BF359" i="3"/>
  <c r="BF360" i="3"/>
  <c r="BF367" i="3"/>
  <c r="BF370" i="3"/>
  <c r="BF373" i="3"/>
  <c r="BF377" i="3"/>
  <c r="BF384" i="3"/>
  <c r="BF386" i="3"/>
  <c r="BF389" i="3"/>
  <c r="BF392" i="3"/>
  <c r="BF396" i="3"/>
  <c r="BF398" i="3"/>
  <c r="BF399" i="3"/>
  <c r="BF401" i="3"/>
  <c r="BF403" i="3"/>
  <c r="BF409" i="3"/>
  <c r="BF411" i="3"/>
  <c r="BF363" i="3"/>
  <c r="BF381" i="3"/>
  <c r="BF383" i="3"/>
  <c r="BF388" i="3"/>
  <c r="BF394" i="3"/>
  <c r="BF405" i="3"/>
  <c r="BF408" i="3"/>
  <c r="BF512" i="2"/>
  <c r="BF520" i="2"/>
  <c r="BF524" i="2"/>
  <c r="BF530" i="2"/>
  <c r="BF559" i="2"/>
  <c r="BF576" i="2"/>
  <c r="BF582" i="2"/>
  <c r="BF596" i="2"/>
  <c r="BF604" i="2"/>
  <c r="BF625" i="2"/>
  <c r="BF631" i="2"/>
  <c r="BF633" i="2"/>
  <c r="BF641" i="2"/>
  <c r="BF648" i="2"/>
  <c r="BF657" i="2"/>
  <c r="BF686" i="2"/>
  <c r="BF727" i="2"/>
  <c r="BF807" i="2"/>
  <c r="BF822" i="2"/>
  <c r="BF855" i="2"/>
  <c r="BF979" i="2"/>
  <c r="BF980" i="2"/>
  <c r="BF1027" i="2"/>
  <c r="BF1054" i="2"/>
  <c r="BF1111" i="2"/>
  <c r="BF1122" i="2"/>
  <c r="BF1145" i="2"/>
  <c r="BF1160" i="2"/>
  <c r="BF1172" i="2"/>
  <c r="BF1196" i="2"/>
  <c r="BF1284" i="2"/>
  <c r="BF1308" i="2"/>
  <c r="BF1320" i="2"/>
  <c r="BF1327" i="2"/>
  <c r="BF1344" i="2"/>
  <c r="BF1408" i="2"/>
  <c r="BF1454" i="2"/>
  <c r="BF1464" i="2"/>
  <c r="BF1477" i="2"/>
  <c r="BF1499" i="2"/>
  <c r="BF1517" i="2"/>
  <c r="BF1527" i="2"/>
  <c r="BF1552" i="2"/>
  <c r="BF1555" i="2"/>
  <c r="BF1558" i="2"/>
  <c r="BF1561" i="2"/>
  <c r="BF1573" i="2"/>
  <c r="BF1603" i="2"/>
  <c r="BF1635" i="2"/>
  <c r="BF1662" i="2"/>
  <c r="BF1681" i="2"/>
  <c r="BF1685" i="2"/>
  <c r="BF1704" i="2"/>
  <c r="BF1750" i="2"/>
  <c r="BF1757" i="2"/>
  <c r="BF1767" i="2"/>
  <c r="BF1781" i="2"/>
  <c r="BF1799" i="2"/>
  <c r="BF1827" i="2"/>
  <c r="BF1836" i="2"/>
  <c r="BF1839" i="2"/>
  <c r="BF1882" i="2"/>
  <c r="BF1893" i="2"/>
  <c r="BF1908" i="2"/>
  <c r="BF1915" i="2"/>
  <c r="BF1932" i="2"/>
  <c r="BF1934" i="2"/>
  <c r="BF1947" i="2"/>
  <c r="BF1954" i="2"/>
  <c r="BF1960" i="2"/>
  <c r="BF1970" i="2"/>
  <c r="BF1977" i="2"/>
  <c r="BF2042" i="2"/>
  <c r="BF2055" i="2"/>
  <c r="BF2074" i="2"/>
  <c r="BF2106" i="2"/>
  <c r="BF2132" i="2"/>
  <c r="BF2142" i="2"/>
  <c r="BF2147" i="2"/>
  <c r="BF2149" i="2"/>
  <c r="BF2160" i="2"/>
  <c r="BF2169" i="2"/>
  <c r="BF2196" i="2"/>
  <c r="BF2234" i="2"/>
  <c r="BF2237" i="2"/>
  <c r="BF2302" i="2"/>
  <c r="BF2306" i="2"/>
  <c r="BF2330" i="2"/>
  <c r="BF2331" i="2"/>
  <c r="BF2334" i="2"/>
  <c r="BF2340" i="2"/>
  <c r="BF2341" i="2"/>
  <c r="BF2353" i="2"/>
  <c r="BF2365" i="2"/>
  <c r="BF2368" i="2"/>
  <c r="BF2377" i="2"/>
  <c r="BF2384" i="2"/>
  <c r="BF2392" i="2"/>
  <c r="BF2398" i="2"/>
  <c r="BF2401" i="2"/>
  <c r="BF2405" i="2"/>
  <c r="BF2413" i="2"/>
  <c r="BF2425" i="2"/>
  <c r="BF2470" i="2"/>
  <c r="BF2481" i="2"/>
  <c r="BF2488" i="2"/>
  <c r="BF2496" i="2"/>
  <c r="BF2510" i="2"/>
  <c r="BF2514" i="2"/>
  <c r="BF2516" i="2"/>
  <c r="BF2528" i="2"/>
  <c r="BF2541" i="2"/>
  <c r="BF2568" i="2"/>
  <c r="BF2571" i="2"/>
  <c r="BF2637" i="2"/>
  <c r="BF2712" i="2"/>
  <c r="BF2713" i="2"/>
  <c r="BF2757" i="2"/>
  <c r="BF2763" i="2"/>
  <c r="BF2789" i="2"/>
  <c r="BF2823" i="2"/>
  <c r="BF2833" i="2"/>
  <c r="BF2835" i="2"/>
  <c r="BF2839" i="2"/>
  <c r="BF2843" i="2"/>
  <c r="BF2870" i="2"/>
  <c r="BF2877" i="2"/>
  <c r="BF2907" i="2"/>
  <c r="BF2910" i="2"/>
  <c r="BF2921" i="2"/>
  <c r="BF2957" i="2"/>
  <c r="BF2973" i="2"/>
  <c r="BF2976" i="2"/>
  <c r="BF2978" i="2"/>
  <c r="BF2993" i="2"/>
  <c r="BF2998" i="2"/>
  <c r="BF3001" i="2"/>
  <c r="BF3018" i="2"/>
  <c r="BF3019" i="2"/>
  <c r="BF3022" i="2"/>
  <c r="BF3031" i="2"/>
  <c r="BF3046" i="2"/>
  <c r="BF3054" i="2"/>
  <c r="BF3069" i="2"/>
  <c r="BF3074" i="2"/>
  <c r="BF3110" i="2"/>
  <c r="BF3122" i="2"/>
  <c r="BF3124" i="2"/>
  <c r="BF3126" i="2"/>
  <c r="BF3128" i="2"/>
  <c r="BF3134" i="2"/>
  <c r="BF3136" i="2"/>
  <c r="BF3138" i="2"/>
  <c r="BF3152" i="2"/>
  <c r="BF3156" i="2"/>
  <c r="BF3158" i="2"/>
  <c r="BF3160" i="2"/>
  <c r="E48" i="2"/>
  <c r="J52" i="2"/>
  <c r="F55" i="2"/>
  <c r="F110" i="2"/>
  <c r="BF119" i="2"/>
  <c r="BF121" i="2"/>
  <c r="BF133" i="2"/>
  <c r="BF146" i="2"/>
  <c r="BF152" i="2"/>
  <c r="BF154" i="2"/>
  <c r="BF181" i="2"/>
  <c r="BF221" i="2"/>
  <c r="BF241" i="2"/>
  <c r="BF270" i="2"/>
  <c r="BF272" i="2"/>
  <c r="BF280" i="2"/>
  <c r="BF300" i="2"/>
  <c r="BF306" i="2"/>
  <c r="BF314" i="2"/>
  <c r="BF330" i="2"/>
  <c r="BF350" i="2"/>
  <c r="BF354" i="2"/>
  <c r="BF366" i="2"/>
  <c r="BF374" i="2"/>
  <c r="BF378" i="2"/>
  <c r="BF392" i="2"/>
  <c r="BF412" i="2"/>
  <c r="BF417" i="2"/>
  <c r="BF427" i="2"/>
  <c r="BF476" i="2"/>
  <c r="BF481" i="2"/>
  <c r="BF492" i="2"/>
  <c r="BF508" i="2"/>
  <c r="BF536" i="2"/>
  <c r="BF540" i="2"/>
  <c r="BF544" i="2"/>
  <c r="BF548" i="2"/>
  <c r="BF553" i="2"/>
  <c r="BF614" i="2"/>
  <c r="BF616" i="2"/>
  <c r="BF621" i="2"/>
  <c r="BF634" i="2"/>
  <c r="BF762" i="2"/>
  <c r="BF812" i="2"/>
  <c r="BF873" i="2"/>
  <c r="BF916" i="2"/>
  <c r="BF1038" i="2"/>
  <c r="BF1128" i="2"/>
  <c r="BF1137" i="2"/>
  <c r="BF1162" i="2"/>
  <c r="BF1170" i="2"/>
  <c r="BF1192" i="2"/>
  <c r="BF1201" i="2"/>
  <c r="BF1256" i="2"/>
  <c r="BF1267" i="2"/>
  <c r="BF1273" i="2"/>
  <c r="BF1290" i="2"/>
  <c r="BF1368" i="2"/>
  <c r="BF1374" i="2"/>
  <c r="BF1399" i="2"/>
  <c r="BF1412" i="2"/>
  <c r="BF1429" i="2"/>
  <c r="BF1469" i="2"/>
  <c r="BF1484" i="2"/>
  <c r="BF1487" i="2"/>
  <c r="BF1489" i="2"/>
  <c r="BF1507" i="2"/>
  <c r="BF1512" i="2"/>
  <c r="BF1519" i="2"/>
  <c r="BF1530" i="2"/>
  <c r="BF1532" i="2"/>
  <c r="BF1544" i="2"/>
  <c r="BF1608" i="2"/>
  <c r="BF1611" i="2"/>
  <c r="BF1615" i="2"/>
  <c r="BF1620" i="2"/>
  <c r="BF1633" i="2"/>
  <c r="BF1654" i="2"/>
  <c r="BF1656" i="2"/>
  <c r="BF1659" i="2"/>
  <c r="BF1667" i="2"/>
  <c r="BF1670" i="2"/>
  <c r="BF1677" i="2"/>
  <c r="BF1688" i="2"/>
  <c r="BF1695" i="2"/>
  <c r="BF1707" i="2"/>
  <c r="BF1722" i="2"/>
  <c r="BF1727" i="2"/>
  <c r="BF1733" i="2"/>
  <c r="BF1742" i="2"/>
  <c r="BF1763" i="2"/>
  <c r="BF1794" i="2"/>
  <c r="BF1813" i="2"/>
  <c r="BF1817" i="2"/>
  <c r="BF1820" i="2"/>
  <c r="BF1823" i="2"/>
  <c r="BF1829" i="2"/>
  <c r="BF1857" i="2"/>
  <c r="BF1871" i="2"/>
  <c r="BF1875" i="2"/>
  <c r="BF1879" i="2"/>
  <c r="BF1926" i="2"/>
  <c r="BF1973" i="2"/>
  <c r="BF1981" i="2"/>
  <c r="BF1988" i="2"/>
  <c r="BF1991" i="2"/>
  <c r="BF1995" i="2"/>
  <c r="BF2011" i="2"/>
  <c r="BF2018" i="2"/>
  <c r="BF2022" i="2"/>
  <c r="BF2026" i="2"/>
  <c r="BF2030" i="2"/>
  <c r="BF2039" i="2"/>
  <c r="BF2051" i="2"/>
  <c r="BF2070" i="2"/>
  <c r="BF2078" i="2"/>
  <c r="BF2087" i="2"/>
  <c r="BF2090" i="2"/>
  <c r="BF2102" i="2"/>
  <c r="BF2114" i="2"/>
  <c r="BF2118" i="2"/>
  <c r="BF2122" i="2"/>
  <c r="BF2123" i="2"/>
  <c r="BF2131" i="2"/>
  <c r="BF2136" i="2"/>
  <c r="BF2140" i="2"/>
  <c r="BF2154" i="2"/>
  <c r="BF2173" i="2"/>
  <c r="BF2181" i="2"/>
  <c r="BF2192" i="2"/>
  <c r="BF2207" i="2"/>
  <c r="BF2219" i="2"/>
  <c r="BF2222" i="2"/>
  <c r="BF2239" i="2"/>
  <c r="BF2241" i="2"/>
  <c r="BF2273" i="2"/>
  <c r="BF2280" i="2"/>
  <c r="BF2283" i="2"/>
  <c r="BF2286" i="2"/>
  <c r="BF2289" i="2"/>
  <c r="BF2292" i="2"/>
  <c r="BF2324" i="2"/>
  <c r="BF2336" i="2"/>
  <c r="BF2343" i="2"/>
  <c r="BF2351" i="2"/>
  <c r="BF2357" i="2"/>
  <c r="BF2360" i="2"/>
  <c r="BF2366" i="2"/>
  <c r="BF2407" i="2"/>
  <c r="BF2434" i="2"/>
  <c r="BF2436" i="2"/>
  <c r="BF2440" i="2"/>
  <c r="BF2458" i="2"/>
  <c r="BF2459" i="2"/>
  <c r="BF2463" i="2"/>
  <c r="BF2466" i="2"/>
  <c r="BF2469" i="2"/>
  <c r="BF2471" i="2"/>
  <c r="BF2473" i="2"/>
  <c r="BF2487" i="2"/>
  <c r="BF2500" i="2"/>
  <c r="BF2508" i="2"/>
  <c r="BF2517" i="2"/>
  <c r="BF2535" i="2"/>
  <c r="BF2550" i="2"/>
  <c r="BF2573" i="2"/>
  <c r="BF2582" i="2"/>
  <c r="BF2604" i="2"/>
  <c r="BF2618" i="2"/>
  <c r="BF2815" i="2"/>
  <c r="BF2817" i="2"/>
  <c r="BF2830" i="2"/>
  <c r="BF2860" i="2"/>
  <c r="BF2863" i="2"/>
  <c r="BF2881" i="2"/>
  <c r="BF2884" i="2"/>
  <c r="BF2887" i="2"/>
  <c r="BF2888" i="2"/>
  <c r="BF2898" i="2"/>
  <c r="BF2900" i="2"/>
  <c r="BF2906" i="2"/>
  <c r="BF2930" i="2"/>
  <c r="BF2948" i="2"/>
  <c r="BF2963" i="2"/>
  <c r="BF2969" i="2"/>
  <c r="BF2982" i="2"/>
  <c r="BF2984" i="2"/>
  <c r="BF2992" i="2"/>
  <c r="BF2999" i="2"/>
  <c r="BF3008" i="2"/>
  <c r="BF3012" i="2"/>
  <c r="BF3016" i="2"/>
  <c r="BF3021" i="2"/>
  <c r="BF3048" i="2"/>
  <c r="BF3072" i="2"/>
  <c r="BF3076" i="2"/>
  <c r="BF3079" i="2"/>
  <c r="BF3082" i="2"/>
  <c r="BF3085" i="2"/>
  <c r="BF3095" i="2"/>
  <c r="BF3100" i="2"/>
  <c r="BF3101" i="2"/>
  <c r="BF3106" i="2"/>
  <c r="BF3108" i="2"/>
  <c r="BF3116" i="2"/>
  <c r="BF3120" i="2"/>
  <c r="BF3132" i="2"/>
  <c r="BF3142" i="2"/>
  <c r="BF3148" i="2"/>
  <c r="BF3164" i="2"/>
  <c r="BF3166" i="2"/>
  <c r="BF3168" i="2"/>
  <c r="BF3172" i="2"/>
  <c r="BF3176" i="2"/>
  <c r="BF3180" i="2"/>
  <c r="BF3182" i="2"/>
  <c r="BF3188" i="2"/>
  <c r="BF3190" i="2"/>
  <c r="BF3192" i="2"/>
  <c r="BF3198" i="2"/>
  <c r="BF3202" i="2"/>
  <c r="BF3207" i="2"/>
  <c r="BF3212" i="2"/>
  <c r="BF3216" i="2"/>
  <c r="BF3217" i="2"/>
  <c r="BF3221" i="2"/>
  <c r="BF3222" i="2"/>
  <c r="BF3226" i="2"/>
  <c r="BF3228" i="2"/>
  <c r="BF3232" i="2"/>
  <c r="BF3236" i="2"/>
  <c r="BF3239" i="2"/>
  <c r="BF3241" i="2"/>
  <c r="BF3242" i="2"/>
  <c r="BF3245" i="2"/>
  <c r="BF3249" i="2"/>
  <c r="BF3251" i="2"/>
  <c r="BF3252" i="2"/>
  <c r="BF3256" i="2"/>
  <c r="BF3260" i="2"/>
  <c r="BF3269" i="2"/>
  <c r="BF3271" i="2"/>
  <c r="J55" i="2"/>
  <c r="BF142" i="2"/>
  <c r="BF161" i="2"/>
  <c r="BF167" i="2"/>
  <c r="BF177" i="2"/>
  <c r="BF188" i="2"/>
  <c r="BF205" i="2"/>
  <c r="BF209" i="2"/>
  <c r="BF217" i="2"/>
  <c r="BF334" i="2"/>
  <c r="BF342" i="2"/>
  <c r="BF346" i="2"/>
  <c r="BF372" i="2"/>
  <c r="BF381" i="2"/>
  <c r="BF396" i="2"/>
  <c r="BF421" i="2"/>
  <c r="BF447" i="2"/>
  <c r="BF460" i="2"/>
  <c r="BF483" i="2"/>
  <c r="BF490" i="2"/>
  <c r="BF501" i="2"/>
  <c r="BF516" i="2"/>
  <c r="BF532" i="2"/>
  <c r="BF563" i="2"/>
  <c r="BF571" i="2"/>
  <c r="BF580" i="2"/>
  <c r="BF601" i="2"/>
  <c r="BF637" i="2"/>
  <c r="BF645" i="2"/>
  <c r="BF661" i="2"/>
  <c r="BF721" i="2"/>
  <c r="BF797" i="2"/>
  <c r="BF904" i="2"/>
  <c r="BF950" i="2"/>
  <c r="BF1018" i="2"/>
  <c r="BF1088" i="2"/>
  <c r="BF1093" i="2"/>
  <c r="BF1116" i="2"/>
  <c r="BF1142" i="2"/>
  <c r="BF1149" i="2"/>
  <c r="BF1188" i="2"/>
  <c r="BF1209" i="2"/>
  <c r="BF1261" i="2"/>
  <c r="BF1295" i="2"/>
  <c r="BF1313" i="2"/>
  <c r="BF1331" i="2"/>
  <c r="BF1380" i="2"/>
  <c r="BF1394" i="2"/>
  <c r="BF1473" i="2"/>
  <c r="BF1479" i="2"/>
  <c r="BF1496" i="2"/>
  <c r="BF1503" i="2"/>
  <c r="BF1515" i="2"/>
  <c r="BF1524" i="2"/>
  <c r="BF1546" i="2"/>
  <c r="BF1566" i="2"/>
  <c r="BF1577" i="2"/>
  <c r="BF1590" i="2"/>
  <c r="BF1593" i="2"/>
  <c r="BF1600" i="2"/>
  <c r="BF1642" i="2"/>
  <c r="BF1673" i="2"/>
  <c r="BF1692" i="2"/>
  <c r="BF1768" i="2"/>
  <c r="BF1777" i="2"/>
  <c r="BF1778" i="2"/>
  <c r="BF1787" i="2"/>
  <c r="BF1788" i="2"/>
  <c r="BF1793" i="2"/>
  <c r="BF1795" i="2"/>
  <c r="BF1802" i="2"/>
  <c r="BF1807" i="2"/>
  <c r="BF1834" i="2"/>
  <c r="BF1841" i="2"/>
  <c r="BF1860" i="2"/>
  <c r="BF1867" i="2"/>
  <c r="BF1886" i="2"/>
  <c r="BF1897" i="2"/>
  <c r="BF1920" i="2"/>
  <c r="BF1922" i="2"/>
  <c r="BF1928" i="2"/>
  <c r="BF1930" i="2"/>
  <c r="BF1941" i="2"/>
  <c r="BF1943" i="2"/>
  <c r="BF1966" i="2"/>
  <c r="BF1984" i="2"/>
  <c r="BF1998" i="2"/>
  <c r="BF2006" i="2"/>
  <c r="BF2015" i="2"/>
  <c r="BF2035" i="2"/>
  <c r="BF2059" i="2"/>
  <c r="BF2094" i="2"/>
  <c r="BF2098" i="2"/>
  <c r="BF2110" i="2"/>
  <c r="BF2127" i="2"/>
  <c r="BF2145" i="2"/>
  <c r="BF2164" i="2"/>
  <c r="BF2177" i="2"/>
  <c r="BF2188" i="2"/>
  <c r="BF2228" i="2"/>
  <c r="BF2232" i="2"/>
  <c r="BF2235" i="2"/>
  <c r="BF2245" i="2"/>
  <c r="BF2250" i="2"/>
  <c r="BF2258" i="2"/>
  <c r="BF2260" i="2"/>
  <c r="BF2262" i="2"/>
  <c r="BF2264" i="2"/>
  <c r="BF2266" i="2"/>
  <c r="BF2268" i="2"/>
  <c r="BF2270" i="2"/>
  <c r="BF2272" i="2"/>
  <c r="BF2296" i="2"/>
  <c r="BF2299" i="2"/>
  <c r="BF2301" i="2"/>
  <c r="BF2308" i="2"/>
  <c r="BF2310" i="2"/>
  <c r="BF2315" i="2"/>
  <c r="BF2320" i="2"/>
  <c r="BF2323" i="2"/>
  <c r="BF2325" i="2"/>
  <c r="BF2328" i="2"/>
  <c r="BF2345" i="2"/>
  <c r="BF2349" i="2"/>
  <c r="BF2363" i="2"/>
  <c r="BF2386" i="2"/>
  <c r="BF2415" i="2"/>
  <c r="BF2438" i="2"/>
  <c r="BF2444" i="2"/>
  <c r="BF2448" i="2"/>
  <c r="BF2449" i="2"/>
  <c r="BF2453" i="2"/>
  <c r="BF2454" i="2"/>
  <c r="BF2464" i="2"/>
  <c r="BF2467" i="2"/>
  <c r="BF2490" i="2"/>
  <c r="BF2492" i="2"/>
  <c r="BF2494" i="2"/>
  <c r="BF2502" i="2"/>
  <c r="BF2522" i="2"/>
  <c r="BF2544" i="2"/>
  <c r="BF2556" i="2"/>
  <c r="BF2562" i="2"/>
  <c r="BF2591" i="2"/>
  <c r="BF2596" i="2"/>
  <c r="BF2607" i="2"/>
  <c r="BF2615" i="2"/>
  <c r="BF2626" i="2"/>
  <c r="BF2634" i="2"/>
  <c r="BF2659" i="2"/>
  <c r="BF2676" i="2"/>
  <c r="BF2682" i="2"/>
  <c r="BF2709" i="2"/>
  <c r="BF2727" i="2"/>
  <c r="BF2730" i="2"/>
  <c r="BF2826" i="2"/>
  <c r="BF2837" i="2"/>
  <c r="BF2847" i="2"/>
  <c r="BF2851" i="2"/>
  <c r="BF2856" i="2"/>
  <c r="BF2866" i="2"/>
  <c r="BF2890" i="2"/>
  <c r="BF2891" i="2"/>
  <c r="BF2896" i="2"/>
  <c r="BF2919" i="2"/>
  <c r="BF2939" i="2"/>
  <c r="BF2986" i="2"/>
  <c r="BF2989" i="2"/>
  <c r="BF2995" i="2"/>
  <c r="BF2996" i="2"/>
  <c r="BF3002" i="2"/>
  <c r="BF3006" i="2"/>
  <c r="BF3027" i="2"/>
  <c r="BF3035" i="2"/>
  <c r="BF3039" i="2"/>
  <c r="BF3042" i="2"/>
  <c r="BF3045" i="2"/>
  <c r="BF3052" i="2"/>
  <c r="BF3057" i="2"/>
  <c r="BF3058" i="2"/>
  <c r="BF3060" i="2"/>
  <c r="BF3064" i="2"/>
  <c r="BF3067" i="2"/>
  <c r="BF3088" i="2"/>
  <c r="BF3089" i="2"/>
  <c r="BF3094" i="2"/>
  <c r="BF3112" i="2"/>
  <c r="BF3114" i="2"/>
  <c r="BF3118" i="2"/>
  <c r="BF3130" i="2"/>
  <c r="BF3140" i="2"/>
  <c r="BF3144" i="2"/>
  <c r="BF3146" i="2"/>
  <c r="BF3150" i="2"/>
  <c r="BF3154" i="2"/>
  <c r="BF3162" i="2"/>
  <c r="BF3170" i="2"/>
  <c r="BF3174" i="2"/>
  <c r="BF3178" i="2"/>
  <c r="BF3184" i="2"/>
  <c r="BF3186" i="2"/>
  <c r="BF3195" i="2"/>
  <c r="BF3197" i="2"/>
  <c r="BF3206" i="2"/>
  <c r="BF3211" i="2"/>
  <c r="BF3233" i="2"/>
  <c r="BF3235" i="2"/>
  <c r="BF3238" i="2"/>
  <c r="BF3253" i="2"/>
  <c r="BF3267" i="2"/>
  <c r="BF3273" i="2"/>
  <c r="J54" i="2"/>
  <c r="BF117" i="2"/>
  <c r="BF126" i="2"/>
  <c r="BF129" i="2"/>
  <c r="BF136" i="2"/>
  <c r="BF174" i="2"/>
  <c r="BF198" i="2"/>
  <c r="BF202" i="2"/>
  <c r="BF225" i="2"/>
  <c r="BF229" i="2"/>
  <c r="BF233" i="2"/>
  <c r="BF238" i="2"/>
  <c r="BF243" i="2"/>
  <c r="BF250" i="2"/>
  <c r="BF263" i="2"/>
  <c r="BF277" i="2"/>
  <c r="BF312" i="2"/>
  <c r="BF318" i="2"/>
  <c r="BF322" i="2"/>
  <c r="BF326" i="2"/>
  <c r="BF338" i="2"/>
  <c r="BF358" i="2"/>
  <c r="BF362" i="2"/>
  <c r="BF369" i="2"/>
  <c r="BF376" i="2"/>
  <c r="BF400" i="2"/>
  <c r="BF405" i="2"/>
  <c r="BF440" i="2"/>
  <c r="BF452" i="2"/>
  <c r="BF464" i="2"/>
  <c r="BF474" i="2"/>
  <c r="BF555" i="2"/>
  <c r="BF567" i="2"/>
  <c r="BF587" i="2"/>
  <c r="BF589" i="2"/>
  <c r="BF594" i="2"/>
  <c r="BF607" i="2"/>
  <c r="BF610" i="2"/>
  <c r="BF629" i="2"/>
  <c r="BF653" i="2"/>
  <c r="BF665" i="2"/>
  <c r="BF802" i="2"/>
  <c r="BF817" i="2"/>
  <c r="BF853" i="2"/>
  <c r="BF859" i="2"/>
  <c r="BF889" i="2"/>
  <c r="BF908" i="2"/>
  <c r="BF953" i="2"/>
  <c r="BF1006" i="2"/>
  <c r="BF1021" i="2"/>
  <c r="BF1034" i="2"/>
  <c r="BF1071" i="2"/>
  <c r="BF1097" i="2"/>
  <c r="BF1101" i="2"/>
  <c r="BF1156" i="2"/>
  <c r="BF1164" i="2"/>
  <c r="BF1166" i="2"/>
  <c r="BF1178" i="2"/>
  <c r="BF1184" i="2"/>
  <c r="BF1219" i="2"/>
  <c r="BF1299" i="2"/>
  <c r="BF1302" i="2"/>
  <c r="BF1336" i="2"/>
  <c r="BF1340" i="2"/>
  <c r="BF1348" i="2"/>
  <c r="BF1354" i="2"/>
  <c r="BF1362" i="2"/>
  <c r="BF1385" i="2"/>
  <c r="BF1424" i="2"/>
  <c r="BF1434" i="2"/>
  <c r="BF1460" i="2"/>
  <c r="BF1475" i="2"/>
  <c r="BF1481" i="2"/>
  <c r="BF1494" i="2"/>
  <c r="BF1535" i="2"/>
  <c r="BF1548" i="2"/>
  <c r="BF1550" i="2"/>
  <c r="BF1582" i="2"/>
  <c r="BF1586" i="2"/>
  <c r="BF1644" i="2"/>
  <c r="BF1700" i="2"/>
  <c r="BF1711" i="2"/>
  <c r="BF1714" i="2"/>
  <c r="BF1718" i="2"/>
  <c r="BF1723" i="2"/>
  <c r="BF1726" i="2"/>
  <c r="BF1730" i="2"/>
  <c r="BF1737" i="2"/>
  <c r="BF1769" i="2"/>
  <c r="BF1810" i="2"/>
  <c r="BF1843" i="2"/>
  <c r="BF1844" i="2"/>
  <c r="BF1846" i="2"/>
  <c r="BF1849" i="2"/>
  <c r="BF1851" i="2"/>
  <c r="BF1854" i="2"/>
  <c r="BF1863" i="2"/>
  <c r="BF1873" i="2"/>
  <c r="BF1889" i="2"/>
  <c r="BF1904" i="2"/>
  <c r="BF1911" i="2"/>
  <c r="BF3264" i="2"/>
  <c r="BF3280" i="2"/>
  <c r="AS54" i="1"/>
  <c r="F35" i="8"/>
  <c r="AZ62" i="1" s="1"/>
  <c r="F39" i="8"/>
  <c r="BD62" i="1"/>
  <c r="F36" i="11"/>
  <c r="BC65" i="1" s="1"/>
  <c r="F33" i="12"/>
  <c r="AZ66" i="1"/>
  <c r="F37" i="3"/>
  <c r="BB57" i="1" s="1"/>
  <c r="F38" i="3"/>
  <c r="BC57" i="1"/>
  <c r="F38" i="4"/>
  <c r="BC58" i="1" s="1"/>
  <c r="J35" i="5"/>
  <c r="AV59" i="1"/>
  <c r="F38" i="6"/>
  <c r="BC60" i="1" s="1"/>
  <c r="F37" i="7"/>
  <c r="BB61" i="1"/>
  <c r="F38" i="8"/>
  <c r="BC62" i="1" s="1"/>
  <c r="F39" i="3"/>
  <c r="BD57" i="1"/>
  <c r="F38" i="5"/>
  <c r="BC59" i="1" s="1"/>
  <c r="J33" i="12"/>
  <c r="AV66" i="1"/>
  <c r="F35" i="4"/>
  <c r="AZ58" i="1" s="1"/>
  <c r="F39" i="4"/>
  <c r="BD58" i="1"/>
  <c r="F37" i="6"/>
  <c r="BB60" i="1" s="1"/>
  <c r="F34" i="11"/>
  <c r="BA65" i="1"/>
  <c r="F37" i="11"/>
  <c r="BD65" i="1" s="1"/>
  <c r="F39" i="6"/>
  <c r="BD60" i="1" s="1"/>
  <c r="J34" i="11"/>
  <c r="AW65" i="1"/>
  <c r="J33" i="13"/>
  <c r="AV67" i="1" s="1"/>
  <c r="F36" i="13"/>
  <c r="BC67" i="1"/>
  <c r="F36" i="2"/>
  <c r="BC56" i="1" s="1"/>
  <c r="J35" i="7"/>
  <c r="AV61" i="1"/>
  <c r="F37" i="9"/>
  <c r="BB63" i="1" s="1"/>
  <c r="F35" i="10"/>
  <c r="BB64" i="1"/>
  <c r="F37" i="12"/>
  <c r="BD66" i="1" s="1"/>
  <c r="F37" i="4"/>
  <c r="BB58" i="1"/>
  <c r="F37" i="8"/>
  <c r="BB62" i="1" s="1"/>
  <c r="J35" i="3"/>
  <c r="AV57" i="1" s="1"/>
  <c r="F37" i="5"/>
  <c r="BB59" i="1" s="1"/>
  <c r="F34" i="10"/>
  <c r="BA64" i="1" s="1"/>
  <c r="F35" i="12"/>
  <c r="BB66" i="1" s="1"/>
  <c r="F33" i="2"/>
  <c r="AZ56" i="1" s="1"/>
  <c r="F35" i="9"/>
  <c r="AZ63" i="1" s="1"/>
  <c r="F35" i="11"/>
  <c r="BB65" i="1" s="1"/>
  <c r="F36" i="12"/>
  <c r="BC66" i="1" s="1"/>
  <c r="F35" i="3"/>
  <c r="AZ57" i="1" s="1"/>
  <c r="F35" i="5"/>
  <c r="AZ59" i="1" s="1"/>
  <c r="F35" i="6"/>
  <c r="AZ60" i="1" s="1"/>
  <c r="F38" i="7"/>
  <c r="BC61" i="1" s="1"/>
  <c r="F35" i="7"/>
  <c r="AZ61" i="1" s="1"/>
  <c r="F39" i="7"/>
  <c r="BD61" i="1"/>
  <c r="F36" i="10"/>
  <c r="BC64" i="1" s="1"/>
  <c r="F37" i="2"/>
  <c r="BD56" i="1"/>
  <c r="F35" i="2"/>
  <c r="BB56" i="1" s="1"/>
  <c r="J35" i="6"/>
  <c r="AV60" i="1"/>
  <c r="J33" i="2"/>
  <c r="AV56" i="1" s="1"/>
  <c r="J35" i="4"/>
  <c r="AV58" i="1" s="1"/>
  <c r="J35" i="9"/>
  <c r="AV63" i="1" s="1"/>
  <c r="F38" i="9"/>
  <c r="BC63" i="1"/>
  <c r="F37" i="10"/>
  <c r="BD64" i="1" s="1"/>
  <c r="F37" i="13"/>
  <c r="BD67" i="1"/>
  <c r="F39" i="5"/>
  <c r="BD59" i="1" s="1"/>
  <c r="J35" i="8"/>
  <c r="AV62" i="1"/>
  <c r="F39" i="9"/>
  <c r="BD63" i="1" s="1"/>
  <c r="J34" i="10"/>
  <c r="AW64" i="1" s="1"/>
  <c r="F33" i="13"/>
  <c r="AZ67" i="1" s="1"/>
  <c r="F35" i="13"/>
  <c r="BB67" i="1"/>
  <c r="J310" i="5" l="1"/>
  <c r="J73" i="5" s="1"/>
  <c r="BK147" i="5"/>
  <c r="J147" i="5" s="1"/>
  <c r="J69" i="5" s="1"/>
  <c r="P181" i="3"/>
  <c r="BK99" i="5"/>
  <c r="J99" i="5" s="1"/>
  <c r="J64" i="5" s="1"/>
  <c r="J100" i="5"/>
  <c r="J65" i="5" s="1"/>
  <c r="J87" i="11"/>
  <c r="J61" i="11" s="1"/>
  <c r="BK86" i="11"/>
  <c r="J86" i="11" s="1"/>
  <c r="J60" i="11" s="1"/>
  <c r="J142" i="5"/>
  <c r="J68" i="5" s="1"/>
  <c r="J89" i="6"/>
  <c r="J65" i="6" s="1"/>
  <c r="BK88" i="6"/>
  <c r="J88" i="6" s="1"/>
  <c r="J64" i="6" s="1"/>
  <c r="J149" i="4"/>
  <c r="J69" i="4" s="1"/>
  <c r="BK127" i="4"/>
  <c r="J127" i="4" s="1"/>
  <c r="J67" i="4" s="1"/>
  <c r="J272" i="3"/>
  <c r="J78" i="3" s="1"/>
  <c r="BK243" i="3"/>
  <c r="J243" i="3" s="1"/>
  <c r="J76" i="3" s="1"/>
  <c r="BK82" i="12"/>
  <c r="J82" i="12" s="1"/>
  <c r="T147" i="5"/>
  <c r="P115" i="2"/>
  <c r="R181" i="3"/>
  <c r="R243" i="3"/>
  <c r="R180" i="3" s="1"/>
  <c r="T181" i="3"/>
  <c r="R100" i="11"/>
  <c r="R116" i="3"/>
  <c r="R115" i="3"/>
  <c r="P91" i="9"/>
  <c r="AU63" i="1"/>
  <c r="T100" i="11"/>
  <c r="R91" i="9"/>
  <c r="R147" i="5"/>
  <c r="T93" i="9"/>
  <c r="T92" i="9"/>
  <c r="T91" i="9"/>
  <c r="T115" i="2"/>
  <c r="P147" i="5"/>
  <c r="P243" i="3"/>
  <c r="P180" i="3"/>
  <c r="R115" i="2"/>
  <c r="T180" i="3"/>
  <c r="R127" i="4"/>
  <c r="R99" i="4" s="1"/>
  <c r="R81" i="13"/>
  <c r="P83" i="12"/>
  <c r="P82" i="12"/>
  <c r="AU66" i="1" s="1"/>
  <c r="T90" i="10"/>
  <c r="T89" i="10"/>
  <c r="P81" i="13"/>
  <c r="AU67" i="1" s="1"/>
  <c r="R86" i="11"/>
  <c r="R85" i="11"/>
  <c r="R90" i="10"/>
  <c r="R89" i="10" s="1"/>
  <c r="T81" i="13"/>
  <c r="P127" i="4"/>
  <c r="P99" i="4"/>
  <c r="AU58" i="1" s="1"/>
  <c r="P86" i="11"/>
  <c r="P85" i="11"/>
  <c r="AU65" i="1"/>
  <c r="BK90" i="10"/>
  <c r="P90" i="10"/>
  <c r="P89" i="10"/>
  <c r="AU64" i="1"/>
  <c r="P141" i="5"/>
  <c r="P98" i="5"/>
  <c r="AU59" i="1"/>
  <c r="T104" i="3"/>
  <c r="T103" i="3" s="1"/>
  <c r="T1564" i="2"/>
  <c r="T114" i="2" s="1"/>
  <c r="R104" i="3"/>
  <c r="R1564" i="2"/>
  <c r="R114" i="2"/>
  <c r="P1564" i="2"/>
  <c r="P114" i="2"/>
  <c r="AU56" i="1" s="1"/>
  <c r="T141" i="5"/>
  <c r="T98" i="5"/>
  <c r="P104" i="3"/>
  <c r="P103" i="3" s="1"/>
  <c r="AU57" i="1" s="1"/>
  <c r="T86" i="11"/>
  <c r="T85" i="11"/>
  <c r="R141" i="5"/>
  <c r="R98" i="5"/>
  <c r="BK115" i="2"/>
  <c r="J115" i="2" s="1"/>
  <c r="J60" i="2" s="1"/>
  <c r="BK3254" i="2"/>
  <c r="J3254" i="2"/>
  <c r="J93" i="2" s="1"/>
  <c r="BK92" i="9"/>
  <c r="J92" i="9"/>
  <c r="J64" i="9"/>
  <c r="J82" i="13"/>
  <c r="J60" i="13"/>
  <c r="BK1564" i="2"/>
  <c r="J1564" i="2"/>
  <c r="J70" i="2" s="1"/>
  <c r="BK180" i="3"/>
  <c r="J180" i="3"/>
  <c r="J70" i="3"/>
  <c r="BK88" i="7"/>
  <c r="J88" i="7"/>
  <c r="J64" i="7"/>
  <c r="BK142" i="9"/>
  <c r="J142" i="9" s="1"/>
  <c r="J68" i="9" s="1"/>
  <c r="BK177" i="10"/>
  <c r="J177" i="10"/>
  <c r="J68" i="10" s="1"/>
  <c r="BK88" i="8"/>
  <c r="J88" i="8"/>
  <c r="J64" i="8"/>
  <c r="BK85" i="11"/>
  <c r="J85" i="11"/>
  <c r="J59" i="11"/>
  <c r="BK87" i="6"/>
  <c r="J87" i="6" s="1"/>
  <c r="J32" i="6" s="1"/>
  <c r="AG60" i="1" s="1"/>
  <c r="BK99" i="4"/>
  <c r="J99" i="4" s="1"/>
  <c r="J63" i="4" s="1"/>
  <c r="BK104" i="3"/>
  <c r="J104" i="3"/>
  <c r="J64" i="3" s="1"/>
  <c r="F34" i="2"/>
  <c r="BA56" i="1" s="1"/>
  <c r="J36" i="3"/>
  <c r="AW57" i="1" s="1"/>
  <c r="AT57" i="1" s="1"/>
  <c r="F36" i="6"/>
  <c r="BA60" i="1"/>
  <c r="J36" i="8"/>
  <c r="AW62" i="1"/>
  <c r="AT62" i="1" s="1"/>
  <c r="J33" i="10"/>
  <c r="AV64" i="1" s="1"/>
  <c r="AT64" i="1" s="1"/>
  <c r="F34" i="12"/>
  <c r="BA66" i="1"/>
  <c r="J36" i="6"/>
  <c r="AW60" i="1"/>
  <c r="AT60" i="1" s="1"/>
  <c r="F36" i="9"/>
  <c r="BA63" i="1" s="1"/>
  <c r="AZ55" i="1"/>
  <c r="J33" i="11"/>
  <c r="AV65" i="1"/>
  <c r="AT65" i="1" s="1"/>
  <c r="F34" i="13"/>
  <c r="BA67" i="1" s="1"/>
  <c r="J30" i="13"/>
  <c r="AG67" i="1" s="1"/>
  <c r="AN67" i="1" s="1"/>
  <c r="F36" i="4"/>
  <c r="BA58" i="1" s="1"/>
  <c r="F36" i="5"/>
  <c r="BA59" i="1" s="1"/>
  <c r="J36" i="7"/>
  <c r="AW61" i="1" s="1"/>
  <c r="AT61" i="1" s="1"/>
  <c r="BD55" i="1"/>
  <c r="J36" i="9"/>
  <c r="AW63" i="1" s="1"/>
  <c r="AT63" i="1" s="1"/>
  <c r="BC55" i="1"/>
  <c r="BB55" i="1"/>
  <c r="F33" i="11"/>
  <c r="AZ65" i="1"/>
  <c r="J34" i="13"/>
  <c r="AW67" i="1"/>
  <c r="AT67" i="1" s="1"/>
  <c r="F36" i="3"/>
  <c r="BA57" i="1"/>
  <c r="J36" i="4"/>
  <c r="AW58" i="1"/>
  <c r="AT58" i="1" s="1"/>
  <c r="J36" i="5"/>
  <c r="AW59" i="1" s="1"/>
  <c r="AT59" i="1" s="1"/>
  <c r="F36" i="7"/>
  <c r="BA61" i="1"/>
  <c r="F36" i="8"/>
  <c r="BA62" i="1"/>
  <c r="F33" i="10"/>
  <c r="AZ64" i="1"/>
  <c r="J34" i="12"/>
  <c r="AW66" i="1"/>
  <c r="AT66" i="1" s="1"/>
  <c r="J34" i="2"/>
  <c r="AW56" i="1" s="1"/>
  <c r="AT56" i="1" s="1"/>
  <c r="J59" i="12" l="1"/>
  <c r="J30" i="12"/>
  <c r="AG66" i="1" s="1"/>
  <c r="AN66" i="1" s="1"/>
  <c r="BK141" i="5"/>
  <c r="J141" i="5" s="1"/>
  <c r="J67" i="5" s="1"/>
  <c r="BK89" i="10"/>
  <c r="J89" i="10"/>
  <c r="J59" i="10"/>
  <c r="R103" i="3"/>
  <c r="BK114" i="2"/>
  <c r="J114" i="2"/>
  <c r="J59" i="2"/>
  <c r="J90" i="10"/>
  <c r="J60" i="10" s="1"/>
  <c r="BK87" i="7"/>
  <c r="J87" i="7"/>
  <c r="J63" i="7"/>
  <c r="BK87" i="8"/>
  <c r="J87" i="8"/>
  <c r="BK91" i="9"/>
  <c r="J91" i="9"/>
  <c r="J32" i="9" s="1"/>
  <c r="AG63" i="1" s="1"/>
  <c r="J39" i="13"/>
  <c r="AN60" i="1"/>
  <c r="J63" i="6"/>
  <c r="J41" i="6"/>
  <c r="BK103" i="3"/>
  <c r="J103" i="3"/>
  <c r="J32" i="4"/>
  <c r="AG58" i="1"/>
  <c r="AN58" i="1" s="1"/>
  <c r="AY55" i="1"/>
  <c r="AV55" i="1"/>
  <c r="AX55" i="1"/>
  <c r="BA55" i="1"/>
  <c r="AW55" i="1"/>
  <c r="BC54" i="1"/>
  <c r="W32" i="1"/>
  <c r="BD54" i="1"/>
  <c r="W33" i="1"/>
  <c r="BB54" i="1"/>
  <c r="W31" i="1"/>
  <c r="AU55" i="1"/>
  <c r="AU54" i="1"/>
  <c r="J32" i="8"/>
  <c r="AG62" i="1"/>
  <c r="J32" i="3"/>
  <c r="AG57" i="1"/>
  <c r="J30" i="11"/>
  <c r="AG65" i="1"/>
  <c r="AN65" i="1"/>
  <c r="AZ54" i="1"/>
  <c r="W29" i="1" s="1"/>
  <c r="J39" i="12" l="1"/>
  <c r="BK98" i="5"/>
  <c r="J98" i="5" s="1"/>
  <c r="J41" i="8"/>
  <c r="J41" i="9"/>
  <c r="J63" i="9"/>
  <c r="J63" i="8"/>
  <c r="J39" i="11"/>
  <c r="J41" i="4"/>
  <c r="J41" i="3"/>
  <c r="AN57" i="1"/>
  <c r="J63" i="3"/>
  <c r="AN62" i="1"/>
  <c r="AN63" i="1"/>
  <c r="AY54" i="1"/>
  <c r="AX54" i="1"/>
  <c r="BA54" i="1"/>
  <c r="W30" i="1" s="1"/>
  <c r="J32" i="7"/>
  <c r="AG61" i="1"/>
  <c r="J30" i="10"/>
  <c r="AG64" i="1" s="1"/>
  <c r="J30" i="2"/>
  <c r="AG56" i="1"/>
  <c r="AV54" i="1"/>
  <c r="AK29" i="1" s="1"/>
  <c r="AT55" i="1"/>
  <c r="J32" i="5" l="1"/>
  <c r="J63" i="5"/>
  <c r="J39" i="2"/>
  <c r="J39" i="10"/>
  <c r="J41" i="7"/>
  <c r="AN56" i="1"/>
  <c r="AN61" i="1"/>
  <c r="AN64" i="1"/>
  <c r="AW54" i="1"/>
  <c r="AK30" i="1" s="1"/>
  <c r="AG59" i="1" l="1"/>
  <c r="J41" i="5"/>
  <c r="AT54" i="1"/>
  <c r="AN59" i="1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<sst xmlns="http://schemas.openxmlformats.org/spreadsheetml/2006/main" count="54802" uniqueCount="7792">
  <si>
    <t>Export Komplet</t>
  </si>
  <si>
    <t>VZ</t>
  </si>
  <si>
    <t>2.0</t>
  </si>
  <si>
    <t>ZAMOK</t>
  </si>
  <si>
    <t>False</t>
  </si>
  <si>
    <t>{a0bc4e0e-2336-4615-a017-11ba8131dc0b}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</si>
  <si>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</si>
  <si>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</si>
  <si>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</si>
  <si>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</si>
  <si>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</si>
  <si>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</si>
  <si>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</si>
  <si>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</si>
  <si>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</si>
  <si>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</si>
  <si>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</si>
  <si>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RC_STAVEBNÍ ÚPRAVY, PŘÍSTAVBA A NÁSTAVBA STÁVAJÍCÍHO OBJEKTU DOMOVA NARNIE V MORKŮVKÁCH</t>
  </si>
  <si>
    <t>KSO:</t>
  </si>
  <si>
    <t/>
  </si>
  <si>
    <t>CC-CZ:</t>
  </si>
  <si>
    <t>Místo:</t>
  </si>
  <si>
    <t xml:space="preserve"> </t>
  </si>
  <si>
    <t>Datum:</t>
  </si>
  <si>
    <t>19. 2. 2024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</si>
  <si>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</si>
  <si>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</si>
  <si>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</si>
  <si>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</si>
  <si>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</si>
  <si>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</si>
  <si>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</si>
  <si>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</si>
  <si>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</si>
  <si>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</si>
  <si>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</si>
  <si>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</si>
  <si>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</si>
  <si>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</si>
  <si>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</si>
  <si>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</si>
  <si>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</si>
  <si>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</si>
  <si>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</si>
  <si>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</si>
  <si>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</si>
  <si>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</si>
  <si>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</si>
  <si>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</si>
  <si>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</si>
  <si>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</si>
  <si>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</si>
  <si>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</si>
  <si>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</si>
  <si>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</si>
  <si>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</si>
  <si>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</si>
  <si>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</si>
  <si>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</si>
  <si>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</si>
  <si>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</si>
  <si>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</si>
  <si>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</si>
  <si>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</si>
  <si>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</si>
  <si>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</si>
  <si>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</si>
  <si>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</si>
  <si>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</si>
  <si>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</si>
  <si>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</si>
  <si>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</si>
  <si>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</si>
  <si>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</si>
  <si>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SO01 Stavební část</t>
  </si>
  <si>
    <t>STA</t>
  </si>
  <si>
    <t>{2f86a39e-9818-4be6-ba30-083e30a88ec5}</t>
  </si>
  <si>
    <t>/</t>
  </si>
  <si>
    <t>Soupis</t>
  </si>
  <si>
    <t>2</t>
  </si>
  <si>
    <t>###NOINSERT###</t>
  </si>
  <si>
    <t>ZTI</t>
  </si>
  <si>
    <t>{91104d95-253f-4053-b571-a1502d4aee3b}</t>
  </si>
  <si>
    <t xml:space="preserve">Vytápění </t>
  </si>
  <si>
    <t>{12844e7e-2a01-46c1-a05b-bcef020874fa}</t>
  </si>
  <si>
    <t>3</t>
  </si>
  <si>
    <t>Vzduchotechnika, chlazení</t>
  </si>
  <si>
    <t>{63e53703-fa9f-4234-a244-74f2407e6546}</t>
  </si>
  <si>
    <t>4</t>
  </si>
  <si>
    <t xml:space="preserve">Silnoproudá el. </t>
  </si>
  <si>
    <t>{a3d88a20-2fd2-4d60-b54e-7dde747e129d}</t>
  </si>
  <si>
    <t>5</t>
  </si>
  <si>
    <t>EPS</t>
  </si>
  <si>
    <t>{5d5c6ee5-1403-4b62-9391-955b712c4735}</t>
  </si>
  <si>
    <t>6</t>
  </si>
  <si>
    <t>Slaboproudá el.</t>
  </si>
  <si>
    <t>{00266654-3a92-4cf7-8011-3697a6e06927}</t>
  </si>
  <si>
    <t>7</t>
  </si>
  <si>
    <t xml:space="preserve">Plynovod </t>
  </si>
  <si>
    <t>{409cfb4d-8a05-45d2-9c8e-f03d42c7e8b6}</t>
  </si>
  <si>
    <t>IO 100 Zpevněné plochy</t>
  </si>
  <si>
    <t>{baabde26-e953-4101-8720-28cfef465f4a}</t>
  </si>
  <si>
    <t>IO 200 Areálové rozvody</t>
  </si>
  <si>
    <t>{d2a5bd21-a504-49ca-8251-54ef54beb6e6}</t>
  </si>
  <si>
    <t>PS 1000 FVE</t>
  </si>
  <si>
    <t>{def48ae1-68b4-443a-84c3-681d2c4bc524}</t>
  </si>
  <si>
    <t>VRN</t>
  </si>
  <si>
    <t>{4275f63a-a55b-499a-a1db-d101dca204e9}</t>
  </si>
  <si>
    <t>KRYCÍ LIST SOUPISU PRACÍ</t>
  </si>
  <si>
    <t>Objekt:</t>
  </si>
  <si>
    <t>1 - SO01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</si>
  <si>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</si>
  <si>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</si>
  <si>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</si>
  <si>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</si>
  <si>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</si>
  <si>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</si>
  <si>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odvoz zeminy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</si>
  <si>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</si>
  <si>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</si>
  <si>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</si>
  <si>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</si>
  <si>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</si>
  <si>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</si>
  <si>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</si>
  <si>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</si>
  <si>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</si>
  <si>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</si>
  <si>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</si>
  <si>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</si>
  <si>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</si>
  <si>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</si>
  <si>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</si>
  <si>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</si>
  <si>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</si>
  <si>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</si>
  <si>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  766-1 - Vnitřní dveře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</si>
  <si>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</si>
  <si>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</si>
  <si>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</si>
  <si>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</si>
  <si>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782 - Dokončovací práce - obklady z kamene</t>
  </si>
  <si>
    <t xml:space="preserve">    786 - Dokončovací práce - čalounické úpravy</t>
  </si>
  <si>
    <t xml:space="preserve">    784 - Dokončovací práce - malby a tapety</t>
  </si>
  <si>
    <t xml:space="preserve">    767 - Konstrukce zámečnické</t>
  </si>
  <si>
    <t xml:space="preserve">      761-1 - Hliníkové otvorové výplně</t>
  </si>
  <si>
    <t xml:space="preserve">      761-2 - Dřevohliníkové otvorové výplně</t>
  </si>
  <si>
    <t xml:space="preserve">    R01 - Ostatní výrobky</t>
  </si>
  <si>
    <t>M - Práce a dodávky M</t>
  </si>
  <si>
    <t xml:space="preserve">    22-M - Montáže technologických zařízení pro dopravní stavby + šachta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</si>
  <si>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</si>
  <si>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</si>
  <si>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</si>
  <si>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</si>
  <si>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</si>
  <si>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</si>
  <si>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</si>
  <si>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</si>
  <si>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</si>
  <si>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</si>
  <si>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</si>
  <si>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</si>
  <si>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</si>
  <si>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</si>
  <si>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</si>
  <si>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</si>
  <si>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</si>
  <si>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</si>
  <si>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</si>
  <si>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Pomocné konstrukce při zabezpečení výkopu svislé ocelové mobilní oplocení, výšky přes 1,5 do 2,2 m panely vyplněné dráty zřízení</t>
  </si>
  <si>
    <t>m</t>
  </si>
  <si>
    <t>CS ÚRS 2024 01</t>
  </si>
  <si>
    <t>Online PSC</t>
  </si>
  <si>
    <t>https://podminky.urs.cz/item/CS_URS_2024_01/119003227</t>
  </si>
  <si>
    <t>119003228</t>
  </si>
  <si>
    <t>Pomocné konstrukce při zabezpečení výkopu svislé ocelové mobilní oplocení, výšky přes 1,5 do 2,2 m panely vyplněné dráty odstranění</t>
  </si>
  <si>
    <t>https://podminky.urs.cz/item/CS_URS_2024_01/119003228</t>
  </si>
  <si>
    <t>133251101</t>
  </si>
  <si>
    <t>Hloubení nezapažených šachet strojně v hornině třídy těžitelnosti I skupiny 3 do 20 m3</t>
  </si>
  <si>
    <t>m3</t>
  </si>
  <si>
    <t>https://podminky.urs.cz/item/CS_URS_2024_01/133251101</t>
  </si>
  <si>
    <t>VV</t>
  </si>
  <si>
    <t>"základy - patky"3*(0,8*0,8*1,3)</t>
  </si>
  <si>
    <t>"s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</si>
  <si>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</si>
  <si>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</si>
  <si>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</si>
  <si>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1084396073</t>
  </si>
  <si>
    <t>https://podminky.urs.cz/item/CS_URS_2024_01/131251100</t>
  </si>
  <si>
    <t>"srovnání pozemku"10</t>
  </si>
  <si>
    <t>131313701</t>
  </si>
  <si>
    <t>Hloubení nezapažených jam ručně s urovnáním dna do předepsaného profilu a spádu v hornině třídy těžitelnosti II skupiny 4 soudržných</t>
  </si>
  <si>
    <t>8</t>
  </si>
  <si>
    <t>https://podminky.urs.cz/item/CS_URS_2024_01/131313701</t>
  </si>
  <si>
    <t>"základy - řez E - statika"3,38*2,43*1,1</t>
  </si>
  <si>
    <t>132212131</t>
  </si>
  <si>
    <t>Hloubení nezapažených rýh šířky do 800 mm ručně s urovnáním dna do předepsaného profilu a spádu v hornině třídy těžitelnosti I skupiny 3 soudržných</t>
  </si>
  <si>
    <t>-903033170</t>
  </si>
  <si>
    <t>https://podminky.urs.cz/item/CS_URS_2024_01/132212131</t>
  </si>
  <si>
    <t>"dočištění u budovy"3</t>
  </si>
  <si>
    <t>132251101</t>
  </si>
  <si>
    <t>Hloubení nezapažených rýh šířky do 800 mm strojně s urovnáním dna do předepsaného profilu a spádu v hornině třídy těžitelnosti I skupiny 3 do 20 m3</t>
  </si>
  <si>
    <t>10</t>
  </si>
  <si>
    <t>https://podminky.urs.cz/item/CS_URS_2024_01/132251101</t>
  </si>
  <si>
    <t>"základy - řez C - statika"15,132*0,6*1,3</t>
  </si>
  <si>
    <t>(2,995+2,995+1,045+1)*1,3*0,4</t>
  </si>
  <si>
    <t>"nové oplocení"2,6*0,5*1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</si>
  <si>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</si>
  <si>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</si>
  <si>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</si>
  <si>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"hloubení pro zřízení soklové části"87,45*0,7*0,6</t>
  </si>
  <si>
    <t>9</t>
  </si>
  <si>
    <t>132311401</t>
  </si>
  <si>
    <t>Hloubená vykopávka pod základy ručně s přehozením výkopku na vzdálenost 3 m nebo s naložením na dopravní prostředek v hornině třídy těžitelnosti II skupiny 4</t>
  </si>
  <si>
    <t>14</t>
  </si>
  <si>
    <t>https://podminky.urs.cz/item/CS_URS_2024_01/132311401</t>
  </si>
  <si>
    <t>"odkop pod stáv.základy kolem výtahových šachet - statika"(2,5+3+0,6)*0,7*0,6</t>
  </si>
  <si>
    <t>(3,18+0,5+2,23)*0,7*0,5</t>
  </si>
  <si>
    <t>"pracovní prostor"2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</si>
  <si>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</si>
  <si>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</si>
  <si>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306611696</t>
  </si>
  <si>
    <t>https://podminky.urs.cz/item/CS_URS_2024_01/162211201</t>
  </si>
  <si>
    <t>11</t>
  </si>
  <si>
    <t>132312131</t>
  </si>
  <si>
    <t>Hloubení nezapažených rýh šířky do 800 mm ručně s urovnáním dna do předepsaného profilu a spádu v hornině třídy těžitelnosti II skupiny 4 soudržných</t>
  </si>
  <si>
    <t>16</t>
  </si>
  <si>
    <t>https://podminky.urs.cz/item/CS_URS_2024_01/132312131</t>
  </si>
  <si>
    <t>"základy - řez D - statika"4,25*1*0,6</t>
  </si>
  <si>
    <t>5,9*1*1</t>
  </si>
  <si>
    <t>2,72*1*0,4</t>
  </si>
  <si>
    <t>"základy - řez A,B - statika"88,85*1,05*0,3</t>
  </si>
  <si>
    <t>174111101</t>
  </si>
  <si>
    <t>Zásyp sypaninou z jakékoliv horniny ručně s uložením výkopku ve vrstvách se zhutněním jam, šachet, rýh nebo kolem objektů v těchto vykopávkách</t>
  </si>
  <si>
    <t>24</t>
  </si>
  <si>
    <t>https://podminky.urs.cz/item/CS_URS_2024_01/174111101</t>
  </si>
  <si>
    <t>"hzásyp po zřízení soklové části"87,45*0,7*0,6</t>
  </si>
  <si>
    <t>"prac. prostor podbetonování"2</t>
  </si>
  <si>
    <t>15</t>
  </si>
  <si>
    <t>Zemní práce - odvoz zeminy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</si>
  <si>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</si>
  <si>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</si>
  <si>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</si>
  <si>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-389417971</t>
  </si>
  <si>
    <t>https://podminky.urs.cz/item/CS_URS_2024_01/162751117</t>
  </si>
  <si>
    <t>"nakypření se neuvažuje</t>
  </si>
  <si>
    <t xml:space="preserve">"bilance výkopových prací </t>
  </si>
  <si>
    <t>"výkop"+(2,496+9,035+3+17,281+36,729+6,631+37,526+10)</t>
  </si>
  <si>
    <t>"zásyp"-(38,729)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</si>
  <si>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</si>
  <si>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</si>
  <si>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1674701542</t>
  </si>
  <si>
    <t>https://podminky.urs.cz/item/CS_URS_2024_01/162751119</t>
  </si>
  <si>
    <t>83,969*5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</si>
  <si>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</si>
  <si>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</si>
  <si>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t</t>
  </si>
  <si>
    <t>1882316060</t>
  </si>
  <si>
    <t>https://podminky.urs.cz/item/CS_URS_2024_01/997013873</t>
  </si>
  <si>
    <t>83,969*1,6 'Přepočtené koeficientem množství</t>
  </si>
  <si>
    <t>Zakládání</t>
  </si>
  <si>
    <t>271542211</t>
  </si>
  <si>
    <t>Podsyp pod základové konstrukce se zhutněním a urovnáním povrchu ze štěrkodrtě netříděné</t>
  </si>
  <si>
    <t>26</t>
  </si>
  <si>
    <t>https://podminky.urs.cz/item/CS_URS_2024_01/271542211</t>
  </si>
  <si>
    <t>"P1a - 1.NP "143,84*0,1</t>
  </si>
  <si>
    <t>"P1b - 1.NP"23,22*0,1</t>
  </si>
  <si>
    <t>"P8 - výtahová šachta"9,26*0,1</t>
  </si>
  <si>
    <t>"1.NP - leg.poznámek 4 - nový stav"3,8*0,6</t>
  </si>
  <si>
    <t>17</t>
  </si>
  <si>
    <t>273313711</t>
  </si>
  <si>
    <t>Základy z betonu prostého desky z betonu kamenem neprokládaného tř. C 20/25</t>
  </si>
  <si>
    <t>28</t>
  </si>
  <si>
    <t>https://podminky.urs.cz/item/CS_URS_2024_01/273313711</t>
  </si>
  <si>
    <t>"statika - základy - D1"2,55</t>
  </si>
  <si>
    <t>"statika - základy - D1-podkl."0,85</t>
  </si>
  <si>
    <t>"statika - základy - D2"1,25</t>
  </si>
  <si>
    <t>"statika - základy - D2-podkl."0,62</t>
  </si>
  <si>
    <t>"statika - základy - PB"26,78</t>
  </si>
  <si>
    <t>"1.NP - leg.poznámek 4 - nový stav"3,8*0,1</t>
  </si>
  <si>
    <t>"nové oplocení"(2,6+5,6)*0,5*1</t>
  </si>
  <si>
    <t>18</t>
  </si>
  <si>
    <t>273361821</t>
  </si>
  <si>
    <t>Výztuž základů desek z betonářské oceli 10 505 (R) nebo BSt 500</t>
  </si>
  <si>
    <t>30</t>
  </si>
  <si>
    <t>https://podminky.urs.cz/item/CS_URS_2024_01/273361821</t>
  </si>
  <si>
    <t>"statika - bakonová konstrukce D5"801,9/1000</t>
  </si>
  <si>
    <t>19</t>
  </si>
  <si>
    <t>953961113</t>
  </si>
  <si>
    <t>Kotva chemická s vyvrtáním otvoru do betonu, železobetonu nebo tvrdého kamene tmel, velikost M 12, hloubka 110 mm</t>
  </si>
  <si>
    <t>kus</t>
  </si>
  <si>
    <t>868874383</t>
  </si>
  <si>
    <t>https://podminky.urs.cz/item/CS_URS_2024_01/953961113</t>
  </si>
  <si>
    <t>"projení svislé výzutže"300</t>
  </si>
  <si>
    <t>20</t>
  </si>
  <si>
    <t>273362021</t>
  </si>
  <si>
    <t>Výztuž základů desek ze svařovaných sítí z drátů typu KARI</t>
  </si>
  <si>
    <t>32</t>
  </si>
  <si>
    <t>https://podminky.urs.cz/item/CS_URS_2024_01/273362021</t>
  </si>
  <si>
    <t>"statika - základy"1731,6/1000</t>
  </si>
  <si>
    <t>274313711</t>
  </si>
  <si>
    <t>Základy z betonu prostého pasy betonu kamenem neprokládaného tř. C 20/25</t>
  </si>
  <si>
    <t>34</t>
  </si>
  <si>
    <t>https://podminky.urs.cz/item/CS_URS_2024_01/274313711</t>
  </si>
  <si>
    <t>"statika - základy - SZ1"22,96</t>
  </si>
  <si>
    <t>"statika - základy - SZ2"5,04</t>
  </si>
  <si>
    <t>"statika - základy - NZ1"2,95</t>
  </si>
  <si>
    <t>"statika - základy - NZ2"5,85</t>
  </si>
  <si>
    <t>"statika - základy - NZ3"2,27</t>
  </si>
  <si>
    <t>22</t>
  </si>
  <si>
    <t>274361821</t>
  </si>
  <si>
    <t>Výztuž základů pasů z betonářské oceli 10 505 (R) nebo BSt 500</t>
  </si>
  <si>
    <t>36</t>
  </si>
  <si>
    <t>https://podminky.urs.cz/item/CS_URS_2024_01/274361821</t>
  </si>
  <si>
    <t>"statika - základy"2973,1/1000</t>
  </si>
  <si>
    <t>23</t>
  </si>
  <si>
    <t>275313711</t>
  </si>
  <si>
    <t>Základy z betonu prostého patky a bloky z betonu kamenem neprokládaného tř. C 20/25</t>
  </si>
  <si>
    <t>38</t>
  </si>
  <si>
    <t>https://podminky.urs.cz/item/CS_URS_2024_01/275313711</t>
  </si>
  <si>
    <t>"statika - základy - NZ4"2,11</t>
  </si>
  <si>
    <t>279113142</t>
  </si>
  <si>
    <t>Základové zdi z tvárnic ztraceného bednění včetně výplně z betonu bez zvláštních nároků na vliv prostředí třídy C 20/25, tloušťky zdiva přes 150 do 200 mm</t>
  </si>
  <si>
    <t>m2</t>
  </si>
  <si>
    <t>40</t>
  </si>
  <si>
    <t>https://podminky.urs.cz/item/CS_URS_2024_01/279113142</t>
  </si>
  <si>
    <t>"statika - základy - výtahové šachty"1*(2,98+2,23+2,57+1,7)</t>
  </si>
  <si>
    <t>25</t>
  </si>
  <si>
    <t>279113144</t>
  </si>
  <si>
    <t>Základové zdi z tvárnic ztraceného bednění včetně výplně z betonu bez zvláštních nároků na vliv prostředí třídy C 20/25, tloušťky zdiva přes 250 do 300 mm</t>
  </si>
  <si>
    <t>42</t>
  </si>
  <si>
    <t>https://podminky.urs.cz/item/CS_URS_2024_01/279113144</t>
  </si>
  <si>
    <t>"stitika - základy"(13,37+23,616)*0,5</t>
  </si>
  <si>
    <t>279311115</t>
  </si>
  <si>
    <t>Postupné podbetonování základového zdiva jakékoliv tloušťky, bez výkopu, bez zapažení a bednění z betonu prostého bez zvláštních nároků na prostředí tř. C 20/25</t>
  </si>
  <si>
    <t>44</t>
  </si>
  <si>
    <t>https://podminky.urs.cz/item/CS_URS_2024_01/279311115</t>
  </si>
  <si>
    <t>"podbetonování stáv.základů kolem výtahových šachet - statika"(2,5+3+0,6)*0,7*0,6</t>
  </si>
  <si>
    <t>27</t>
  </si>
  <si>
    <t>279351411</t>
  </si>
  <si>
    <t>Bednění základového zdiva při podbetonování pro plochy rovinné zřízení</t>
  </si>
  <si>
    <t>-1632722500</t>
  </si>
  <si>
    <t>https://podminky.urs.cz/item/CS_URS_2024_01/279351411</t>
  </si>
  <si>
    <t>(3,18+0,5+2,23)*0,7</t>
  </si>
  <si>
    <t>279351412</t>
  </si>
  <si>
    <t>Bednění základového zdiva při podbetonování pro plochy rovinné odstranění</t>
  </si>
  <si>
    <t>-1074159144</t>
  </si>
  <si>
    <t>https://podminky.urs.cz/item/CS_URS_2024_01/279351412</t>
  </si>
  <si>
    <t>29</t>
  </si>
  <si>
    <t>319202112</t>
  </si>
  <si>
    <t>Dodatečná izolace zdiva injektáží nízkotlakou metodou silikonovou mikroemulzí, tloušťka zdiva přes 150 do 300 mm</t>
  </si>
  <si>
    <t>46</t>
  </si>
  <si>
    <t>https://podminky.urs.cz/item/CS_URS_2024_01/319202112</t>
  </si>
  <si>
    <t>P</t>
  </si>
  <si>
    <t>Poznámka k položce:_x000D_
Poznámka k položce: Vyvrtání otvorů (50ks/m2 na hloubku 0,2m), vyčištění vrtu od hrubých nečistot, osazení pakrů,nízkotlaká injektáž do 10 bar ( spotřeba 15l látky/m2 plochy zdiva), dodávka injektážní hmoty. Aplikce injektážním zařízením.</t>
  </si>
  <si>
    <t>"1.PP "23,715</t>
  </si>
  <si>
    <t>"1.NP "0,75</t>
  </si>
  <si>
    <t>Svislé a kompletní konstrukce</t>
  </si>
  <si>
    <t>311272125</t>
  </si>
  <si>
    <t>Zdivo z pórobetonových tvárnic na tenké maltové lože, tl. zdiva 250 mm pevnost tvárnic přes P2 do P4, objemová hmotnost do 450 kg/m3 na pero a drážku</t>
  </si>
  <si>
    <t>48</t>
  </si>
  <si>
    <t>https://podminky.urs.cz/item/CS_URS_2024_01/311272125</t>
  </si>
  <si>
    <t>"2.NP"3*64,5</t>
  </si>
  <si>
    <t>-14*(1,4*1,4)</t>
  </si>
  <si>
    <t>-2,33*1,125</t>
  </si>
  <si>
    <t>-1*1,5</t>
  </si>
  <si>
    <t>-30,79*0,25</t>
  </si>
  <si>
    <t>"2.NP - štíty"11,32*2,4/2</t>
  </si>
  <si>
    <t>9*2,4/2</t>
  </si>
  <si>
    <t>"S3,S4 - vyzdění atiky"24,75*0,4</t>
  </si>
  <si>
    <t>"1.NP - obvodovvé zdivo"(15,145+1,67)*3,215-(5*1,5*1,5)-(2,3*2)-(12,5*0,25)</t>
  </si>
  <si>
    <t>"1.NP - 1.21"3,215*1,1</t>
  </si>
  <si>
    <t>31</t>
  </si>
  <si>
    <t>311273953</t>
  </si>
  <si>
    <t>Založení pórobetonového zdiva na zakládací maltu, tlouštky zdiva 250 mm</t>
  </si>
  <si>
    <t>764871822</t>
  </si>
  <si>
    <t>https://podminky.urs.cz/item/CS_URS_2024_01/311273953</t>
  </si>
  <si>
    <t>"2.NP"64,5</t>
  </si>
  <si>
    <t>"S3,S4 - vyzdění atiky"24,75</t>
  </si>
  <si>
    <t>"1.NP - obvodovvé zdivo"(15,145+1,67)</t>
  </si>
  <si>
    <t>"1.NP - 1.21"3,215</t>
  </si>
  <si>
    <t>311273813</t>
  </si>
  <si>
    <t>Výztuž pórobetonového zdiva ocelovým výztužným pásem, tloušťky zdiva přes 200 mm</t>
  </si>
  <si>
    <t>597064136</t>
  </si>
  <si>
    <t>https://podminky.urs.cz/item/CS_URS_2024_01/311273813</t>
  </si>
  <si>
    <t>33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</si>
  <si>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</si>
  <si>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</si>
  <si>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50</t>
  </si>
  <si>
    <t>https://podminky.urs.cz/item/CS_URS_2024_01/311273131</t>
  </si>
  <si>
    <t>"2.NP"34,865*0,9</t>
  </si>
  <si>
    <t>"2.NP - leg.poznámek 2"5*(1,5*0,25)</t>
  </si>
  <si>
    <t>311273959</t>
  </si>
  <si>
    <t>Založení pórobetonového zdiva na zakládací maltu, tlouštky zdiva 450 mm</t>
  </si>
  <si>
    <t>773472474</t>
  </si>
  <si>
    <t>https://podminky.urs.cz/item/CS_URS_2024_01/311273959</t>
  </si>
  <si>
    <t>"2.NP"34,865</t>
  </si>
  <si>
    <t>35</t>
  </si>
  <si>
    <t>311278201</t>
  </si>
  <si>
    <t>Zdivo z vápenopískových cihel na maltu M20, ručně zděné, formát a rozměr cihel NF 240x115x71 mm plných, z cihel pevnosti do P15</t>
  </si>
  <si>
    <t>52</t>
  </si>
  <si>
    <t>https://podminky.urs.cz/item/CS_URS_2024_01/311278201</t>
  </si>
  <si>
    <t>"2.NP - tl.stěny 50cm"2,6*0,9*0,5</t>
  </si>
  <si>
    <t>"2.NP - stěny tl.20cm"(3*48,735)*0,2</t>
  </si>
  <si>
    <t>-(8*(2,25*1))*0,2</t>
  </si>
  <si>
    <t>-(5*(2,25*1,2))*0,2</t>
  </si>
  <si>
    <t>-(13*(1,5*0,15))*0,2</t>
  </si>
  <si>
    <t>-(2,2*2)*0,2</t>
  </si>
  <si>
    <t>"1.NP - stěna tl.20cm - 1.21"(3,215*2,27)*2*0,2</t>
  </si>
  <si>
    <t>"1.NP - 1.02 - zůžení dveří"2*0,2*0,2</t>
  </si>
  <si>
    <t>"1.NP - 1.23 - zazdění dveří"2,2*1*0,4</t>
  </si>
  <si>
    <t>2,2*0,9*0,15</t>
  </si>
  <si>
    <t>0,9*0,4*0,4</t>
  </si>
  <si>
    <t>"1.NP - 1.03/1.16 - příčka"2,8*1,7*0,1</t>
  </si>
  <si>
    <t>"1.NP - 1.03/1.16 - zazdění okna"1,1*1,1*0,6</t>
  </si>
  <si>
    <t>"1.NP - 1.01 - přizdění dveří"2,2*0,15*0,6</t>
  </si>
  <si>
    <t>"1.NP - 1.15 - přizdění dveří"1,7*0,3*0,6</t>
  </si>
  <si>
    <t>"1.NP - 1.05 - příčka tl.20cm"(3,2*5,9-(2,2*1,2))*0,2</t>
  </si>
  <si>
    <t>"2.NP - leg.poznámek 3 - nový stav"6,1*0,2*0,5</t>
  </si>
  <si>
    <t>311311951</t>
  </si>
  <si>
    <t>Nadzákladové zdi z betonu prostého nosné bez zvláštních nároků na vliv prostředí tř. C 20/25</t>
  </si>
  <si>
    <t>54</t>
  </si>
  <si>
    <t>https://podminky.urs.cz/item/CS_URS_2024_01/311311951</t>
  </si>
  <si>
    <t>"statika - monolitický strop D2 v 1.NP - poznámka č.1"4*0,4*0,4*0,15</t>
  </si>
  <si>
    <t>"statika - monolitický strop D3 v 1.NP - poznámka č.1"25*0,3*0,3*0,15</t>
  </si>
  <si>
    <t>" ješte u D4 (pro průvlak P1)"2*0,3*0,3*0,15</t>
  </si>
  <si>
    <t>37</t>
  </si>
  <si>
    <t>311351121</t>
  </si>
  <si>
    <t>Bednění nadzákladových zdí nosných rovné oboustranné za každou stranu zřízení</t>
  </si>
  <si>
    <t>56</t>
  </si>
  <si>
    <t>https://podminky.urs.cz/item/CS_URS_2024_01/311351121</t>
  </si>
  <si>
    <t>"statika - monolitický strop D2 v 1.NP - poznámka č.1"4*0,4*0,4</t>
  </si>
  <si>
    <t>"statika - monolitický strop D3 v 1.NP - poznámka č.1"25*0,3*0,3</t>
  </si>
  <si>
    <t>" ješte u D4 (pro průvlak P1)"2*0,3*0,3</t>
  </si>
  <si>
    <t>311351122</t>
  </si>
  <si>
    <t>Bednění nadzákladových zdí nosných rovné oboustranné za každou stranu odstranění</t>
  </si>
  <si>
    <t>58</t>
  </si>
  <si>
    <t>https://podminky.urs.cz/item/CS_URS_2024_01/311351122</t>
  </si>
  <si>
    <t>39</t>
  </si>
  <si>
    <t>317142422</t>
  </si>
  <si>
    <t>Překlady nenosné z pórobetonu osazené do tenkého maltového lože, výšky do 250 mm, šířky překladu 100 mm, délky překladu přes 1000 do 1250 mm</t>
  </si>
  <si>
    <t>60</t>
  </si>
  <si>
    <t>https://podminky.urs.cz/item/CS_URS_2024_01/317142422</t>
  </si>
  <si>
    <t>"překlady - specifikace"4+1</t>
  </si>
  <si>
    <t>317142432</t>
  </si>
  <si>
    <t>Překlady nenosné z pórobetonu osazené do tenkého maltového lože, výšky do 250 mm, šířky překladu 125 mm, délky překladu přes 1000 do 1250 mm</t>
  </si>
  <si>
    <t>62</t>
  </si>
  <si>
    <t>https://podminky.urs.cz/item/CS_URS_2024_01/317142432</t>
  </si>
  <si>
    <t>"překlady - specifikace"5</t>
  </si>
  <si>
    <t>41</t>
  </si>
  <si>
    <t>317142436</t>
  </si>
  <si>
    <t>Překlady nenosné z pórobetonu osazené do tenkého maltového lože, výšky do 250 mm, šířky překladu 125 mm, délky překladu přes 1500 do 2000 mm</t>
  </si>
  <si>
    <t>64</t>
  </si>
  <si>
    <t>https://podminky.urs.cz/item/CS_URS_2024_01/317142436</t>
  </si>
  <si>
    <t>"překlady - specifikace"1</t>
  </si>
  <si>
    <t>317142442</t>
  </si>
  <si>
    <t>Překlady nenosné z pórobetonu osazené do tenkého maltového lože, výšky do 250 mm, šířky překladu 150 mm, délky překladu přes 1000 do 1250 mm</t>
  </si>
  <si>
    <t>66</t>
  </si>
  <si>
    <t>https://podminky.urs.cz/item/CS_URS_2024_01/317142442</t>
  </si>
  <si>
    <t>43</t>
  </si>
  <si>
    <t>317142444</t>
  </si>
  <si>
    <t>Překlady nenosné z pórobetonu osazené do tenkého maltového lože, výšky do 250 mm, šířky překladu 150 mm, délky překladu přes 1250 do 1500 mm</t>
  </si>
  <si>
    <t>68</t>
  </si>
  <si>
    <t>https://podminky.urs.cz/item/CS_URS_2024_01/317142444</t>
  </si>
  <si>
    <t>317142446</t>
  </si>
  <si>
    <t>Překlady nenosné z pórobetonu osazené do tenkého maltového lože, výšky do 250 mm, šířky překladu 150 mm, délky překladu přes 1500 do 2000 mm</t>
  </si>
  <si>
    <t>70</t>
  </si>
  <si>
    <t>https://podminky.urs.cz/item/CS_URS_2024_01/317142446</t>
  </si>
  <si>
    <t>"překlady - specifikace"2</t>
  </si>
  <si>
    <t>45</t>
  </si>
  <si>
    <t>317143432</t>
  </si>
  <si>
    <t>Překlady nosné z pórobetonu osazené do tenkého maltového lože, pro zdi tl. 200 mm, délky překladu přes 1300 do 1500 mm</t>
  </si>
  <si>
    <t>72</t>
  </si>
  <si>
    <t>https://podminky.urs.cz/item/CS_URS_2024_01/317143432</t>
  </si>
  <si>
    <t>"překlady - specifikace"9</t>
  </si>
  <si>
    <t>317143433</t>
  </si>
  <si>
    <t>Překlady nosné z pórobetonu osazené do tenkého maltového lože, pro zdi tl. 200 mm, délky překladu přes 1500 do 1800 mm</t>
  </si>
  <si>
    <t>74</t>
  </si>
  <si>
    <t>https://podminky.urs.cz/item/CS_URS_2024_01/317143433</t>
  </si>
  <si>
    <t>"překlady - specifikace"6</t>
  </si>
  <si>
    <t>47</t>
  </si>
  <si>
    <t>317143434</t>
  </si>
  <si>
    <t>Překlady nosné z pórobetonu osazené do tenkého maltového lože, pro zdi tl. 200 mm, délky překladu přes 1800 do 2000 mm</t>
  </si>
  <si>
    <t>76</t>
  </si>
  <si>
    <t>https://podminky.urs.cz/item/CS_URS_2024_01/317143434</t>
  </si>
  <si>
    <t>"překlady - specifikace"3</t>
  </si>
  <si>
    <t>317143443</t>
  </si>
  <si>
    <t>Překlady nosné z pórobetonu osazené do tenkého maltového lože, pro zdi tl. 250 mm, délky překladu přes 1500 do 1800 mm</t>
  </si>
  <si>
    <t>78</t>
  </si>
  <si>
    <t>https://podminky.urs.cz/item/CS_URS_2024_01/317143443</t>
  </si>
  <si>
    <t>49</t>
  </si>
  <si>
    <t>317143444</t>
  </si>
  <si>
    <t>Překlady nosné z pórobetonu osazené do tenkého maltového lože, pro zdi tl. 250 mm, délky překladu přes 1800 do 2100 mm</t>
  </si>
  <si>
    <t>80</t>
  </si>
  <si>
    <t>https://podminky.urs.cz/item/CS_URS_2024_01/317143444</t>
  </si>
  <si>
    <t>"překlady - specifikace"24</t>
  </si>
  <si>
    <t>317121103</t>
  </si>
  <si>
    <t>Montáž prefabrikovaných překladů délky přes 2200 do 4200 mm</t>
  </si>
  <si>
    <t>84</t>
  </si>
  <si>
    <t>https://podminky.urs.cz/item/CS_URS_2024_01/317121103</t>
  </si>
  <si>
    <t>"překlady - specifikace - pr/15"1</t>
  </si>
  <si>
    <t>51</t>
  </si>
  <si>
    <t>M</t>
  </si>
  <si>
    <t>59321060</t>
  </si>
  <si>
    <t>překlad ŽB š 60mm dl 3000mm</t>
  </si>
  <si>
    <t>-1186643999</t>
  </si>
  <si>
    <t>"překlady - specifikace - pr/15, lze zaměnit za 1 ks tl. 115 "2</t>
  </si>
  <si>
    <t>"překlady - specifikace - pr/14"1</t>
  </si>
  <si>
    <t>348272113</t>
  </si>
  <si>
    <t>Ploty z tvárnic betonových plotová zeď na maltu cementovou včetně spárování současně při zdění z tvarovek hladkých, dutých přírodních, tloušťka zdiva 190 mm</t>
  </si>
  <si>
    <t>1174921081</t>
  </si>
  <si>
    <t>https://podminky.urs.cz/item/CS_URS_2024_01/348272113</t>
  </si>
  <si>
    <t>1*(2,6+5,6)</t>
  </si>
  <si>
    <t>53</t>
  </si>
  <si>
    <t>348272513</t>
  </si>
  <si>
    <t>Ploty z tvárnic betonových plotová stříška lepená mrazuvzdorným lepidlem z tvarovek hladkých nebo štípaných, sedlového tvaru přírodních, tloušťka zdiva 195 mm</t>
  </si>
  <si>
    <t>-1085420161</t>
  </si>
  <si>
    <t>https://podminky.urs.cz/item/CS_URS_2024_01/348272513</t>
  </si>
  <si>
    <t>2,6+5,6+8,8+2,4</t>
  </si>
  <si>
    <t>348273932</t>
  </si>
  <si>
    <t>Ploty z tvárnic betonových doplňky k plotovému zdivu vkládané do ložných spár současně při zdění poštovní schránka (1 zvonek a 1 jmenovka) pevná pro sloupek nebo zeď tloušťky (hloubky) 400 mm</t>
  </si>
  <si>
    <t>1304740523</t>
  </si>
  <si>
    <t>https://podminky.urs.cz/item/CS_URS_2024_01/348273932</t>
  </si>
  <si>
    <t>55</t>
  </si>
  <si>
    <t>348273942</t>
  </si>
  <si>
    <t>Ploty z tvárnic betonových doplňky k plotovému zdivu vkládané do ložných spár současně při zdění revizní nerezová dvířka pro plynová nebo elektro měřidla, o rozměru 405 x 605 mm</t>
  </si>
  <si>
    <t>-1596844092</t>
  </si>
  <si>
    <t>https://podminky.urs.cz/item/CS_URS_2024_01/348273942</t>
  </si>
  <si>
    <t>K007</t>
  </si>
  <si>
    <t>D+M oplocení - dle stávajícího výška cca 1,2 m</t>
  </si>
  <si>
    <t>bm</t>
  </si>
  <si>
    <t xml:space="preserve">vlastní </t>
  </si>
  <si>
    <t>-271367189</t>
  </si>
  <si>
    <t>Poznámka k položce:_x000D_
specifikace 37</t>
  </si>
  <si>
    <t>57</t>
  </si>
  <si>
    <t>HZS1292</t>
  </si>
  <si>
    <t>Hodinové zúčtovací sazby profesí HSV zemní a pomocné práce stavební dělník</t>
  </si>
  <si>
    <t>hod</t>
  </si>
  <si>
    <t>1730457853</t>
  </si>
  <si>
    <t>https://podminky.urs.cz/item/CS_URS_2024_01/HZS1292</t>
  </si>
  <si>
    <t>"aplikace rychletuhnoucí malty"50</t>
  </si>
  <si>
    <t>58562032</t>
  </si>
  <si>
    <t>malta zálivková cementová rychletuhnoucí pro podlévání šachtových rámů frakce 0/4</t>
  </si>
  <si>
    <t>kg</t>
  </si>
  <si>
    <t>86</t>
  </si>
  <si>
    <t>"S01 - 1.PP - výtah - spodní část"5,91*4</t>
  </si>
  <si>
    <t>"S01 - 1.PP - výtah - stěny"((2,03+2,03+2,98+2,87)*3,25-2,6)*4</t>
  </si>
  <si>
    <t>"S01 - 1.PP - stěny"((12,51+6,65)*2,2-(1*2,02+1*1,25))*4</t>
  </si>
  <si>
    <t>"S01 - 1.NP - výtah - spodní část"3,36*4</t>
  </si>
  <si>
    <t>"S01 - 1.NP - výtah - stěny"(1,4*(2,24+2,24+1,5+1,5))*4</t>
  </si>
  <si>
    <t>"S01 - 1.NP - stěny"((17,09+26,89+4,5+9,24)*2,2)*4</t>
  </si>
  <si>
    <t>"S02 - 1.PP - stěny"((11,725+5,685+6+10,96+2+1,5+2,915+3,225)*2,2)*8</t>
  </si>
  <si>
    <t>"S02 - 1.PP "((1,05+1,05)*2,02)*8</t>
  </si>
  <si>
    <t>"S02 - 1.PP "((0,4+0,4)*2,02)*8</t>
  </si>
  <si>
    <t>59</t>
  </si>
  <si>
    <t>317944321</t>
  </si>
  <si>
    <t>Válcované nosníky dodatečně osazované do připravených otvorů bez zazdění hlav do č. 12</t>
  </si>
  <si>
    <t>88</t>
  </si>
  <si>
    <t>https://podminky.urs.cz/item/CS_URS_2024_01/317944321</t>
  </si>
  <si>
    <t>"dle výpisu- bourané otvory a zesílení - P2,P4,P5,P8"((71+59,9+66,6+56,6)*1,05)/1000</t>
  </si>
  <si>
    <t>317944323</t>
  </si>
  <si>
    <t>Válcované nosníky dodatečně osazované do připravených otvorů bez zazdění hlav č. 14 až 22</t>
  </si>
  <si>
    <t>90</t>
  </si>
  <si>
    <t>https://podminky.urs.cz/item/CS_URS_2024_01/317944323</t>
  </si>
  <si>
    <t>"dle výpisu- bourané otvory a zesílení - P1,P3,P6,P7,N1"((386,6+85,9+322,2+193,3+175,)*1,05)/1000</t>
  </si>
  <si>
    <t>61</t>
  </si>
  <si>
    <t>317998121</t>
  </si>
  <si>
    <t>Izolace tepelná mezi překlady z pěnového polystyrenu jakékoliv výšky, tloušťky přes 30 do 50 mm</t>
  </si>
  <si>
    <t>92</t>
  </si>
  <si>
    <t>https://podminky.urs.cz/item/CS_URS_2024_01/317998121</t>
  </si>
  <si>
    <t>"statika - monolitický strop D2 v 1.NP - poznámka č.3"18,2*0,22</t>
  </si>
  <si>
    <t>"statika - monolitický strop D3 v 1.NP - poznámka č.2"8,55*0,25</t>
  </si>
  <si>
    <t>317998125</t>
  </si>
  <si>
    <t>Izolace tepelná mezi překlady z pěnového polystyrenu jakékoliv výšky, tloušťky 100 mm</t>
  </si>
  <si>
    <t>94</t>
  </si>
  <si>
    <t>https://podminky.urs.cz/item/CS_URS_2024_01/317998125</t>
  </si>
  <si>
    <t>"statika - monolitický strop D2 v 1.NP - poznámka č.3"7,45*0,22</t>
  </si>
  <si>
    <t>"statika - monolitický strop D4 v 1.NP"13*0,25</t>
  </si>
  <si>
    <t>"statika - monolitický strop D3 v 1.NP - poznámka č.3"7,65*0,25</t>
  </si>
  <si>
    <t>"statika - Strop 2NP"(12,08+11,32)*0,2</t>
  </si>
  <si>
    <t>63</t>
  </si>
  <si>
    <t>342244211</t>
  </si>
  <si>
    <t>Příčky jednoduché z cihel děrovaných broušených, na tenkovrstvou maltu, pevnost cihel do P15, tl. příčky 115 mm</t>
  </si>
  <si>
    <t>96</t>
  </si>
  <si>
    <t>https://podminky.urs.cz/item/CS_URS_2024_01/342244211</t>
  </si>
  <si>
    <t>"1.PP"(2,05+7,09+1,38+0,115+4,09+0,115+3,02+3,825+3,54)*2,2</t>
  </si>
  <si>
    <t>-((1,2*1)+(1*2,2))</t>
  </si>
  <si>
    <t>342271321</t>
  </si>
  <si>
    <t>Příčky z přesných vápenopískových tvárnic na tenkovrstvou maltu, tloušťka příčky 70 mm, formát a rozměr tvárnic P7 498x70x248 mm plných, pevnost tvárnic do P15</t>
  </si>
  <si>
    <t>98</t>
  </si>
  <si>
    <t>https://podminky.urs.cz/item/CS_URS_2024_01/342271321</t>
  </si>
  <si>
    <t>"1.NP - 1.21"3,215*2,86</t>
  </si>
  <si>
    <t>65</t>
  </si>
  <si>
    <t>342271322</t>
  </si>
  <si>
    <t>Příčky z přesných vápenopískových tvárnic na tenkovrstvou maltu, tloušťka příčky 100 mm, formát a rozměr tvárnic P10 498x100x248 mm plných, pevnost tvárnic do P15</t>
  </si>
  <si>
    <t>100</t>
  </si>
  <si>
    <t>https://podminky.urs.cz/item/CS_URS_2024_01/342271322</t>
  </si>
  <si>
    <t>"1.NP - 1.08"2,8*3,05</t>
  </si>
  <si>
    <t>"1.NP - 1.24"2,8*3,595-(2*1,8)</t>
  </si>
  <si>
    <t>"1.PP - 0.11/0.12"2,2*5,255-(2*1,4)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</si>
  <si>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</si>
  <si>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</si>
  <si>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102</t>
  </si>
  <si>
    <t>https://podminky.urs.cz/item/CS_URS_2024_01/342271531</t>
  </si>
  <si>
    <t>"2,NP-2.03.2.04,2.05"(3,23+6,125)*3,75</t>
  </si>
  <si>
    <t>-2*(2,5*1,2)</t>
  </si>
  <si>
    <t>-(2*1,5)*0,15</t>
  </si>
  <si>
    <t>3,25*(8*4,36)</t>
  </si>
  <si>
    <t>3,25*(5*3,62)</t>
  </si>
  <si>
    <t>5,63*3,25</t>
  </si>
  <si>
    <t>-2,25*1,2</t>
  </si>
  <si>
    <t>-2,2*2</t>
  </si>
  <si>
    <t>-2,25*0,7</t>
  </si>
  <si>
    <t>"1.NP - 1.09"3,3*3,215</t>
  </si>
  <si>
    <t>67</t>
  </si>
  <si>
    <t>342272235</t>
  </si>
  <si>
    <t>Příčky z pórobetonových tvárnic hladkých na tenké maltové lože objemová hmotnost do 500 kg/m3, tloušťka příčky 125 mm</t>
  </si>
  <si>
    <t>104</t>
  </si>
  <si>
    <t>https://podminky.urs.cz/item/CS_URS_2024_01/342272235</t>
  </si>
  <si>
    <t>"1.NP - 1.08"2,8*1,925-(2,2*0,9)</t>
  </si>
  <si>
    <t>"1.NP - 1.11,1.12,1.13"2,8*(7,365+3,285+6,075)-(2*0,9*2)-(2*1,2)</t>
  </si>
  <si>
    <t>"1.NP - 1.18,1.19,1.20"3,215*7,145-(3*0,9*2,2)</t>
  </si>
  <si>
    <t>"1.NP - 1.07 "4,93*2,8-(2,2*0,9)</t>
  </si>
  <si>
    <t>342291112</t>
  </si>
  <si>
    <t>Ukotvení příček polyuretanovou pěnou, tl. příčky přes 100 mm</t>
  </si>
  <si>
    <t>106</t>
  </si>
  <si>
    <t>https://podminky.urs.cz/item/CS_URS_2024_01/342291112</t>
  </si>
  <si>
    <t>10,4+12,8+6,4</t>
  </si>
  <si>
    <t>Vodorovné konstrukce</t>
  </si>
  <si>
    <t>69</t>
  </si>
  <si>
    <t>411321515</t>
  </si>
  <si>
    <t>Stropy z betonu železového (bez výztuže) stropů deskových, plochých střech, desek balkonových, desek hřibových stropů včetně hlavic hřibových sloupů tř. C 20/25</t>
  </si>
  <si>
    <t>108</t>
  </si>
  <si>
    <t>https://podminky.urs.cz/item/CS_URS_2024_01/411321515</t>
  </si>
  <si>
    <t>"statika - monolitický strop D1 v 1.PP"2,42</t>
  </si>
  <si>
    <t>"statika - monolitický strop D2 v 1.NP"47,45</t>
  </si>
  <si>
    <t>"statika - monolitický strop D3 v 1.NP"5,56</t>
  </si>
  <si>
    <t>"statika - montovaný strop D4 v 1.NP"7,05</t>
  </si>
  <si>
    <t>"statika - montovaný strop 2.NP"19,5</t>
  </si>
  <si>
    <t>411321616</t>
  </si>
  <si>
    <t>Stropy z betonu železového (bez výztuže) stropů deskových, plochých střech, desek balkonových, desek hřibových stropů včetně hlavic hřibových sloupů tř. C 30/37</t>
  </si>
  <si>
    <t>110</t>
  </si>
  <si>
    <t>https://podminky.urs.cz/item/CS_URS_2024_01/411321616</t>
  </si>
  <si>
    <t>"statika - bakonová konstrukce D5"6,39</t>
  </si>
  <si>
    <t>71</t>
  </si>
  <si>
    <t>411351011</t>
  </si>
  <si>
    <t>Bednění stropních konstrukcí - bez podpěrné konstrukce desek tloušťky stropní desky přes 5 do 25 cm zřízení</t>
  </si>
  <si>
    <t>112</t>
  </si>
  <si>
    <t>https://podminky.urs.cz/item/CS_URS_2024_01/411351011</t>
  </si>
  <si>
    <t>"monolitický strop D1 v 1.PP"12,1</t>
  </si>
  <si>
    <t>"monolitický strop D2 v 1.NP"167,37</t>
  </si>
  <si>
    <t>"monolitický strop D3 v 1.NP"48,61</t>
  </si>
  <si>
    <t>"statika - bakonová konstrukce D5"14,95*2,39</t>
  </si>
  <si>
    <t>"statika - bakonová konstrukce D5 - boky"(15,15+2,39+2,39)*0,18</t>
  </si>
  <si>
    <t>"statika - montovaný strop D4 v 1.NP - boky"(4,3+4,3+13+13)*0,25</t>
  </si>
  <si>
    <t>"statika - montovaný storp 2.NP - boky"(12,08+12,08+26,75+26,75)*0,2</t>
  </si>
  <si>
    <t>411351012</t>
  </si>
  <si>
    <t>Bednění stropních konstrukcí - bez podpěrné konstrukce desek tloušťky stropní desky přes 5 do 25 cm odstranění</t>
  </si>
  <si>
    <t>114</t>
  </si>
  <si>
    <t>https://podminky.urs.cz/item/CS_URS_2024_01/411351012</t>
  </si>
  <si>
    <t>73</t>
  </si>
  <si>
    <t>411354311</t>
  </si>
  <si>
    <t>Podpěrná konstrukce stropů - desek, kleneb a skořepin výška podepření do 4 m tloušťka stropu přes 5 do 15 cm zřízení</t>
  </si>
  <si>
    <t>116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</si>
  <si>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</si>
  <si>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</si>
  <si>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</si>
  <si>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118</t>
  </si>
  <si>
    <t>https://podminky.urs.cz/item/CS_URS_2024_01/411354312</t>
  </si>
  <si>
    <t>75</t>
  </si>
  <si>
    <t>411354313</t>
  </si>
  <si>
    <t>Podpěrná konstrukce stropů - desek, kleneb a skořepin výška podepření do 4 m tloušťka stropu přes 15 do 25 cm zřízení</t>
  </si>
  <si>
    <t>120</t>
  </si>
  <si>
    <t>https://podminky.urs.cz/item/CS_URS_2024_01/411354313</t>
  </si>
  <si>
    <t>"statika - montovaný strop D4 v 1.NP"4,3*13</t>
  </si>
  <si>
    <t>"statika - montovaný strop 2.NP"(23,75*4,36)+(29,67*2,4)+(5,9*0,9)</t>
  </si>
  <si>
    <t>411354314</t>
  </si>
  <si>
    <t>Podpěrná konstrukce stropů - desek, kleneb a skořepin výška podepření do 4 m tloušťka stropu přes 15 do 25 cm odstranění</t>
  </si>
  <si>
    <t>122</t>
  </si>
  <si>
    <t>https://podminky.urs.cz/item/CS_URS_2024_01/411354314</t>
  </si>
  <si>
    <t>77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</si>
  <si>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</si>
  <si>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</si>
  <si>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124</t>
  </si>
  <si>
    <t>https://podminky.urs.cz/item/CS_URS_2024_01/411361821</t>
  </si>
  <si>
    <t>"statika - monolitický strop D1 v 1.PP"138,3/1000</t>
  </si>
  <si>
    <t>"statika - monolitický strop D2 v 1.NP"2138,3/1000</t>
  </si>
  <si>
    <t>"statika - monolitický strop D3 v 1.NP"181,6/1000</t>
  </si>
  <si>
    <t>"statika - montovaný strop D4 v 1.NP"197/1000</t>
  </si>
  <si>
    <t>"statika - montovaný strop 2.NP"899/1000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</si>
  <si>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</si>
  <si>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</si>
  <si>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126</t>
  </si>
  <si>
    <t>https://podminky.urs.cz/item/CS_URS_2024_01/411362021</t>
  </si>
  <si>
    <t>"statika - monolitický strop D1 v 1.PP"63,8/1000</t>
  </si>
  <si>
    <t>"statika - monolitický strop D2 v 1.NP"1332/1000</t>
  </si>
  <si>
    <t>"statika - monolitický strop D3 v 1.NP"246,2/1000</t>
  </si>
  <si>
    <t>"statika - montovaný strop D4 v 1.NP"373/1000</t>
  </si>
  <si>
    <t>79</t>
  </si>
  <si>
    <t>413941123</t>
  </si>
  <si>
    <t>Osazování ocelových válcovaných nosníků ve stropech I nebo IE nebo U nebo UE nebo L č. 14 až 22 nebo výšky přes 120 do 220 mm</t>
  </si>
  <si>
    <t>128</t>
  </si>
  <si>
    <t>https://podminky.urs.cz/item/CS_URS_2024_01/413941123</t>
  </si>
  <si>
    <t>"statika - montovaný strop D4 v 1.NP - I.č.220"130,2/1000</t>
  </si>
  <si>
    <t>13010724</t>
  </si>
  <si>
    <t>ocel profilová jakost S235JR (11 375) průřez I (IPN) 220</t>
  </si>
  <si>
    <t>130</t>
  </si>
  <si>
    <t>Poznámka k položce:_x000D_
Poznámka k položce: Hmotnost: 31,10 kg/m</t>
  </si>
  <si>
    <t>81</t>
  </si>
  <si>
    <t>413941125</t>
  </si>
  <si>
    <t>Osazování ocelových válcovaných nosníků ve stropech I nebo IE nebo U nebo UE nebo L č. 24 a výše nebo výšky přes 220 mm</t>
  </si>
  <si>
    <t>132</t>
  </si>
  <si>
    <t>https://podminky.urs.cz/item/CS_URS_2024_01/413941125</t>
  </si>
  <si>
    <t>"statika - monolitický strop D3 v 1.NP - IPN260"4415,2/1000</t>
  </si>
  <si>
    <t>82</t>
  </si>
  <si>
    <t>13010728</t>
  </si>
  <si>
    <t>ocel profilová jakost S235JR (11 375) průřez I (IPN) 260</t>
  </si>
  <si>
    <t>134</t>
  </si>
  <si>
    <t>Poznámka k položce:_x000D_
Poznámka k položce: Hmotnost: 41,90 kg/m</t>
  </si>
  <si>
    <t>83</t>
  </si>
  <si>
    <t>413941133</t>
  </si>
  <si>
    <t>Osazování ocelových válcovaných nosníků ve stropech HE-A nebo HE-B, výšky přes 120 do 220 mm</t>
  </si>
  <si>
    <t>136</t>
  </si>
  <si>
    <t>https://podminky.urs.cz/item/CS_URS_2024_01/413941133</t>
  </si>
  <si>
    <t>"statika - monolitický strop D2 v 1.NP - HEA 220"730,2/1000</t>
  </si>
  <si>
    <t>"statika - montovaný strop 2.NP - HEA200"199,9/1000</t>
  </si>
  <si>
    <t>"dle výpisu- bourané otvory a zesílení - N2,N3"(410,7+109,4)/1000</t>
  </si>
  <si>
    <t>13010962</t>
  </si>
  <si>
    <t>ocel profilová jakost S235JR (11 375) průřez HEA 220</t>
  </si>
  <si>
    <t>138</t>
  </si>
  <si>
    <t>Poznámka k položce:_x000D_
Poznámka k položce: Hmotnost: 52,00 kg/m</t>
  </si>
  <si>
    <t>85</t>
  </si>
  <si>
    <t>13010960</t>
  </si>
  <si>
    <t>ocel profilová jakost S235JR (11 375) průřez HEA 200</t>
  </si>
  <si>
    <t>140</t>
  </si>
  <si>
    <t>Poznámka k položce:_x000D_
Poznámka k položce: Hmotnost: 43,00 kg/m</t>
  </si>
  <si>
    <t>13010980</t>
  </si>
  <si>
    <t>ocel profilová jakost S235JR (11 375) průřez HEB 200</t>
  </si>
  <si>
    <t>142</t>
  </si>
  <si>
    <t>Poznámka k položce:_x000D_
Poznámka k položce: Hmotnost: 63,00 kg/m</t>
  </si>
  <si>
    <t>"dle výpisu- bourané otvory a zesílení - N2"410,7/1000</t>
  </si>
  <si>
    <t>87</t>
  </si>
  <si>
    <t>13010956</t>
  </si>
  <si>
    <t>ocel profilová jakost S235JR (11 375) průřez HEA 160</t>
  </si>
  <si>
    <t>144</t>
  </si>
  <si>
    <t>Poznámka k položce:_x000D_
Poznámka k položce: Hmotnost: 31,20 kg/m</t>
  </si>
  <si>
    <t>"dle výpisu- bourané otvory a zesílení - N3"109,4/1000</t>
  </si>
  <si>
    <t>417321414</t>
  </si>
  <si>
    <t>Ztužující pásy a věnce z betonu železového (bez výztuže) tř. C 20/25</t>
  </si>
  <si>
    <t>146</t>
  </si>
  <si>
    <t>https://podminky.urs.cz/item/CS_URS_2024_01/417321414</t>
  </si>
  <si>
    <t>"statika - konstrukce střechy - krov"3,44</t>
  </si>
  <si>
    <t>89</t>
  </si>
  <si>
    <t>417351115</t>
  </si>
  <si>
    <t>Bednění bočnic ztužujících pásů a věnců včetně vzpěr zřízení</t>
  </si>
  <si>
    <t>148</t>
  </si>
  <si>
    <t>https://podminky.urs.cz/item/CS_URS_2024_01/417351115</t>
  </si>
  <si>
    <t>"věnec š.50cm v.25cm"(35,6*2)*0,5</t>
  </si>
  <si>
    <t>"věnec š.25cm v.425cm"(64,01*2)*0,8</t>
  </si>
  <si>
    <t>417351116</t>
  </si>
  <si>
    <t>Bednění bočnic ztužujících pásů a věnců včetně vzpěr odstranění</t>
  </si>
  <si>
    <t>150</t>
  </si>
  <si>
    <t>https://podminky.urs.cz/item/CS_URS_2024_01/417351116</t>
  </si>
  <si>
    <t>91</t>
  </si>
  <si>
    <t>417361821</t>
  </si>
  <si>
    <t>Výztuž ztužujících pásů a věnců z betonářské oceli 10 505 (R) nebo BSt 500</t>
  </si>
  <si>
    <t>152</t>
  </si>
  <si>
    <t>https://podminky.urs.cz/item/CS_URS_2024_01/417361821</t>
  </si>
  <si>
    <t>"statika - konstrukce střechy - krov"297,7/1000</t>
  </si>
  <si>
    <t>430321414</t>
  </si>
  <si>
    <t>Schodišťové konstrukce a rampy z betonu železového (bez výztuže) stupně, schodnice, ramena, podesty s nosníky tř. C 25/30</t>
  </si>
  <si>
    <t>154</t>
  </si>
  <si>
    <t>https://podminky.urs.cz/item/CS_URS_2024_01/430321414</t>
  </si>
  <si>
    <t>"statika - schodiště"2,45+2,42</t>
  </si>
  <si>
    <t>93</t>
  </si>
  <si>
    <t>430321515</t>
  </si>
  <si>
    <t>Schodišťové konstrukce a rampy z betonu železového (bez výztuže) stupně, schodnice, ramena, podesty s nosníky tř. C 20/25</t>
  </si>
  <si>
    <t>156</t>
  </si>
  <si>
    <t>https://podminky.urs.cz/item/CS_URS_2024_01/430321515</t>
  </si>
  <si>
    <t>"1.NP - leg.poznámek 8 - nový stav"(4*1,4)*0,25</t>
  </si>
  <si>
    <t>430361821</t>
  </si>
  <si>
    <t>Výztuž schodišťových konstrukcí a ramp stupňů, schodnic, ramen, podest s nosníky z betonářské oceli 10 505 (R) nebo BSt 500</t>
  </si>
  <si>
    <t>158</t>
  </si>
  <si>
    <t>https://podminky.urs.cz/item/CS_URS_2024_01/430361821</t>
  </si>
  <si>
    <t>"statika - schodiště"139,1/1000</t>
  </si>
  <si>
    <t>95</t>
  </si>
  <si>
    <t>430362021</t>
  </si>
  <si>
    <t>Výztuž schodišťových konstrukcí a ramp stupňů, schodnic, ramen, podest s nosníky ze svařovaných sítí z drátů typu KARI</t>
  </si>
  <si>
    <t>160</t>
  </si>
  <si>
    <t>https://podminky.urs.cz/item/CS_URS_2024_01/430362021</t>
  </si>
  <si>
    <t>"statika - schodiště"284,4/1000</t>
  </si>
  <si>
    <t>"1.NP - leg.poznámek 8 - nový stav - 2xkari 10/10/8"(2*5,6)*4,44/1000</t>
  </si>
  <si>
    <t>431351121</t>
  </si>
  <si>
    <t>Bednění podest, podstupňových desek a ramp včetně podpěrné konstrukce výšky do 4 m půdorysně přímočarých zřízení</t>
  </si>
  <si>
    <t>162</t>
  </si>
  <si>
    <t>https://podminky.urs.cz/item/CS_URS_2024_01/431351121</t>
  </si>
  <si>
    <t>"1.NP - leg.poznámek 8 - nový stav"(4+1,4+1,4)*0,25</t>
  </si>
  <si>
    <t>97</t>
  </si>
  <si>
    <t>431351122</t>
  </si>
  <si>
    <t>Bednění podest, podstupňových desek a ramp včetně podpěrné konstrukce výšky do 4 m půdorysně přímočarých odstranění</t>
  </si>
  <si>
    <t>164</t>
  </si>
  <si>
    <t>https://podminky.urs.cz/item/CS_URS_2024_01/431351122</t>
  </si>
  <si>
    <t>433351131</t>
  </si>
  <si>
    <t>Bednění schodnic včetně podpěrné konstrukce výšky do 4 m půdorysně přímočarých zřízení</t>
  </si>
  <si>
    <t>166</t>
  </si>
  <si>
    <t>https://podminky.urs.cz/item/CS_URS_2024_01/433351131</t>
  </si>
  <si>
    <t>"schodiště S1"3,08+3,32</t>
  </si>
  <si>
    <t>"schodiště S2"3,18+2,82</t>
  </si>
  <si>
    <t>99</t>
  </si>
  <si>
    <t>433351132</t>
  </si>
  <si>
    <t>Bednění schodnic včetně podpěrné konstrukce výšky do 4 m půdorysně přímočarých odstranění</t>
  </si>
  <si>
    <t>168</t>
  </si>
  <si>
    <t>https://podminky.urs.cz/item/CS_URS_2024_01/433351132</t>
  </si>
  <si>
    <t>434351141</t>
  </si>
  <si>
    <t>Bednění stupňů betonovaných na podstupňové desce nebo na terénu půdorysně přímočarých zřízení</t>
  </si>
  <si>
    <t>170</t>
  </si>
  <si>
    <t>https://podminky.urs.cz/item/CS_URS_2024_01/434351141</t>
  </si>
  <si>
    <t>"schodiště S1"18*0,25*1,1</t>
  </si>
  <si>
    <t>"schodiště S2"18*0,25*1,1</t>
  </si>
  <si>
    <t>101</t>
  </si>
  <si>
    <t>434351142</t>
  </si>
  <si>
    <t>Bednění stupňů betonovaných na podstupňové desce nebo na terénu půdorysně přímočarých odstranění</t>
  </si>
  <si>
    <t>172</t>
  </si>
  <si>
    <t>https://podminky.urs.cz/item/CS_URS_2024_01/434351142</t>
  </si>
  <si>
    <t>341941002</t>
  </si>
  <si>
    <t>Nosné nebo spojovací svary ocelových doplňkových konstrukcí kromě betonářské oceli, tloušťky svaru přes 10 do 12 mm</t>
  </si>
  <si>
    <t>-1700377714</t>
  </si>
  <si>
    <t>https://podminky.urs.cz/item/CS_URS_2024_01/341941002</t>
  </si>
  <si>
    <t>"navaření K1"27*0,1</t>
  </si>
  <si>
    <t>"M2"3*0,1</t>
  </si>
  <si>
    <t>103</t>
  </si>
  <si>
    <t>13021015</t>
  </si>
  <si>
    <t>tyč ocelová kruhová žebírková DIN 488 jakost B500B (10 505) výztuž do betonu D 16mm</t>
  </si>
  <si>
    <t>-327758672</t>
  </si>
  <si>
    <t>"statika - monolitický strop D2 v 1.NP - K1"27*(1,58/1000)*0,6</t>
  </si>
  <si>
    <t>31197006</t>
  </si>
  <si>
    <t>tyč závitová Pz 4.6 M16</t>
  </si>
  <si>
    <t>132904911</t>
  </si>
  <si>
    <t>"statika - bakonová konstrukce D5 - kotvení M2"3*0,2</t>
  </si>
  <si>
    <t>105</t>
  </si>
  <si>
    <t>4R09</t>
  </si>
  <si>
    <t>M+D zajištění nosníků proti ztrátě stability</t>
  </si>
  <si>
    <t>182</t>
  </si>
  <si>
    <t>"statika - monolitický strop D3 v 1.NP - poznámka č.4"1</t>
  </si>
  <si>
    <t>953961114</t>
  </si>
  <si>
    <t>Kotva chemická s vyvrtáním otvoru do betonu, železobetonu nebo tvrdého kamene tmel, velikost M 16, hloubka 150 mm</t>
  </si>
  <si>
    <t>186</t>
  </si>
  <si>
    <t>https://podminky.urs.cz/item/CS_URS_2024_01/953961114</t>
  </si>
  <si>
    <t>"statika - bakonová konstrukce D5 - kotvení M1"12</t>
  </si>
  <si>
    <t>107</t>
  </si>
  <si>
    <t>953965133</t>
  </si>
  <si>
    <t>Kotva chemická s vyvrtáním otvoru kotevní šrouby pro chemické kotvy, velikost M 16, délka 300 mm</t>
  </si>
  <si>
    <t>-2030307552</t>
  </si>
  <si>
    <t>https://podminky.urs.cz/item/CS_URS_2024_01/953965133</t>
  </si>
  <si>
    <t>953511118</t>
  </si>
  <si>
    <t>Nosný tepelně-izolační prvek pro přerušení tepelných mostů pro betonové balkónové desky tloušťky 160, 180 nebo 200 mm, délka 1 m volně vyložené, se smykovou výztuží D8, počet prutů 10 x D12</t>
  </si>
  <si>
    <t>190</t>
  </si>
  <si>
    <t>https://podminky.urs.cz/item/CS_URS_2024_01/953511118</t>
  </si>
  <si>
    <t>Poznámka k položce:_x000D_
TEPELNĚ IZOLAČNÍ KOTEVNÍ PRVKY : PRO PŘENOS KLADNÉ SMYKOVÉ SÍLY O MAX. HODNOTĚ 35,3 KN/M.</t>
  </si>
  <si>
    <t>"statika - bakonová konstrukce D5 - kotvení K1"15</t>
  </si>
  <si>
    <t>109</t>
  </si>
  <si>
    <t>953511117</t>
  </si>
  <si>
    <t>Nosný tepelně-izolační prvek pro přerušení tepelných mostů pro betonové balkónové desky tloušťky 160, 180 nebo 200 mm, délka 1 m volně vyložené, se smykovou výztuží D8, počet prutů 8 x D12</t>
  </si>
  <si>
    <t>20624466</t>
  </si>
  <si>
    <t>https://podminky.urs.cz/item/CS_URS_2024_01/953511117</t>
  </si>
  <si>
    <t>Poznámka k položce:_x000D_
TEPELNĚ IZOLAČNÍ KOTEVNÍ PRVKY : PRO PŘENOS KLADNÉ I ZÁPORNÉ SMYKOVÉ SÍLY O MAX. HODNOTĚ_x000D_
35,3 KN/M. DÉLKA 1000 MM</t>
  </si>
  <si>
    <t>"statika - bakonová konstrukce D5 - kotvení K2"6</t>
  </si>
  <si>
    <t>411161214</t>
  </si>
  <si>
    <t>Samostatné osazení stropních nosníků délky přes 4 do 5 m</t>
  </si>
  <si>
    <t>198</t>
  </si>
  <si>
    <t>https://podminky.urs.cz/item/CS_URS_2024_01/411161214</t>
  </si>
  <si>
    <t>"statika - montovaný strop 2.NP"61+12</t>
  </si>
  <si>
    <t>111</t>
  </si>
  <si>
    <t>411161212</t>
  </si>
  <si>
    <t>Samostatné osazení stropních nosníků délky přes 2 do 3 m</t>
  </si>
  <si>
    <t>1645328888</t>
  </si>
  <si>
    <t>https://podminky.urs.cz/item/CS_URS_2024_01/411161212</t>
  </si>
  <si>
    <t>411161213</t>
  </si>
  <si>
    <t>Samostatné osazení stropních nosníků délky přes 3 do 4 m</t>
  </si>
  <si>
    <t>983458431</t>
  </si>
  <si>
    <t>https://podminky.urs.cz/item/CS_URS_2024_01/411161213</t>
  </si>
  <si>
    <t>113</t>
  </si>
  <si>
    <t>59341085</t>
  </si>
  <si>
    <t>nosník stropní ŽB v 175mm dl do 4,8m</t>
  </si>
  <si>
    <t>325342392</t>
  </si>
  <si>
    <t>59341075</t>
  </si>
  <si>
    <t>nosník stropní ŽB v 175mm dl do 2,8m</t>
  </si>
  <si>
    <t>1500807352</t>
  </si>
  <si>
    <t>"statika - montovaný strop 2.NP"63</t>
  </si>
  <si>
    <t>115</t>
  </si>
  <si>
    <t>59341081</t>
  </si>
  <si>
    <t>nosník stropní ŽB v 175mm dl do 4,0m</t>
  </si>
  <si>
    <t>813923248</t>
  </si>
  <si>
    <t>"statika - montovaný strop 2.NP"48</t>
  </si>
  <si>
    <t>"statika - montovaný strop D4 v 1.NP"31</t>
  </si>
  <si>
    <t>HZS1301</t>
  </si>
  <si>
    <t>Hodinové zúčtovací sazby profesí HSV provádění konstrukcí zedník</t>
  </si>
  <si>
    <t>-2122681041</t>
  </si>
  <si>
    <t>https://podminky.urs.cz/item/CS_URS_2024_01/HZS1301</t>
  </si>
  <si>
    <t>Poznámka k položce:_x000D_
cca 3 min/vložka</t>
  </si>
  <si>
    <t>2051*0,05 'Přepočtené koeficientem množství</t>
  </si>
  <si>
    <t>117</t>
  </si>
  <si>
    <t>59340951</t>
  </si>
  <si>
    <t>vložka stropní pórobetonová se šikmými bočními stěnami š 125mm v 100mm dl 599mm</t>
  </si>
  <si>
    <t>1069010487</t>
  </si>
  <si>
    <t>"statika - montovaný storp 2.NP"275</t>
  </si>
  <si>
    <t>59340944</t>
  </si>
  <si>
    <t>vložka stropní pórobetonová se šikmými bočními stěnami š 249mm v 200mm dl 599mm</t>
  </si>
  <si>
    <t>-659375622</t>
  </si>
  <si>
    <t>"statika - montovaný strop D4 v 1.NP"266</t>
  </si>
  <si>
    <t>"statika - montovaný storp 2.NP"1510</t>
  </si>
  <si>
    <t>Úpravy povrchů, podlahy a osazování výplní</t>
  </si>
  <si>
    <t>119</t>
  </si>
  <si>
    <t>611131121</t>
  </si>
  <si>
    <t>Podkladní a spojovací vrstva vnitřních omítaných ploch penetrace disperzní nanášená ručně stropů</t>
  </si>
  <si>
    <t>206</t>
  </si>
  <si>
    <t>https://podminky.urs.cz/item/CS_URS_2024_01/611131121</t>
  </si>
  <si>
    <t>"1.NP stropy nové i stávající"97,26</t>
  </si>
  <si>
    <t>611142001</t>
  </si>
  <si>
    <t>Pletivo vnitřních ploch v ploše nebo pruzích, na plném podkladu sklovláknité vtlačené do tmelu včetně tmelu stropů</t>
  </si>
  <si>
    <t>208</t>
  </si>
  <si>
    <t>https://podminky.urs.cz/item/CS_URS_2024_01/611142001</t>
  </si>
  <si>
    <t>121</t>
  </si>
  <si>
    <t>611323111</t>
  </si>
  <si>
    <t>Omítka vápenocementová vnitřních ploch hladkých nanášená ručně jednovrstvá hladká, na neomítnutý bezesparý podklad, tloušťky do 5 mm stropů rovných</t>
  </si>
  <si>
    <t>210</t>
  </si>
  <si>
    <t>https://podminky.urs.cz/item/CS_URS_2024_01/611323111</t>
  </si>
  <si>
    <t>612131101</t>
  </si>
  <si>
    <t>Podkladní a spojovací vrstva vnitřních omítaných ploch cementový postřik nanášený ručně celoplošně stěn</t>
  </si>
  <si>
    <t>212</t>
  </si>
  <si>
    <t>https://podminky.urs.cz/item/CS_URS_2024_01/612131101</t>
  </si>
  <si>
    <t>"1.NP - 1.24"2,045*2,6-(1,2*2,3)</t>
  </si>
  <si>
    <t>"1.NP - 1.06"7,83*2,7-1,8</t>
  </si>
  <si>
    <t>"1.NP - 1.05"11,45*3-(2*2,1*1,5)+(10,2*0,5)</t>
  </si>
  <si>
    <t>"1.NP - 1.04"19,55*3-(1*1)-(2*2,1*1,5)-(2*1)-(2,9*2)+(10,2*0,5)</t>
  </si>
  <si>
    <t>"1.NP - 1.01"8,8*3-(2*2*1)-(1,8)-(2*1,15)+(5,15*0,4)</t>
  </si>
  <si>
    <t>"1.NP - 1.02"25*2,8-(2*1)-(2*2,1*1,5)+(10,2*0,5)</t>
  </si>
  <si>
    <t>"1.NP - 1.11"24,48</t>
  </si>
  <si>
    <t>"1.NP - 1.12"8,92</t>
  </si>
  <si>
    <t>"1.NP - 1.13"15,65</t>
  </si>
  <si>
    <t>"1.NP - 1.14"7,67*2,6-(2*1,2)-(2*2,3)</t>
  </si>
  <si>
    <t>"1.NP - 1.15"14,25*3-(2,9*2)-(1,8+2,4)-(1,1*3)+1,58</t>
  </si>
  <si>
    <t>"1.NP - 1.17"2,6*2,39</t>
  </si>
  <si>
    <t>"1.NP - 1.22"21,1*3-(2*1,5*0,6)-(2,94*2,64)+(5,4*0,3)</t>
  </si>
  <si>
    <t>"1.NP - 1.23"17,8*3-(1*2,25)+(5,5*0,3)</t>
  </si>
  <si>
    <t>"1.PP - 0.01"20,4*2,2-(3*1,6)-(2*1,8)-(1,4)</t>
  </si>
  <si>
    <t>"1.PP - 0.03"(2,695+2,695+2,22+2,22)*2,2-(1,4+1,6)</t>
  </si>
  <si>
    <t>"1.PP - 0.09"4,7*2,2-1,8</t>
  </si>
  <si>
    <t>"2.NP - leg.poznámek 3 - nový stav"6,1*0,5*2</t>
  </si>
  <si>
    <t>123</t>
  </si>
  <si>
    <t>612131121</t>
  </si>
  <si>
    <t>Podkladní a spojovací vrstva vnitřních omítaných ploch penetrace disperzní nanášená ručně stěn</t>
  </si>
  <si>
    <t>214</t>
  </si>
  <si>
    <t>https://podminky.urs.cz/item/CS_URS_2024_01/612131121</t>
  </si>
  <si>
    <t>"2.NP - 2.01"32,27*2,7-((8*(2*0,9))+(2*1,1)+(2,3*1,125)+(1,5*1,5))+(10,225*0,2)</t>
  </si>
  <si>
    <t>"2.NP - 2.02"30,46*2,7-(8*2*1,1)</t>
  </si>
  <si>
    <t>"2.NP - 2.03"24,64*3-((3*2*1,1)+(2*1,5*1,5)+(1,125*2,2))</t>
  </si>
  <si>
    <t>"2.NP - 2.04"11,915*3-((2*1,1)+(1,5*1,5))+4,5*0,4</t>
  </si>
  <si>
    <t>"2.NP - 2.05"12,52*3-((2*1,1)+(1,5*1,5))+4,5*0,4</t>
  </si>
  <si>
    <t>"2.NP - 2.08"17,08*2,7-((2*1,1)+(1,5*1,5))+4,5*0,2</t>
  </si>
  <si>
    <t>"2.NP - 2.09-2.11"(14,42*2,7-((2*1,1)+(1,5*1,5))+4,5*0,2)*3</t>
  </si>
  <si>
    <t>"2.NP - 2.12"14,135*2,7-((2*1,1)+(1,5*1,5))+4,5*0,2</t>
  </si>
  <si>
    <t>"2.NP - 2.14"13,32*2,7-((1,8)+(1,5*1,5))+4,5*0,2</t>
  </si>
  <si>
    <t>"2.NP - 2.16/2.17"(13,03*2,7-((1,8)+(1,5*1,5))+4,5*0,2)*2</t>
  </si>
  <si>
    <t>"2.NP - 2.18"15,32*2,7-((1,8)+(1,5*1,5))+4,5*0,2</t>
  </si>
  <si>
    <t>"2.NP - 2.21/2.22"(12,84*2,7-((1,8)+(1,5*1,5))+4,5*0,2)*2</t>
  </si>
  <si>
    <t>"2.NP - 2.23"(2,2+3,23+3,23)*2,5</t>
  </si>
  <si>
    <t>"2.NP - 2.24"(2+2+0,26)*2,5</t>
  </si>
  <si>
    <t>"1.NP - 1.24"4,845*2,6-1,8+2,557+(5,8*0,35)</t>
  </si>
  <si>
    <t>"1.NP - 1.06"22,535*2,7-(1,2*2)-(1*2)-(1,6+1,8)-(1,36*2)+19,341+7,8</t>
  </si>
  <si>
    <t>"1.NP - 1.05"7,6*3-(1,2*2)-(1*1)+33,15</t>
  </si>
  <si>
    <t>"1.NP - 1.11"9,865*2,6-1,6+24,48</t>
  </si>
  <si>
    <t>"1.NP - 1.12"8,92+(10,52*2,6-(2*1,6))</t>
  </si>
  <si>
    <t>"1.NP - 1.13"15,65+15,391</t>
  </si>
  <si>
    <t>"1.NP - 1.14"12,942+8,2-1,6</t>
  </si>
  <si>
    <t>"1.NP - 1.17"14,05*2,6-(0,9*2)-(2*1,5*1,5)+(9*0,15)+6,2</t>
  </si>
  <si>
    <t>"1.NP - 1.21"7,86*2,6+2,6</t>
  </si>
  <si>
    <t>"1.PP - 0.09"11,26*2,2-(1,4+1,4+1,8+2,7)+8,54</t>
  </si>
  <si>
    <t>612131151</t>
  </si>
  <si>
    <t>Sanační postřik vnitřních omítaných ploch vápenocementový nanášený ručně celoplošně stěn</t>
  </si>
  <si>
    <t>216</t>
  </si>
  <si>
    <t>https://podminky.urs.cz/item/CS_URS_2024_01/612131151</t>
  </si>
  <si>
    <t>Poznámka k položce:_x000D_
Poznámka k položce: 6 kg/m2</t>
  </si>
  <si>
    <t>"S03 - 1PP"(1,425+0,645+0,4+0,1+0,5+1,35)*1</t>
  </si>
  <si>
    <t>"S03 - 1NP"3,85*1,5</t>
  </si>
  <si>
    <t>125</t>
  </si>
  <si>
    <t>612142001</t>
  </si>
  <si>
    <t>Pletivo vnitřních ploch v ploše nebo pruzích, na plném podkladu sklovláknité vtlačené do tmelu včetně tmelu stěn</t>
  </si>
  <si>
    <t>218</t>
  </si>
  <si>
    <t>https://podminky.urs.cz/item/CS_URS_2024_01/612142001</t>
  </si>
  <si>
    <t>612323111</t>
  </si>
  <si>
    <t>Omítka vápenocementová vnitřních ploch hladkých nanášená ručně jednovrstvá hladká, na neomítnutý bezesparý podklad, tloušťky do 5 mm stěn</t>
  </si>
  <si>
    <t>220</t>
  </si>
  <si>
    <t>https://podminky.urs.cz/item/CS_URS_2024_01/612323111</t>
  </si>
  <si>
    <t>127</t>
  </si>
  <si>
    <t>612324111</t>
  </si>
  <si>
    <t>Omítka sanační vnitřních ploch podkladní (vyrovnávací) tloušťky do 10 mm nanášená ručně svislých konstrukcí stěn</t>
  </si>
  <si>
    <t>222</t>
  </si>
  <si>
    <t>https://podminky.urs.cz/item/CS_URS_2024_01/612324111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</si>
  <si>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</si>
  <si>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</si>
  <si>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224</t>
  </si>
  <si>
    <t>https://podminky.urs.cz/item/CS_URS_2024_01/612324191</t>
  </si>
  <si>
    <t>"S03 - 1PP"((1,425+0,645+0,4+0,1+0,5+1,35)*1)*2</t>
  </si>
  <si>
    <t>"S03 - 1NP"(3,85*1,5)*2</t>
  </si>
  <si>
    <t>129</t>
  </si>
  <si>
    <t>612325131</t>
  </si>
  <si>
    <t>Omítka sanační vnitřních ploch jádrová tloušťky do 15 mm nanášená ručně svislých konstrukcí stěn</t>
  </si>
  <si>
    <t>226</t>
  </si>
  <si>
    <t>https://podminky.urs.cz/item/CS_URS_2024_01/612325131</t>
  </si>
  <si>
    <t>612325191</t>
  </si>
  <si>
    <t>Omítka sanační vnitřních ploch jádrová Příplatek k cenám za každých dalších i započatých 5 mm tloušťky omítky přes 15 mm stěn</t>
  </si>
  <si>
    <t>228</t>
  </si>
  <si>
    <t>https://podminky.urs.cz/item/CS_URS_2024_01/612325191</t>
  </si>
  <si>
    <t>"S03 - 1PP"((1,425+0,645+0,4+0,1+0,5+1,35)*1)*3</t>
  </si>
  <si>
    <t>"S03 - 1NP"(3,85*1,5)*3</t>
  </si>
  <si>
    <t>131</t>
  </si>
  <si>
    <t>612328131</t>
  </si>
  <si>
    <t>Sanační štuk vnitřních ploch tloušťky do 3 mm svislých konstrukcí stěn</t>
  </si>
  <si>
    <t>230</t>
  </si>
  <si>
    <t>https://podminky.urs.cz/item/CS_URS_2024_01/612328131</t>
  </si>
  <si>
    <t>612331111</t>
  </si>
  <si>
    <t>Omítka cementová vnitřních ploch nanášená ručně jednovrstvá, tloušťky do 10 mm hrubá zatřená svislých konstrukcí stěn</t>
  </si>
  <si>
    <t>232</t>
  </si>
  <si>
    <t>https://podminky.urs.cz/item/CS_URS_2024_01/612331111</t>
  </si>
  <si>
    <t>"sanace stěn"</t>
  </si>
  <si>
    <t>"S01 - 1.PP - výtah - spodní část"5,91</t>
  </si>
  <si>
    <t>"S01 - 1.PP - výtah - stěny"(2,03+2,03+2,98+2,87)*3,25-2,6</t>
  </si>
  <si>
    <t>"S01 - 1.PP - stěny"(12,51+6,65)*2,2-(1*2,02+1*1,25)</t>
  </si>
  <si>
    <t>"S01 - 1.NP - výtah - spodní část"3,36</t>
  </si>
  <si>
    <t>"S01 - 1.NP - výtah - stěny"1,4*(2,24+2,24+1,5+1,5)</t>
  </si>
  <si>
    <t>"S01 - 1.NP - stěny"(17,09+26,89+4,5+9,24)*2,2</t>
  </si>
  <si>
    <t>"S02 - 1.PP - stěny"(11,725+5,685+6+10,96+2+1,5+2,915+3,225)*2,2</t>
  </si>
  <si>
    <t>"S02 - 1.PP"(1,05+1,05)*2,02</t>
  </si>
  <si>
    <t>"S02 - 1.PP"(0,4+0,4)*2,02</t>
  </si>
  <si>
    <t>133</t>
  </si>
  <si>
    <t>612331191</t>
  </si>
  <si>
    <t>Omítka cementová vnitřních ploch nanášená ručně Příplatek k cenám za každých dalších i započatých 5 mm tloušťky omítky přes 10 mm stěn</t>
  </si>
  <si>
    <t>234</t>
  </si>
  <si>
    <t>https://podminky.urs.cz/item/CS_URS_2024_01/612331191</t>
  </si>
  <si>
    <t>619325131</t>
  </si>
  <si>
    <t>Vytažení fabionů, hran a koutů při opravách vápenocementových omítek (s dodáním hmot) jakékoliv délky</t>
  </si>
  <si>
    <t>236</t>
  </si>
  <si>
    <t>https://podminky.urs.cz/item/CS_URS_2024_01/619325131</t>
  </si>
  <si>
    <t>"S02"46,91</t>
  </si>
  <si>
    <t>135</t>
  </si>
  <si>
    <t>619991021</t>
  </si>
  <si>
    <t>Zakrytí vnitřních ploch před znečištěním páskou včetně pozdějšího odlepení rámů oken a dveří, keramických soklů</t>
  </si>
  <si>
    <t>238</t>
  </si>
  <si>
    <t>https://podminky.urs.cz/item/CS_URS_2024_01/619991021</t>
  </si>
  <si>
    <t>"2.NP - 2.01"10,285</t>
  </si>
  <si>
    <t>"2.NP - 2.03"14,5</t>
  </si>
  <si>
    <t>"2.NP - 2.04"4,5</t>
  </si>
  <si>
    <t>"2.NP - 2.05"4,5</t>
  </si>
  <si>
    <t>"2.NP - 2.08"4,5</t>
  </si>
  <si>
    <t>"2.NP - 2.09-2.11"13,5</t>
  </si>
  <si>
    <t>"2.NP - 2.12"4,5</t>
  </si>
  <si>
    <t>"2.NP - 2.14"4,5</t>
  </si>
  <si>
    <t>"2.NP - 2.16/2.17"9</t>
  </si>
  <si>
    <t>"2.NP - 2.18"4,5</t>
  </si>
  <si>
    <t>"2.NP - 2.21/2.22"9</t>
  </si>
  <si>
    <t>622131101</t>
  </si>
  <si>
    <t>Podkladní a spojovací vrstva vnějších omítaných ploch cementový postřik nanášený ručně celoplošně stěn</t>
  </si>
  <si>
    <t>240</t>
  </si>
  <si>
    <t>https://podminky.urs.cz/item/CS_URS_2024_01/622131101</t>
  </si>
  <si>
    <t>"stávající omítka - srovnání po otlučení"(((26,75+0,6)*3)-((6*(2,1*1,5))+(1,15*2,25)))/2</t>
  </si>
  <si>
    <t>(39,5*5,85-(1*(1,5*1,5)))/2</t>
  </si>
  <si>
    <t>33,225/2</t>
  </si>
  <si>
    <t>"1.NP - leg.poznámek 12 - bourací práce"(9,75+2,78+2,15+8,07+6,65)*0,4</t>
  </si>
  <si>
    <t>"1.PP - leg.poznámek 10 - bourací práce"2*(1,305+0,6)</t>
  </si>
  <si>
    <t>(3,8*2)/2</t>
  </si>
  <si>
    <t>"viz sanace stěn"</t>
  </si>
  <si>
    <t>137</t>
  </si>
  <si>
    <t>622131121</t>
  </si>
  <si>
    <t>Podkladní a spojovací vrstva vnějších omítaných ploch penetrace nanášená ručně stěn</t>
  </si>
  <si>
    <t>242</t>
  </si>
  <si>
    <t>https://podminky.urs.cz/item/CS_URS_2024_01/622131121</t>
  </si>
  <si>
    <t>"obvod budovy kromě řezu D"6,9*(26,75+15,145+10,665+7,115+4,12+9,58+9,085)</t>
  </si>
  <si>
    <t>"štít"12,3*2/2</t>
  </si>
  <si>
    <t>"schody"9,45</t>
  </si>
  <si>
    <t>"okna a dveře"-(29*(1,5*1,5)+(1*1,5)+(2*(2,33*1,125))+(1,2*2,3)+(2,3*2)+(2,25*1,15)+(6*(2,1*1,5)))</t>
  </si>
  <si>
    <t>"RD soused"-36</t>
  </si>
  <si>
    <t>"fasáda - řez D"13,98*3,3</t>
  </si>
  <si>
    <t>-2*1,5*0,6</t>
  </si>
  <si>
    <t>-2,9*2,94</t>
  </si>
  <si>
    <t>-1,1-2,25</t>
  </si>
  <si>
    <t>"špalety"76,85*0,28</t>
  </si>
  <si>
    <t>117,67*0,28</t>
  </si>
  <si>
    <t>19,2*0,28</t>
  </si>
  <si>
    <t>622135002</t>
  </si>
  <si>
    <t>Vyrovnání nerovností podkladu vnějších omítaných ploch maltou, tloušťky do 10 mm cementovou stěn</t>
  </si>
  <si>
    <t>244</t>
  </si>
  <si>
    <t>https://podminky.urs.cz/item/CS_URS_2024_01/622135002</t>
  </si>
  <si>
    <t>"soklová část - O4"72,305*1,2</t>
  </si>
  <si>
    <t>139</t>
  </si>
  <si>
    <t>622142001</t>
  </si>
  <si>
    <t>Pletivo vnějších ploch v ploše nebo pruzích, na plném podkladu sklovláknité vtlačené do tmelu stěn</t>
  </si>
  <si>
    <t>246</t>
  </si>
  <si>
    <t>https://podminky.urs.cz/item/CS_URS_2024_01/622142001</t>
  </si>
  <si>
    <t>"sokl O2+O4"11,68*0,6*2</t>
  </si>
  <si>
    <t>59*0,8*2</t>
  </si>
  <si>
    <t>11,55*0,7*2</t>
  </si>
  <si>
    <t>"schody"9,25*2</t>
  </si>
  <si>
    <t>"O7 - opláštění boku vikýře"2*(2,8*2,6)</t>
  </si>
  <si>
    <t>622143003</t>
  </si>
  <si>
    <t>Montáž omítkových profilů plastových, pozinkovaných nebo dřevěných upevněných vtlačením do podkladní vrstvy nebo přibitím rohových s tkaninou</t>
  </si>
  <si>
    <t>248</t>
  </si>
  <si>
    <t>https://podminky.urs.cz/item/CS_URS_2024_01/622143003</t>
  </si>
  <si>
    <t>"přední část - fasáda"76,85+41,5</t>
  </si>
  <si>
    <t>"soklová část - přední část - fasáda"2</t>
  </si>
  <si>
    <t>"zadní část - fasáda"117,64</t>
  </si>
  <si>
    <t>"2.NP - 2.01"15,6</t>
  </si>
  <si>
    <t>"2.NP - 2.02"8,1</t>
  </si>
  <si>
    <t>"1.NP - 1.24"5,8</t>
  </si>
  <si>
    <t>"1.NP - 1.06"7,8</t>
  </si>
  <si>
    <t>"1.NP - 1.05"13,2</t>
  </si>
  <si>
    <t>"1.NP - 1.04"15,2</t>
  </si>
  <si>
    <t>"1.NP - 1.01"5,2</t>
  </si>
  <si>
    <t>"1.NP - 1.02"10,2</t>
  </si>
  <si>
    <t>"1.NP - 1.11"4,5</t>
  </si>
  <si>
    <t>"1.NP - 1.12"9</t>
  </si>
  <si>
    <t>"1.NP - 1.13"9</t>
  </si>
  <si>
    <t>"1.NP - 1.14"5,2</t>
  </si>
  <si>
    <t>"1.NP - 1.15"9,9</t>
  </si>
  <si>
    <t>"1.NP - 1.17"9</t>
  </si>
  <si>
    <t>"1.NP - 1.21"5</t>
  </si>
  <si>
    <t>"1.NP - 1.22"5,4</t>
  </si>
  <si>
    <t>"1.NP - 1.23"5,5</t>
  </si>
  <si>
    <t>"1.PP - 1.09"12,5</t>
  </si>
  <si>
    <t>141</t>
  </si>
  <si>
    <t>55343025</t>
  </si>
  <si>
    <t>profil rohový Pz+PVC pro vnější omítky tl 7mm</t>
  </si>
  <si>
    <t>250</t>
  </si>
  <si>
    <t>467,09*1,05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</si>
  <si>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</si>
  <si>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</si>
  <si>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252</t>
  </si>
  <si>
    <t>https://podminky.urs.cz/item/CS_URS_2024_01/622143004</t>
  </si>
  <si>
    <t>"fasáda"204,22</t>
  </si>
  <si>
    <t>"1.NP - 1.05"10,2</t>
  </si>
  <si>
    <t>"1.NP - 1.04"10,2</t>
  </si>
  <si>
    <t>143</t>
  </si>
  <si>
    <t>59051476</t>
  </si>
  <si>
    <t>profil začišťovací PVC 9mm s výztužnou tkaninou pro ostění ETICS</t>
  </si>
  <si>
    <t>254</t>
  </si>
  <si>
    <t>59051516</t>
  </si>
  <si>
    <t>profil začišťovací PVC pro ostění vnitřních omítek</t>
  </si>
  <si>
    <t>256</t>
  </si>
  <si>
    <t>166,985*1,05 "Přepočtené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</si>
  <si>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</si>
  <si>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</si>
  <si>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</si>
  <si>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260</t>
  </si>
  <si>
    <t>https://podminky.urs.cz/item/CS_URS_2024_01/622221051</t>
  </si>
  <si>
    <t>63151542</t>
  </si>
  <si>
    <t>deska tepelně izolační minerální kontaktních fasád podélné vlákno λ=0,035-0,036 tl 240mm</t>
  </si>
  <si>
    <t>262</t>
  </si>
  <si>
    <t>486,342*1,05 "Přepočtené koeficientem množství</t>
  </si>
  <si>
    <t>147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</si>
  <si>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</si>
  <si>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</si>
  <si>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264</t>
  </si>
  <si>
    <t>https://podminky.urs.cz/item/CS_URS_2024_01/622222051</t>
  </si>
  <si>
    <t>"přední část"76,85</t>
  </si>
  <si>
    <t>"zadní část"117,67</t>
  </si>
  <si>
    <t>19,2</t>
  </si>
  <si>
    <t>63151518</t>
  </si>
  <si>
    <t>deska tepelně izolační minerální kontaktních fasád podélné vlákno λ=0,035-0,036 tl 40mm</t>
  </si>
  <si>
    <t>266</t>
  </si>
  <si>
    <t>76,85*0,28</t>
  </si>
  <si>
    <t>59,842*1,1 "Přepočtené koeficientem množství</t>
  </si>
  <si>
    <t>149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</si>
  <si>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</si>
  <si>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</si>
  <si>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268</t>
  </si>
  <si>
    <t>https://podminky.urs.cz/item/CS_URS_2024_01/622251105</t>
  </si>
  <si>
    <t>486,342</t>
  </si>
  <si>
    <t>622331101</t>
  </si>
  <si>
    <t>Omítka cementová vnějších ploch nanášená ručně jednovrstvá, tloušťky do 15 mm hrubá nezatřená stěn</t>
  </si>
  <si>
    <t>270</t>
  </si>
  <si>
    <t>https://podminky.urs.cz/item/CS_URS_2024_01/622331101</t>
  </si>
  <si>
    <t>151</t>
  </si>
  <si>
    <t>622151011</t>
  </si>
  <si>
    <t>Penetrační nátěr vnějších pastovitých tenkovrstvých omítek silikátový stěn</t>
  </si>
  <si>
    <t>258</t>
  </si>
  <si>
    <t>https://podminky.urs.cz/item/CS_URS_2024_01/622151011</t>
  </si>
  <si>
    <t>"obklad"-64,45</t>
  </si>
  <si>
    <t>622531022</t>
  </si>
  <si>
    <t>Omítka tenkovrstvá silikonová vnějších ploch probarvená bez penetrace zatíraná (škrábaná), zrnitost 2,0 mm stěn</t>
  </si>
  <si>
    <t>272</t>
  </si>
  <si>
    <t>https://podminky.urs.cz/item/CS_URS_2024_01/622531022</t>
  </si>
  <si>
    <t>153</t>
  </si>
  <si>
    <t>629991011</t>
  </si>
  <si>
    <t>Zakrytí vnějších ploch před znečištěním včetně pozdějšího odkrytí výplní otvorů a svislých ploch fólií přilepenou lepící páskou</t>
  </si>
  <si>
    <t>274</t>
  </si>
  <si>
    <t>https://podminky.urs.cz/item/CS_URS_2024_01/629991011</t>
  </si>
  <si>
    <t>"přední část"41,795</t>
  </si>
  <si>
    <t>"zadní část "57,6</t>
  </si>
  <si>
    <t>631311135</t>
  </si>
  <si>
    <t>Mazanina z betonu prostého bez zvýšených nároků na prostředí tl. přes 120 do 240 mm tř. C 20/25</t>
  </si>
  <si>
    <t>276</t>
  </si>
  <si>
    <t>https://podminky.urs.cz/item/CS_URS_2024_01/631311135</t>
  </si>
  <si>
    <t>"1.NP - leg.poznámek 4 - nový stav"3,8*0,2</t>
  </si>
  <si>
    <t>155</t>
  </si>
  <si>
    <t>631362021</t>
  </si>
  <si>
    <t>Výztuž mazanin ze svařovaných sítí z drátů typu KARI</t>
  </si>
  <si>
    <t>278</t>
  </si>
  <si>
    <t>https://podminky.urs.cz/item/CS_URS_2024_01/631362021</t>
  </si>
  <si>
    <t>"1.NP - leg.poznámek 4 - nový stav - kari  6/10/10"3,8*4,44/1000</t>
  </si>
  <si>
    <t>632451214</t>
  </si>
  <si>
    <t>Potěr cementový samonivelační litý tř. C 20, tl. přes 45 do 50 mm</t>
  </si>
  <si>
    <t>280</t>
  </si>
  <si>
    <t>https://podminky.urs.cz/item/CS_URS_2024_01/632451214</t>
  </si>
  <si>
    <t xml:space="preserve"> "P6 - 1.NP - 1.02"48,61</t>
  </si>
  <si>
    <t>"P1a - 1.NP - tl.54mm"143,84</t>
  </si>
  <si>
    <t>"P1b - 1.NP"23,22</t>
  </si>
  <si>
    <t>"P3a - 2.NP"197,76</t>
  </si>
  <si>
    <t>"P3b - 2.NP"34,72</t>
  </si>
  <si>
    <t>"P4 - 2.NP - tl.55mm"56,46</t>
  </si>
  <si>
    <t>"P8 - výtahová šachta"9,26</t>
  </si>
  <si>
    <t>157</t>
  </si>
  <si>
    <t>632451291</t>
  </si>
  <si>
    <t>Potěr cementový samonivelační litý Příplatek k cenám za každých dalších i započatých 5 mm tloušťky přes 50 mm tř. C 20</t>
  </si>
  <si>
    <t>1307404230</t>
  </si>
  <si>
    <t>https://podminky.urs.cz/item/CS_URS_2024_01/632451291</t>
  </si>
  <si>
    <t>633992111</t>
  </si>
  <si>
    <t>Odmaštění betonových podlah od olejových nánosů</t>
  </si>
  <si>
    <t>282</t>
  </si>
  <si>
    <t>https://podminky.urs.cz/item/CS_URS_2024_01/633992111</t>
  </si>
  <si>
    <t>"P2a - 1.PP+1.NP"38,23+42,93+11,36</t>
  </si>
  <si>
    <t>"P2b - 1.PP"14,87</t>
  </si>
  <si>
    <t>"P2c - 1.NP"44,1</t>
  </si>
  <si>
    <t>159</t>
  </si>
  <si>
    <t>965046111</t>
  </si>
  <si>
    <t>Broušení stávajících betonových podlah úběr do 3 mm</t>
  </si>
  <si>
    <t>432475740</t>
  </si>
  <si>
    <t>https://podminky.urs.cz/item/CS_URS_2024_01/965046111</t>
  </si>
  <si>
    <t>634112123</t>
  </si>
  <si>
    <t>Obvodová dilatace mezi stěnou a mazaninou nebo potěrem podlahovým páskem z pěnového PE s fólií tl. do 10 mm, výšky 80 mm</t>
  </si>
  <si>
    <t>284</t>
  </si>
  <si>
    <t>https://podminky.urs.cz/item/CS_URS_2024_01/634112123</t>
  </si>
  <si>
    <t>"P6 - 1.NP - 1.02"29,1</t>
  </si>
  <si>
    <t>"P1a - 1.NP"193,28</t>
  </si>
  <si>
    <t>"P1b - 1.NP"44,1</t>
  </si>
  <si>
    <t>"P3a - 2.NP"207,4</t>
  </si>
  <si>
    <t>"P3b - 2.NP"49,6</t>
  </si>
  <si>
    <t>"P4 - 2.NP"49</t>
  </si>
  <si>
    <t>161</t>
  </si>
  <si>
    <t>642946112</t>
  </si>
  <si>
    <t>Osazení stavebního pouzdra posuvných dveří do zděné příčky s jednou kapsou pro jedno dveřní křídlo průchozí šířky přes 800 do 1200 mm</t>
  </si>
  <si>
    <t>286</t>
  </si>
  <si>
    <t>https://podminky.urs.cz/item/CS_URS_2024_01/642946112</t>
  </si>
  <si>
    <t>"2.NP"2</t>
  </si>
  <si>
    <t>"1.NP"1</t>
  </si>
  <si>
    <t>55331615</t>
  </si>
  <si>
    <t>pouzdro stavební posuvných dveří jednopouzdrové 1100mm standardní rozměr</t>
  </si>
  <si>
    <t>288</t>
  </si>
  <si>
    <t>163</t>
  </si>
  <si>
    <t>55331610</t>
  </si>
  <si>
    <t>pouzdro stavební posuvných dveří jednopouzdrové 600mm standardní rozměr</t>
  </si>
  <si>
    <t>290</t>
  </si>
  <si>
    <t>Ostatní konstrukce a práce, bourání</t>
  </si>
  <si>
    <t>941211111</t>
  </si>
  <si>
    <t>Lešení řadové rámové lehké pracovní s podlahami s provozním zatížením tř. 3 do 200 kg/m2 šířky tř. SW06 od 0,6 do 0,9 m výšky do 10 m montáž</t>
  </si>
  <si>
    <t>292</t>
  </si>
  <si>
    <t>https://podminky.urs.cz/item/CS_URS_2024_01/941211111</t>
  </si>
  <si>
    <t>"přední část"170</t>
  </si>
  <si>
    <t>"štít"30</t>
  </si>
  <si>
    <t>"zadní část - řez B"315</t>
  </si>
  <si>
    <t>"zadní část - řez D"50</t>
  </si>
  <si>
    <t>165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</si>
  <si>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</si>
  <si>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</si>
  <si>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294</t>
  </si>
  <si>
    <t>https://podminky.urs.cz/item/CS_URS_2024_01/941211211</t>
  </si>
  <si>
    <t>565*60</t>
  </si>
  <si>
    <t>941211811</t>
  </si>
  <si>
    <t>Lešení řadové rámové lehké pracovní s podlahami s provozním zatížením tř. 3 do 200 kg/m2 šířky tř. SW06 od 0,6 do 0,9 m výšky do 10 m demontáž</t>
  </si>
  <si>
    <t>296</t>
  </si>
  <si>
    <t>https://podminky.urs.cz/item/CS_URS_2024_01/941211811</t>
  </si>
  <si>
    <t>167</t>
  </si>
  <si>
    <t>993111111</t>
  </si>
  <si>
    <t>Dovoz a odvoz lešení včetně naložení a složení řadového, na vzdálenost do 10 km</t>
  </si>
  <si>
    <t>771880720</t>
  </si>
  <si>
    <t>https://podminky.urs.cz/item/CS_URS_2024_01/993111111</t>
  </si>
  <si>
    <t>944511111</t>
  </si>
  <si>
    <t>Síť ochranná zavěšená na konstrukci lešení z textilie z umělých vláken montáž</t>
  </si>
  <si>
    <t>298</t>
  </si>
  <si>
    <t>https://podminky.urs.cz/item/CS_URS_2024_01/944511111</t>
  </si>
  <si>
    <t>169</t>
  </si>
  <si>
    <t>944511211</t>
  </si>
  <si>
    <t>Síť ochranná zavěšená na konstrukci lešení z textilie z umělých vláken příplatek k ceně za každý den použití</t>
  </si>
  <si>
    <t>300</t>
  </si>
  <si>
    <t>https://podminky.urs.cz/item/CS_URS_2024_01/944511211</t>
  </si>
  <si>
    <t>944511811</t>
  </si>
  <si>
    <t>Síť ochranná zavěšená na konstrukci lešení z textilie z umělých vláken demontáž</t>
  </si>
  <si>
    <t>302</t>
  </si>
  <si>
    <t>https://podminky.urs.cz/item/CS_URS_2024_01/944511811</t>
  </si>
  <si>
    <t>171</t>
  </si>
  <si>
    <t>949101111</t>
  </si>
  <si>
    <t>Lešení pomocné pracovní pro objekty pozemních staveb pro zatížení do 150 kg/m2, o výšce lešeňové podlahy do 1,9 m</t>
  </si>
  <si>
    <t>304</t>
  </si>
  <si>
    <t>https://podminky.urs.cz/item/CS_URS_2024_01/949101111</t>
  </si>
  <si>
    <t>"1.PP"59,01</t>
  </si>
  <si>
    <t>"1.NP"328,46</t>
  </si>
  <si>
    <t>"2.NP"298,2</t>
  </si>
  <si>
    <t>952901111</t>
  </si>
  <si>
    <t>Vyčištění budov nebo objektů před předáním do užívání budov bytové nebo občanské výstavby, světlé výšky podlaží do 4 m</t>
  </si>
  <si>
    <t>306</t>
  </si>
  <si>
    <t>https://podminky.urs.cz/item/CS_URS_2024_01/952901111</t>
  </si>
  <si>
    <t>173</t>
  </si>
  <si>
    <t>953312112</t>
  </si>
  <si>
    <t>Vložky svislé do dilatačních spár z polystyrenových desek fasádních včetně dodání a osazení, v jakémkoliv zdivu přes 10 do 20 mm</t>
  </si>
  <si>
    <t>308</t>
  </si>
  <si>
    <t>https://podminky.urs.cz/item/CS_URS_2024_01/953312112</t>
  </si>
  <si>
    <t>"dilatace sousedních stěn"66+10,8+13,58</t>
  </si>
  <si>
    <t>174</t>
  </si>
  <si>
    <t>953961215</t>
  </si>
  <si>
    <t>Kotva chemická s vyvrtáním otvoru do betonu, železobetonu nebo tvrdého kamene chemická patrona, velikost M 20, hloubka 170 mm</t>
  </si>
  <si>
    <t>310</t>
  </si>
  <si>
    <t>https://podminky.urs.cz/item/CS_URS_2024_01/953961215</t>
  </si>
  <si>
    <t>"statika - schodiště - kotvení"24</t>
  </si>
  <si>
    <t>175</t>
  </si>
  <si>
    <t>312</t>
  </si>
  <si>
    <t>"statika - základy - specifické"400</t>
  </si>
  <si>
    <t>176</t>
  </si>
  <si>
    <t>961044111</t>
  </si>
  <si>
    <t>Bourání základů z betonu prostého</t>
  </si>
  <si>
    <t>314</t>
  </si>
  <si>
    <t>https://podminky.urs.cz/item/CS_URS_2024_01/961044111</t>
  </si>
  <si>
    <t>"bourací práce 1.NP - 1.12.1.13  -stá.základy"(3,3+2,6+2,4)*0,8*0,5</t>
  </si>
  <si>
    <t>"1.PP - vybourání stáv.podlahy/desky"3,25*2,425*0,15</t>
  </si>
  <si>
    <t>177</t>
  </si>
  <si>
    <t>962031132</t>
  </si>
  <si>
    <t>Bourání příček nebo přizdívek z cihel pálených plných nebo dutých, tl. do 100 mm</t>
  </si>
  <si>
    <t>316</t>
  </si>
  <si>
    <t>https://podminky.urs.cz/item/CS_URS_2024_01/962031132</t>
  </si>
  <si>
    <t>"1.NP - 1.06/1.04"3*2,95-(2*1,6)</t>
  </si>
  <si>
    <t>"1.NP - 1.08"2,75*2,65-1,4</t>
  </si>
  <si>
    <t>"1.PP"5,075*2,2-(2*1,2)</t>
  </si>
  <si>
    <t>2,2*1</t>
  </si>
  <si>
    <t>"1.PP - obvod"27,835*2,2-1,5</t>
  </si>
  <si>
    <t>178</t>
  </si>
  <si>
    <t>962031133</t>
  </si>
  <si>
    <t>Bourání příček nebo přizdívek z cihel pálených plných nebo dutých, tl. přes 100 do 150 mm</t>
  </si>
  <si>
    <t>318</t>
  </si>
  <si>
    <t>https://podminky.urs.cz/item/CS_URS_2024_01/962031133</t>
  </si>
  <si>
    <t>"2.NP"18,45*1</t>
  </si>
  <si>
    <t>6,9*3,9/2</t>
  </si>
  <si>
    <t>11,59*1,95</t>
  </si>
  <si>
    <t>2,65*(6+4,2+4,8+4,2+2,8+1,35+2,44+2,43+3)</t>
  </si>
  <si>
    <t>"1.NP - 1.07/1.06/1.10/1.08"(2,65+2,65)*3-(2*0,9)</t>
  </si>
  <si>
    <t>"1.NP - 1.15,1.16,1.17"19,495*2,65-(3*1,6)</t>
  </si>
  <si>
    <t>"1.NP - 1.14,1.11"11,693*2,65-(1,8+1,6)</t>
  </si>
  <si>
    <t>179</t>
  </si>
  <si>
    <t>962032231</t>
  </si>
  <si>
    <t>Bourání zdiva nadzákladového z cihel pálených plných nebo lícových nebo vápenopískových, na maltu vápennou nebo vápenocementovou, objemu přes 1 m3</t>
  </si>
  <si>
    <t>320</t>
  </si>
  <si>
    <t>https://podminky.urs.cz/item/CS_URS_2024_01/962032231</t>
  </si>
  <si>
    <t>"bourací práce 1.NP - 1.12.1.13"((3,9+2,6)*2,8)*0,25</t>
  </si>
  <si>
    <t>(3,9*1,1/5)*0,25</t>
  </si>
  <si>
    <t>"2.NP - štítová stěna"15,6*1,8*0,5</t>
  </si>
  <si>
    <t>(7,9*3/2)*0,475</t>
  </si>
  <si>
    <t>"2.NP - pozednice"(12,8+4,4)*0,4*0,15</t>
  </si>
  <si>
    <t>"2.NP - obvodové stěny"(26,75+16,2)*1*0,5</t>
  </si>
  <si>
    <t>(8,65*1*0,5)*2</t>
  </si>
  <si>
    <t>"2.NP - štítová stěna"7,4*1,8*0,65</t>
  </si>
  <si>
    <t>(7,9*3,9/2)*0,65</t>
  </si>
  <si>
    <t>(6,4*3,9/2)*0,5</t>
  </si>
  <si>
    <t>"2.NP - stěna tl.30cm"4,5*2*0,3</t>
  </si>
  <si>
    <t>"2.NP - 2.06"1,39*0,4</t>
  </si>
  <si>
    <t>"1.NP - 1.05"3*1,1*0,6</t>
  </si>
  <si>
    <t>1,2*0,6*0,9</t>
  </si>
  <si>
    <t>1,84*2*0,25</t>
  </si>
  <si>
    <t>2,9*2,25*0,3</t>
  </si>
  <si>
    <t>"1.NP - 1.09"2,8*0,6*0,4</t>
  </si>
  <si>
    <t>1*1*0,36</t>
  </si>
  <si>
    <t>5,25*3*0,45-1,1475</t>
  </si>
  <si>
    <t>"1.NP - 1.06/1.04"3*0,3*0,9</t>
  </si>
  <si>
    <t>"1.NP - 1.02 - rozšíření oken"2*(2,1*0,6*0,1)</t>
  </si>
  <si>
    <t>2*(1,4*0,6*0,1)</t>
  </si>
  <si>
    <t>"1.NP - 1.07/1.06/1.10/1.08"1,7*3*0,4</t>
  </si>
  <si>
    <t>4,25*3*0,6</t>
  </si>
  <si>
    <t>2,25*3*0,3</t>
  </si>
  <si>
    <t>3*0,7*0,68</t>
  </si>
  <si>
    <t>"1.NP - 1.17 - obourání oken"3*(0,5*1,5*0,1)</t>
  </si>
  <si>
    <t>"1.NP - 1.08 - rozšíření otvoru"2,3*1,2*0,5-(0,8*1,5*0,5)</t>
  </si>
  <si>
    <t>2*(0,3*0,3*0,8)</t>
  </si>
  <si>
    <t>"1.NP - 1.18/1.19 - rozšíření otvoru"1,1*0,4*0,9</t>
  </si>
  <si>
    <t>"1.PP"2,2454*2,2*0,4</t>
  </si>
  <si>
    <t>1,02*2,2*0,65</t>
  </si>
  <si>
    <t>2*0,415*0,2</t>
  </si>
  <si>
    <t>"1.PP - 1.02"1*1,25*1,15</t>
  </si>
  <si>
    <t>180</t>
  </si>
  <si>
    <t>962032631</t>
  </si>
  <si>
    <t>Bourání zdiva nadzákladového komínového z cihel pálených, šamotových nebo vápenopískových, na maltu vápennou nebo vápenocementovou</t>
  </si>
  <si>
    <t>322</t>
  </si>
  <si>
    <t>https://podminky.urs.cz/item/CS_URS_2024_01/962032631</t>
  </si>
  <si>
    <t>"stáv.komín"5,6*0,8*0,8</t>
  </si>
  <si>
    <t>3*0,25*0,25</t>
  </si>
  <si>
    <t>181</t>
  </si>
  <si>
    <t>962042321</t>
  </si>
  <si>
    <t>Bourání zdiva z betonu prostého nadzákladového objemu přes 1 m3</t>
  </si>
  <si>
    <t>324</t>
  </si>
  <si>
    <t>https://podminky.urs.cz/item/CS_URS_2024_01/962042321</t>
  </si>
  <si>
    <t>"1.PP - vybourání stáv.schodiště"1,5</t>
  </si>
  <si>
    <t>"1.NP - vybourání stáv.schodiště"7</t>
  </si>
  <si>
    <t>"1.NP - vybourání stáv.schodiště"4</t>
  </si>
  <si>
    <t>963012510</t>
  </si>
  <si>
    <t>Bourání stropů z desek nebo panelů železobetonových prefabrikovaných s dutinami z desek, š. do 300 mm tl. do 140 mm</t>
  </si>
  <si>
    <t>326</t>
  </si>
  <si>
    <t>https://podminky.urs.cz/item/CS_URS_2024_01/963012510</t>
  </si>
  <si>
    <t>"bourací práce 1.NP - 1.12.1.13"(2,6*3,925)*0,1</t>
  </si>
  <si>
    <t>"1.NP - vybourání podlahy pro výtah"6,3*2,25*0,15</t>
  </si>
  <si>
    <t>"2.NP - stáv.podlahy"194,04*0,15</t>
  </si>
  <si>
    <t>183</t>
  </si>
  <si>
    <t>965042141</t>
  </si>
  <si>
    <t>Bourání mazanin betonových nebo z litého asfaltu tl. do 100 mm, plochy přes 4 m2</t>
  </si>
  <si>
    <t>328</t>
  </si>
  <si>
    <t>https://podminky.urs.cz/item/CS_URS_2024_01/965042141</t>
  </si>
  <si>
    <t>"základy - řez D - statika"10,4*0,1*0,6</t>
  </si>
  <si>
    <t>2,72*0,1*0,4</t>
  </si>
  <si>
    <t>"základy - řez A,B - statika"22,65*0,3*0,1</t>
  </si>
  <si>
    <t>"bourací práce 1.NP - 1.12.1.13"8,29*0,1</t>
  </si>
  <si>
    <t>"1.NP - stáv.podlahy"44,1*0,03</t>
  </si>
  <si>
    <t>167,005*0,05</t>
  </si>
  <si>
    <t>"1.NP - vybourání podlahy pro výtah"6,3*2,25*0,06</t>
  </si>
  <si>
    <t>"2.NP - stáv.podlahy"194,04*0,06</t>
  </si>
  <si>
    <t>184</t>
  </si>
  <si>
    <t>330</t>
  </si>
  <si>
    <t>185</t>
  </si>
  <si>
    <t>965082923</t>
  </si>
  <si>
    <t>Odstranění násypu pod podlahami nebo ochranného násypu na střechách tl. do 100 mm, plochy přes 2 m2</t>
  </si>
  <si>
    <t>332</t>
  </si>
  <si>
    <t>https://podminky.urs.cz/item/CS_URS_2024_01/965082923</t>
  </si>
  <si>
    <t>"1.NP - vybourání podlahy pro výtah"6,3*2,25*0,1</t>
  </si>
  <si>
    <t>968062356</t>
  </si>
  <si>
    <t>Vybourání dřevěných rámů oken s křídly, dveřních zárubní, vrat, stěn, ostění nebo obkladů rámů oken s křídly dvojitých, plochy do 4 m2</t>
  </si>
  <si>
    <t>334</t>
  </si>
  <si>
    <t>https://podminky.urs.cz/item/CS_URS_2024_01/968062356</t>
  </si>
  <si>
    <t>"bourací práce 1.NP - 1.12.1.13"1,5*1,5</t>
  </si>
  <si>
    <t>187</t>
  </si>
  <si>
    <t>963042819</t>
  </si>
  <si>
    <t>Bourání schodišťových stupňů betonových zhotovených na místě</t>
  </si>
  <si>
    <t>2138380849</t>
  </si>
  <si>
    <t>https://podminky.urs.cz/item/CS_URS_2024_01/963042819</t>
  </si>
  <si>
    <t>"vnější"1,6*16</t>
  </si>
  <si>
    <t>188</t>
  </si>
  <si>
    <t>968072455</t>
  </si>
  <si>
    <t>Vybourání kovových rámů oken s křídly, dveřních zárubní, vrat, stěn, ostění nebo obkladů dveřních zárubní, plochy do 2 m2</t>
  </si>
  <si>
    <t>336</t>
  </si>
  <si>
    <t>https://podminky.urs.cz/item/CS_URS_2024_01/968072455</t>
  </si>
  <si>
    <t>"bourací práce 1.NP - 1.12.1.13"2*1</t>
  </si>
  <si>
    <t>"2.NP"12</t>
  </si>
  <si>
    <t>"1.NP"3,6+2,64+1,8+1,8+1,4+1,6+1,8+1,6+1,6+1,6+1,4+1,6+4,8+1,4+1,4</t>
  </si>
  <si>
    <t>189</t>
  </si>
  <si>
    <t>968082015</t>
  </si>
  <si>
    <t>Vybourání plastových rámů oken s křídly, dveřních zárubní, vrat rámu oken s křídly, plochy do 1 m2</t>
  </si>
  <si>
    <t>338</t>
  </si>
  <si>
    <t>https://podminky.urs.cz/item/CS_URS_2024_01/968082015</t>
  </si>
  <si>
    <t>"2.NP"0,9*0,8*2</t>
  </si>
  <si>
    <t>"1.NP"1,5*0,6*2</t>
  </si>
  <si>
    <t>968082016</t>
  </si>
  <si>
    <t>Vybourání plastových rámů oken s křídly, dveřních zárubní, vrat rámu oken s křídly, plochy přes 1 do 2 m2</t>
  </si>
  <si>
    <t>340</t>
  </si>
  <si>
    <t>https://podminky.urs.cz/item/CS_URS_2024_01/968082016</t>
  </si>
  <si>
    <t>"2.NP"1,5*0,9*4</t>
  </si>
  <si>
    <t>1,5*0,9</t>
  </si>
  <si>
    <t>1,1*1,1</t>
  </si>
  <si>
    <t>1,5*0,8</t>
  </si>
  <si>
    <t>191</t>
  </si>
  <si>
    <t>968082017</t>
  </si>
  <si>
    <t>Vybourání plastových rámů oken s křídly, dveřních zárubní, vrat rámu oken s křídly, plochy přes 2 do 4 m2</t>
  </si>
  <si>
    <t>342</t>
  </si>
  <si>
    <t>https://podminky.urs.cz/item/CS_URS_2024_01/968082017</t>
  </si>
  <si>
    <t>"1.NP"4*1,5*1,5</t>
  </si>
  <si>
    <t>"1.NP"1,5*1,7*2</t>
  </si>
  <si>
    <t>"1.NP"2,1*1,5*4</t>
  </si>
  <si>
    <t>"1.NP"2,1*1,4*2</t>
  </si>
  <si>
    <t>192</t>
  </si>
  <si>
    <t>968082021</t>
  </si>
  <si>
    <t>Vybourání plastových rámů oken s křídly, dveřních zárubní, vrat dveřních zárubní, plochy do 2 m2</t>
  </si>
  <si>
    <t>344</t>
  </si>
  <si>
    <t>https://podminky.urs.cz/item/CS_URS_2024_01/968082021</t>
  </si>
  <si>
    <t>"1.NP"2*0,9</t>
  </si>
  <si>
    <t>193</t>
  </si>
  <si>
    <t>968082022</t>
  </si>
  <si>
    <t>Vybourání plastových rámů oken s křídly, dveřních zárubní, vrat dveřních zárubní, plochy přes 2 do 4 m2</t>
  </si>
  <si>
    <t>346</t>
  </si>
  <si>
    <t>https://podminky.urs.cz/item/CS_URS_2024_01/968082022</t>
  </si>
  <si>
    <t>"1.NP"2,15*1,2</t>
  </si>
  <si>
    <t>2,275*1,25</t>
  </si>
  <si>
    <t>194</t>
  </si>
  <si>
    <t>971033431</t>
  </si>
  <si>
    <t>Vybourání otvorů ve zdivu základovém nebo nadzákladovém z cihel, tvárnic, příčkovek z cihel pálených na maltu vápennou nebo vápenocementovou plochy do 0,25 m2, tl. do 150 mm</t>
  </si>
  <si>
    <t>348</t>
  </si>
  <si>
    <t>https://podminky.urs.cz/item/CS_URS_2024_01/971033431</t>
  </si>
  <si>
    <t>"půdorys 2.NP - legenda prostupů - VZT/30"1</t>
  </si>
  <si>
    <t>195</t>
  </si>
  <si>
    <t>971033441</t>
  </si>
  <si>
    <t>Vybourání otvorů ve zdivu základovém nebo nadzákladovém z cihel, tvárnic, příčkovek z cihel pálených na maltu vápennou nebo vápenocementovou plochy do 0,25 m2, tl. do 300 mm</t>
  </si>
  <si>
    <t>350</t>
  </si>
  <si>
    <t>https://podminky.urs.cz/item/CS_URS_2024_01/971033441</t>
  </si>
  <si>
    <t>"půdorys 2.NP - legenda prostupů - VZT/33"1</t>
  </si>
  <si>
    <t>196</t>
  </si>
  <si>
    <t>971033451</t>
  </si>
  <si>
    <t>Vybourání otvorů ve zdivu základovém nebo nadzákladovém z cihel, tvárnic, příčkovek z cihel pálených na maltu vápennou nebo vápenocementovou plochy do 0,25 m2, tl. do 450 mm</t>
  </si>
  <si>
    <t>352</t>
  </si>
  <si>
    <t>https://podminky.urs.cz/item/CS_URS_2024_01/971033451</t>
  </si>
  <si>
    <t>"půdorys 2.NP - legenda prostupů - VZT/26"1</t>
  </si>
  <si>
    <t>197</t>
  </si>
  <si>
    <t>971033461</t>
  </si>
  <si>
    <t>Vybourání otvorů ve zdivu základovém nebo nadzákladovém z cihel, tvárnic, příčkovek z cihel pálených na maltu vápennou nebo vápenocementovou plochy do 0,25 m2, tl. do 600 mm</t>
  </si>
  <si>
    <t>354</t>
  </si>
  <si>
    <t>https://podminky.urs.cz/item/CS_URS_2024_01/971033461</t>
  </si>
  <si>
    <t>"půdorys 1.NP - legenda prostupů - VZT/03"1</t>
  </si>
  <si>
    <t>"půdorys 1.NP - legenda prostupů - VZT/09"1</t>
  </si>
  <si>
    <t>"půdorys 2.NP - legenda prostupů - VZT/23"1</t>
  </si>
  <si>
    <t>971033531</t>
  </si>
  <si>
    <t>Vybourání otvorů ve zdivu základovém nebo nadzákladovém z cihel, tvárnic, příčkovek z cihel pálených na maltu vápennou nebo vápenocementovou plochy do 1 m2, tl. do 150 mm</t>
  </si>
  <si>
    <t>356</t>
  </si>
  <si>
    <t>https://podminky.urs.cz/item/CS_URS_2024_01/971033531</t>
  </si>
  <si>
    <t>"půdorys 1.NP - legenda prostupů - VZT/17"0,925*0,465</t>
  </si>
  <si>
    <t>"půdorys 1.NP - legenda prostupů - VZT/19"0,65*0,65</t>
  </si>
  <si>
    <t>"půdorys 2.NP - legenda prostupů - VZT/31"0,65*0,4</t>
  </si>
  <si>
    <t>"půdorys 2.NP - legenda prostupů - VZT/37"0,8*0,35</t>
  </si>
  <si>
    <t>"půdorys 2.NP - legenda prostupů - VZT/38"1,025*0,35</t>
  </si>
  <si>
    <t>199</t>
  </si>
  <si>
    <t>971033541</t>
  </si>
  <si>
    <t>Vybourání otvorů ve zdivu základovém nebo nadzákladovém z cihel, tvárnic, příčkovek z cihel pálených na maltu vápennou nebo vápenocementovou plochy do 1 m2, tl. do 300 mm</t>
  </si>
  <si>
    <t>358</t>
  </si>
  <si>
    <t>https://podminky.urs.cz/item/CS_URS_2024_01/971033541</t>
  </si>
  <si>
    <t>"půdorys 1.NP - legenda prostupů - VZT/14"1,25*0,35*0,25</t>
  </si>
  <si>
    <t>"půdorys 1.NP - legenda prostupů - VZT/15"0,925*0,465*0,2</t>
  </si>
  <si>
    <t>"půdorys 2.NP - legenda prostupů - VZT/32"0,65*0,4</t>
  </si>
  <si>
    <t>200</t>
  </si>
  <si>
    <t>971033561</t>
  </si>
  <si>
    <t>Vybourání otvorů ve zdivu základovém nebo nadzákladovém z cihel, tvárnic, příčkovek z cihel pálených na maltu vápennou nebo vápenocementovou plochy do 1 m2, tl. do 600 mm</t>
  </si>
  <si>
    <t>360</t>
  </si>
  <si>
    <t>https://podminky.urs.cz/item/CS_URS_2024_01/971033561</t>
  </si>
  <si>
    <t>"půdorys 1.NP - legenda prostupů - VZT/18"0,925*0,465*0,4</t>
  </si>
  <si>
    <t>"půdorys 1.NP - legenda prostupů - VZT/20"0,65*0,65*0,4</t>
  </si>
  <si>
    <t>"1.NP - 1.09/1.06"1*1*0,36</t>
  </si>
  <si>
    <t>201</t>
  </si>
  <si>
    <t>971033651</t>
  </si>
  <si>
    <t>Vybourání otvorů ve zdivu základovém nebo nadzákladovém z cihel, tvárnic, příčkovek z cihel pálených na maltu vápennou nebo vápenocementovou plochy do 4 m2, tl. do 600 mm</t>
  </si>
  <si>
    <t>362</t>
  </si>
  <si>
    <t>https://podminky.urs.cz/item/CS_URS_2024_01/971033651</t>
  </si>
  <si>
    <t>"2.NP - 2.04 - okno"1,5*1,5*0,5</t>
  </si>
  <si>
    <t>"2.NP - 2.09 - otvor"1,2*2*0,5</t>
  </si>
  <si>
    <t>"1.NP - 1.17 ,1.16,1.15"1,5*1,5*0,5</t>
  </si>
  <si>
    <t>202</t>
  </si>
  <si>
    <t>974031155</t>
  </si>
  <si>
    <t>Vysekání rýh ve zdivu cihelném na maltu vápennou nebo vápenocementovou do hl. 100 mm a šířky do 200 mm</t>
  </si>
  <si>
    <t>364</t>
  </si>
  <si>
    <t>https://podminky.urs.cz/item/CS_URS_2024_01/974031155</t>
  </si>
  <si>
    <t>"statika - bourané otvory a zesílení - P2"1,6*(2+2)</t>
  </si>
  <si>
    <t>"statika - bourané otvory a zesílení - P3"2,4*2</t>
  </si>
  <si>
    <t>203</t>
  </si>
  <si>
    <t>974031165</t>
  </si>
  <si>
    <t>Vysekání rýh ve zdivu cihelném na maltu vápennou nebo vápenocementovou do hl. 150 mm a šířky do 200 mm</t>
  </si>
  <si>
    <t>366</t>
  </si>
  <si>
    <t>https://podminky.urs.cz/item/CS_URS_2024_01/974031165</t>
  </si>
  <si>
    <t>"statika - bourané otvory a zesílení - P1"2,7*(4+4+2)</t>
  </si>
  <si>
    <t>"statika - bourané otvory a zesílení - P4"1,8*3</t>
  </si>
  <si>
    <t>"statika - bourané otvory a zesílení - P2"2*3</t>
  </si>
  <si>
    <t>"statika - bourané otvory a zesílení - P6"2*(3+3+3)</t>
  </si>
  <si>
    <t>"statika - bourané otvory a zesílení - P7"3,6*3</t>
  </si>
  <si>
    <t>"statika - bourané otvory a zesílení - P8"1,7*3</t>
  </si>
  <si>
    <t>204</t>
  </si>
  <si>
    <t>977151125</t>
  </si>
  <si>
    <t>Jádrové vrty diamantovými korunkami do stavebních materiálů (železobetonu, betonu, cihel, obkladů, dlažeb, kamene) průměru přes 180 do 200 mm</t>
  </si>
  <si>
    <t>368</t>
  </si>
  <si>
    <t>https://podminky.urs.cz/item/CS_URS_2024_01/977151125</t>
  </si>
  <si>
    <t>"půdorys 1.NP - legenda prostupů - VZT/01,VZT/02"0,2+0,6</t>
  </si>
  <si>
    <t>"půdorys 1.NP - legenda prostupů - VZT/08"0,125</t>
  </si>
  <si>
    <t>205</t>
  </si>
  <si>
    <t>977151126</t>
  </si>
  <si>
    <t>Jádrové vrty diamantovými korunkami do stavebních materiálů (železobetonu, betonu, cihel, obkladů, dlažeb, kamene) průměru přes 200 do 225 mm</t>
  </si>
  <si>
    <t>370</t>
  </si>
  <si>
    <t>https://podminky.urs.cz/item/CS_URS_2024_01/977151126</t>
  </si>
  <si>
    <t>"půdorys 1.NP - legenda prostupů - VZT/04"0,2</t>
  </si>
  <si>
    <t>"půdorys 1.NP - legenda prostupů - VZT/07"0,1</t>
  </si>
  <si>
    <t>"půdorys 1.NP - legenda prostupů - VZT/12"0,125</t>
  </si>
  <si>
    <t>"půdorys 2.NP - legenda prostupů - VZT/21"0,15</t>
  </si>
  <si>
    <t>"půdorys 2.NP - legenda prostupů - VZT/25"0,37</t>
  </si>
  <si>
    <t>"půdorys 2.NP - legenda prostupů - VZT/28"0,25</t>
  </si>
  <si>
    <t>977151127</t>
  </si>
  <si>
    <t>Jádrové vrty diamantovými korunkami do stavebních materiálů (železobetonu, betonu, cihel, obkladů, dlažeb, kamene) průměru přes 225 do 250 mm</t>
  </si>
  <si>
    <t>372</t>
  </si>
  <si>
    <t>https://podminky.urs.cz/item/CS_URS_2024_01/977151127</t>
  </si>
  <si>
    <t>"půdorys 1.PP - legenda poznámek - 3"0,4</t>
  </si>
  <si>
    <t>207</t>
  </si>
  <si>
    <t>977151128</t>
  </si>
  <si>
    <t>Jádrové vrty diamantovými korunkami do stavebních materiálů (železobetonu, betonu, cihel, obkladů, dlažeb, kamene) průměru přes 250 do 300 mm</t>
  </si>
  <si>
    <t>374</t>
  </si>
  <si>
    <t>https://podminky.urs.cz/item/CS_URS_2024_01/977151128</t>
  </si>
  <si>
    <t>"půdorys 1.NP - legenda prostupů - VZT/05"0,6</t>
  </si>
  <si>
    <t>"půdorys 1.NP - legenda prostupů - VZT/10"0,125</t>
  </si>
  <si>
    <t>"půdorys 1.NP - legenda prostupů - VZT/11"0,125</t>
  </si>
  <si>
    <t>"půdorys 1.NP - legenda prostupů - VZT/13"0,125</t>
  </si>
  <si>
    <t>"půdorys 2.NP - legenda prostupů - VZT/24"0,2</t>
  </si>
  <si>
    <t>"půdorys 2.NP - legenda prostupů - VZT/29"0,2</t>
  </si>
  <si>
    <t>"půdorys 2.NP - legenda prostupů - VZT/34"0,15</t>
  </si>
  <si>
    <t>"půdorys 2.NP - legenda prostupů - VZT/35"0,2</t>
  </si>
  <si>
    <t>"půdorys 2.NP - legenda prostupů - VZT/36"0,15</t>
  </si>
  <si>
    <t>977151129</t>
  </si>
  <si>
    <t>Jádrové vrty diamantovými korunkami do stavebních materiálů (železobetonu, betonu, cihel, obkladů, dlažeb, kamene) průměru přes 300 do 350 mm</t>
  </si>
  <si>
    <t>376</t>
  </si>
  <si>
    <t>https://podminky.urs.cz/item/CS_URS_2024_01/977151129</t>
  </si>
  <si>
    <t>"půdorys 2.NP - legenda prostupů - VZT/22"0,2</t>
  </si>
  <si>
    <t>"půdorys 2.NP - legenda prostupů - VZT/27"0,15</t>
  </si>
  <si>
    <t>209</t>
  </si>
  <si>
    <t>977151131</t>
  </si>
  <si>
    <t>Jádrové vrty diamantovými korunkami do stavebních materiálů (železobetonu, betonu, cihel, obkladů, dlažeb, kamene) průměru přes 350 do 400 mm</t>
  </si>
  <si>
    <t>378</t>
  </si>
  <si>
    <t>https://podminky.urs.cz/item/CS_URS_2024_01/977151131</t>
  </si>
  <si>
    <t>"půdorys 1.NP - legenda prostupů - VZT/06"0,6*2</t>
  </si>
  <si>
    <t>"půdorys 1.NP - legenda prostupů - VZT/16"0,25</t>
  </si>
  <si>
    <t>978013191</t>
  </si>
  <si>
    <t>Otlučení vápenných nebo vápenocementových omítek vnitřních ploch stěn s vyškrabáním spar, s očištěním zdiva, v rozsahu přes 50 do 100 %</t>
  </si>
  <si>
    <t>380</t>
  </si>
  <si>
    <t>https://podminky.urs.cz/item/CS_URS_2024_01/978013191</t>
  </si>
  <si>
    <t>211</t>
  </si>
  <si>
    <t>978015361</t>
  </si>
  <si>
    <t>Otlučení vápenných nebo vápenocementových omítek vnějších ploch s vyškrabáním spar a s očištěním zdiva stupně členitosti 1 a 2, v rozsahu přes 30 do 50 %</t>
  </si>
  <si>
    <t>382</t>
  </si>
  <si>
    <t>https://podminky.urs.cz/item/CS_URS_2024_01/978015361</t>
  </si>
  <si>
    <t>"stávající omítka"((26,75+0,6)*3)-((6*(2,1*1,5))+(1,15*2,25))</t>
  </si>
  <si>
    <t>39,5*5,85-(1*(1,5*1,5))</t>
  </si>
  <si>
    <t>33,225</t>
  </si>
  <si>
    <t>985421142</t>
  </si>
  <si>
    <t>Injektáž trhlin v cihelném, kamenném nebo smíšeném zdivu nízkotlaká do 0,6 MP, včetně provedení vrtů aktivovanou cementovou maltou šířka trhlin přes 10 do 15 mm tloušťka zdiva přes 300 do 450 mm</t>
  </si>
  <si>
    <t>384</t>
  </si>
  <si>
    <t>https://podminky.urs.cz/item/CS_URS_2024_01/985421142</t>
  </si>
  <si>
    <t>"1.PP"5,645</t>
  </si>
  <si>
    <t>213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</si>
  <si>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</si>
  <si>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</si>
  <si>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</t>
  </si>
  <si>
    <t>https://podminky.urs.cz/item/CS_URS_2024_01/985421143</t>
  </si>
  <si>
    <t>"1.PP"7,345</t>
  </si>
  <si>
    <t>"1.NP"11,88</t>
  </si>
  <si>
    <t>985421144</t>
  </si>
  <si>
    <t>Injektáž trhlin v cihelném, kamenném nebo smíšeném zdivu nízkotlaká do 0,6 MP, včetně provedení vrtů aktivovanou cementovou maltou šířka trhlin přes 10 do 15 mm tloušťka zdiva přes 600 mm</t>
  </si>
  <si>
    <t>388</t>
  </si>
  <si>
    <t>https://podminky.urs.cz/item/CS_URS_2024_01/985421144</t>
  </si>
  <si>
    <t>"1.PP"5,57</t>
  </si>
  <si>
    <t>215</t>
  </si>
  <si>
    <t>741421811</t>
  </si>
  <si>
    <t>Demontáž hromosvodného vedení bez zachování funkčnosti svodových drátů nebo lan kolmého svodu, průměru do 8 mm</t>
  </si>
  <si>
    <t>1239211090</t>
  </si>
  <si>
    <t>https://podminky.urs.cz/item/CS_URS_2024_01/741421811</t>
  </si>
  <si>
    <t>741421831</t>
  </si>
  <si>
    <t>Demontáž hromosvodného vedení bez zachování funkčnosti svodových drátů nebo lan na šikmé střeše, průměru do 8 mm</t>
  </si>
  <si>
    <t>-1331650200</t>
  </si>
  <si>
    <t>https://podminky.urs.cz/item/CS_URS_2024_01/741421831</t>
  </si>
  <si>
    <t>217</t>
  </si>
  <si>
    <t>741421853</t>
  </si>
  <si>
    <t>Demontáž hromosvodného vedení podpěr střešního vedení pod tašky</t>
  </si>
  <si>
    <t>-1352680676</t>
  </si>
  <si>
    <t>https://podminky.urs.cz/item/CS_URS_2024_01/741421853</t>
  </si>
  <si>
    <t>741421871</t>
  </si>
  <si>
    <t>Demontáž hromosvodného vedení doplňků ochranných úhelníků, délky do 1,4 m</t>
  </si>
  <si>
    <t>-1364768981</t>
  </si>
  <si>
    <t>https://podminky.urs.cz/item/CS_URS_2024_01/741421871</t>
  </si>
  <si>
    <t>219</t>
  </si>
  <si>
    <t>HZS1291</t>
  </si>
  <si>
    <t>Hodinové zúčtovací sazby profesí HSV zemní a pomocné práce pomocný stavební dělník</t>
  </si>
  <si>
    <t>390</t>
  </si>
  <si>
    <t>https://podminky.urs.cz/item/CS_URS_2024_01/HZS1291</t>
  </si>
  <si>
    <t>"DEMONTÁŽ A USKLADNĚNÍ KUCHYNĚ"25</t>
  </si>
  <si>
    <t>766411821</t>
  </si>
  <si>
    <t>Demontáž obložení stěn palubkami</t>
  </si>
  <si>
    <t>125171490</t>
  </si>
  <si>
    <t>https://podminky.urs.cz/item/CS_URS_2024_01/766411821</t>
  </si>
  <si>
    <t>"poznámka - 1.PP,1.NP,2.NP"1</t>
  </si>
  <si>
    <t>221</t>
  </si>
  <si>
    <t>766411822</t>
  </si>
  <si>
    <t>Demontáž obložení stěn podkladových roštů</t>
  </si>
  <si>
    <t>279309254</t>
  </si>
  <si>
    <t>https://podminky.urs.cz/item/CS_URS_2024_01/766411822</t>
  </si>
  <si>
    <t>766221811</t>
  </si>
  <si>
    <t>Demontáž schodů celodřevěných samonosných</t>
  </si>
  <si>
    <t>394</t>
  </si>
  <si>
    <t>https://podminky.urs.cz/item/CS_URS_2024_01/766221811</t>
  </si>
  <si>
    <t>"leg.poznámek č.6 - 2.NP - bourací práce"2,8</t>
  </si>
  <si>
    <t>"1.NP -leg.poznámek 7"4</t>
  </si>
  <si>
    <t>223</t>
  </si>
  <si>
    <t>766311811</t>
  </si>
  <si>
    <t>Demontáž zábradlí dřevěného vnitřního</t>
  </si>
  <si>
    <t>74282184</t>
  </si>
  <si>
    <t>https://podminky.urs.cz/item/CS_URS_2024_01/766311811</t>
  </si>
  <si>
    <t>9R13</t>
  </si>
  <si>
    <t>Napojení nového zdiva na stávající v 1.PP</t>
  </si>
  <si>
    <t>396</t>
  </si>
  <si>
    <t>"1.pp - poznámka 1"1</t>
  </si>
  <si>
    <t>225</t>
  </si>
  <si>
    <t>963053936</t>
  </si>
  <si>
    <t>Bourání železobetonových monolitických schodišťových ramen samonosných</t>
  </si>
  <si>
    <t>400</t>
  </si>
  <si>
    <t>https://podminky.urs.cz/item/CS_URS_2024_01/963053936</t>
  </si>
  <si>
    <t>"1.NP - leg.poznámek 9"1*(2,37+1,5)</t>
  </si>
  <si>
    <t>968072558</t>
  </si>
  <si>
    <t>Vybourání kovových rámů oken s křídly, dveřních zárubní, vrat, stěn, ostění nebo obkladů vrat, mimo posuvných a skládacích, plochy do 5 m2</t>
  </si>
  <si>
    <t>402</t>
  </si>
  <si>
    <t>https://podminky.urs.cz/item/CS_URS_2024_01/968072558</t>
  </si>
  <si>
    <t>"1.NP - leg.poznámek 11"3*2,65</t>
  </si>
  <si>
    <t>227</t>
  </si>
  <si>
    <t>981511114</t>
  </si>
  <si>
    <t>Demolice konstrukcí objektů postupným rozebíráním konstrukcí ze železobetonu</t>
  </si>
  <si>
    <t>410</t>
  </si>
  <si>
    <t>https://podminky.urs.cz/item/CS_URS_2024_01/981511114</t>
  </si>
  <si>
    <t>"1.PP - leg.poznámek 11"0,3*1*(0,8+0,3+0,8+0,3+0,8)</t>
  </si>
  <si>
    <t>"část oplocení"1*0,25*5</t>
  </si>
  <si>
    <t>-565318412</t>
  </si>
  <si>
    <t>"otvor po ang dvorku" 1*0,45*0,8</t>
  </si>
  <si>
    <t>229</t>
  </si>
  <si>
    <t>1627086016</t>
  </si>
  <si>
    <t>-874444032</t>
  </si>
  <si>
    <t>231</t>
  </si>
  <si>
    <t>434313113</t>
  </si>
  <si>
    <t>Schody z vibrolisovaných prefabrikátů na cementovou maltu, s vyspárováním se zřízením podkladních stupňů z betonu tř. C 16/20</t>
  </si>
  <si>
    <t>420</t>
  </si>
  <si>
    <t>https://podminky.urs.cz/item/CS_URS_2024_01/434313113</t>
  </si>
  <si>
    <t>"1.NP - leg.poznámek 8 - nový stav"16*1,6</t>
  </si>
  <si>
    <t>997</t>
  </si>
  <si>
    <t>Přesun sutě</t>
  </si>
  <si>
    <t>997013152</t>
  </si>
  <si>
    <t>Vnitrostaveništní doprava suti a vybouraných hmot vodorovně do 50 m s naložením s omezením mechanizace pro budovy a haly výšky přes 6 do 9 m</t>
  </si>
  <si>
    <t>424</t>
  </si>
  <si>
    <t>https://podminky.urs.cz/item/CS_URS_2024_01/997013152</t>
  </si>
  <si>
    <t>633,12*0,5 'Přepočtené koeficientem množství</t>
  </si>
  <si>
    <t>233</t>
  </si>
  <si>
    <t>997013212</t>
  </si>
  <si>
    <t>Vnitrostaveništní doprava suti a vybouraných hmot vodorovně do 50 m s naložením ručně pro budovy a haly výšky přes 6 do 9 m</t>
  </si>
  <si>
    <t>-345022236</t>
  </si>
  <si>
    <t>https://podminky.urs.cz/item/CS_URS_2024_01/997013212</t>
  </si>
  <si>
    <t>997013501</t>
  </si>
  <si>
    <t>Odvoz suti a vybouraných hmot na skládku nebo meziskládku se složením, na vzdálenost do 1 km</t>
  </si>
  <si>
    <t>426</t>
  </si>
  <si>
    <t>https://podminky.urs.cz/item/CS_URS_2024_01/997013501</t>
  </si>
  <si>
    <t>235</t>
  </si>
  <si>
    <t>997013509</t>
  </si>
  <si>
    <t>Odvoz suti a vybouraných hmot na skládku nebo meziskládku se složením, na vzdálenost Příplatek k ceně za každý další započatý 1 km přes 1 km</t>
  </si>
  <si>
    <t>428</t>
  </si>
  <si>
    <t>https://podminky.urs.cz/item/CS_URS_2024_01/997013509</t>
  </si>
  <si>
    <t>633,12*14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</si>
  <si>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</si>
  <si>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</si>
  <si>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430</t>
  </si>
  <si>
    <t>https://podminky.urs.cz/item/CS_URS_2024_01/997013609</t>
  </si>
  <si>
    <t>633,192</t>
  </si>
  <si>
    <t>-42,734</t>
  </si>
  <si>
    <t>-36,3</t>
  </si>
  <si>
    <t>-4,285</t>
  </si>
  <si>
    <t>-3,596</t>
  </si>
  <si>
    <t>-0,203</t>
  </si>
  <si>
    <t>237</t>
  </si>
  <si>
    <t>997013655</t>
  </si>
  <si>
    <t>Poplatek za uložení stavebního odpadu na skládce (skládkovné) zeminy a kamení zatříděného do Katalogu odpadů pod kódem 17 05 04</t>
  </si>
  <si>
    <t>432</t>
  </si>
  <si>
    <t>https://podminky.urs.cz/item/CS_URS_2024_01/997013655</t>
  </si>
  <si>
    <t>997013811</t>
  </si>
  <si>
    <t>Poplatek za uložení stavebního odpadu na skládce (skládkovné) dřevěného zatříděného do Katalogu odpadů pod kódem 17 02 01</t>
  </si>
  <si>
    <t>434</t>
  </si>
  <si>
    <t>https://podminky.urs.cz/item/CS_URS_2024_01/997013811</t>
  </si>
  <si>
    <t>239</t>
  </si>
  <si>
    <t>997013812</t>
  </si>
  <si>
    <t>Poplatek za uložení stavebního odpadu na skládce (skládkovné) z materiálů na bázi sádry zatříděného do Katalogu odpadů pod kódem 17 08 02</t>
  </si>
  <si>
    <t>436</t>
  </si>
  <si>
    <t>https://podminky.urs.cz/item/CS_URS_2024_01/997013812</t>
  </si>
  <si>
    <t>997013813</t>
  </si>
  <si>
    <t>Poplatek za uložení stavebního odpadu na skládce (skládkovné) z plastických hmot zatříděného do Katalogu odpadů pod kódem 17 02 03</t>
  </si>
  <si>
    <t>438</t>
  </si>
  <si>
    <t>https://podminky.urs.cz/item/CS_URS_2024_01/997013813</t>
  </si>
  <si>
    <t>241</t>
  </si>
  <si>
    <t>997013814</t>
  </si>
  <si>
    <t>Poplatek za uložení stavebního odpadu na skládce (skládkovné) z izolačních materiálů zatříděného do Katalogu odpadů pod kódem 17 06 04</t>
  </si>
  <si>
    <t>440</t>
  </si>
  <si>
    <t>https://podminky.urs.cz/item/CS_URS_2024_01/997013814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</si>
  <si>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</si>
  <si>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</si>
  <si>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</si>
  <si>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</si>
  <si>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442</t>
  </si>
  <si>
    <t>https://podminky.urs.cz/item/CS_URS_2024_01/998011002</t>
  </si>
  <si>
    <t>945,287*0,3 'Přepočtené koeficientem množství</t>
  </si>
  <si>
    <t>243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</si>
  <si>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</si>
  <si>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</si>
  <si>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-929082232</t>
  </si>
  <si>
    <t>https://podminky.urs.cz/item/CS_URS_2024_01/998018002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</si>
  <si>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</si>
  <si>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</si>
  <si>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1222421747</t>
  </si>
  <si>
    <t>https://podminky.urs.cz/item/CS_URS_2024_01/998011009</t>
  </si>
  <si>
    <t>945,287*0,4 'Přepočtené koeficientem množství</t>
  </si>
  <si>
    <t>PSV</t>
  </si>
  <si>
    <t>Práce a dodávky PSV</t>
  </si>
  <si>
    <t>711</t>
  </si>
  <si>
    <t>Izolace proti vodě, vlhkosti a plynům</t>
  </si>
  <si>
    <t>245</t>
  </si>
  <si>
    <t>711111001</t>
  </si>
  <si>
    <t>Provedení izolace proti zemní vlhkosti natěradly a tmely za studena na ploše vodorovné V nátěrem penetračním</t>
  </si>
  <si>
    <t>460</t>
  </si>
  <si>
    <t>https://podminky.urs.cz/item/CS_URS_2024_01/711111001</t>
  </si>
  <si>
    <t>"P1a - 1.NP"143,84</t>
  </si>
  <si>
    <t>"S3"8,775*4,05</t>
  </si>
  <si>
    <t>"1.NP - leg.poznámek 4 - nový stav"3,8</t>
  </si>
  <si>
    <t>11163150</t>
  </si>
  <si>
    <t>lak penetrační asfaltový</t>
  </si>
  <si>
    <t>462</t>
  </si>
  <si>
    <t>Poznámka k položce:_x000D_
Poznámka k položce: Spotřeba 0,3-0,4kg/m2</t>
  </si>
  <si>
    <t>206,399*0,00033 "Přepočtené koeficientem množství</t>
  </si>
  <si>
    <t>247</t>
  </si>
  <si>
    <t>711112001</t>
  </si>
  <si>
    <t>Provedení izolace proti zemní vlhkosti natěradly a tmely za studena na ploše svislé S nátěrem penetračním</t>
  </si>
  <si>
    <t>464</t>
  </si>
  <si>
    <t>https://podminky.urs.cz/item/CS_URS_2024_01/711112001</t>
  </si>
  <si>
    <t>"S3"24,75*0,4</t>
  </si>
  <si>
    <t>"soklová část - O2+O4"87,45*1,2</t>
  </si>
  <si>
    <t>466</t>
  </si>
  <si>
    <t>114,84*0,00034 "Přepočtené koeficientem množství</t>
  </si>
  <si>
    <t>249</t>
  </si>
  <si>
    <t>711132111</t>
  </si>
  <si>
    <t>Provedení izolace proti zemní vlhkosti pásy na sucho samolepícího asfaltového pásu na ploše svislé S</t>
  </si>
  <si>
    <t>468</t>
  </si>
  <si>
    <t>https://podminky.urs.cz/item/CS_URS_2024_01/711132111</t>
  </si>
  <si>
    <t>62866281</t>
  </si>
  <si>
    <t>pás asfaltový samolepicí modifikovaný SBS s vložkou ze skleněné tkaniny se spalitelnou fólií nebo jemnozrnným minerálním posypem nebo textilií na horním povrchu tl 3,0mm</t>
  </si>
  <si>
    <t>470</t>
  </si>
  <si>
    <t>14,56*1,221 "Přepočtené koeficientem množství</t>
  </si>
  <si>
    <t>251</t>
  </si>
  <si>
    <t>711141559</t>
  </si>
  <si>
    <t>Provedení izolace proti zemní vlhkosti pásy přitavením NAIP na ploše vodorovné V</t>
  </si>
  <si>
    <t>472</t>
  </si>
  <si>
    <t>https://podminky.urs.cz/item/CS_URS_2024_01/711141559</t>
  </si>
  <si>
    <t>62836110</t>
  </si>
  <si>
    <t>pás asfaltový natavitelný oxidovaný s vložkou z hliníkové fólie / hliníkové fólie s textilií, se spalitelnou PE folií nebo jemnozrnným minerálním posypem tl 4,0mm</t>
  </si>
  <si>
    <t>474</t>
  </si>
  <si>
    <t>206,399*1,1655</t>
  </si>
  <si>
    <t>253</t>
  </si>
  <si>
    <t>711142559</t>
  </si>
  <si>
    <t>Provedení izolace proti zemní vlhkosti pásy přitavením NAIP na ploše svislé S</t>
  </si>
  <si>
    <t>476</t>
  </si>
  <si>
    <t>https://podminky.urs.cz/item/CS_URS_2024_01/711142559</t>
  </si>
  <si>
    <t>478</t>
  </si>
  <si>
    <t>114,84*1,221 "Přepočtené koeficientem množství</t>
  </si>
  <si>
    <t>255</t>
  </si>
  <si>
    <t>711161212</t>
  </si>
  <si>
    <t>Izolace proti zemní vlhkosti a beztlakové vodě nopovými fóliemi na ploše svislé S vrstva ochranná, odvětrávací a drenážní výška nopku 8,0 mm, tl. fólie do 0,6 mm</t>
  </si>
  <si>
    <t>480</t>
  </si>
  <si>
    <t>https://podminky.urs.cz/item/CS_URS_2024_01/711161212</t>
  </si>
  <si>
    <t>"soklová část - O2+O4"87,45*0,5</t>
  </si>
  <si>
    <t>711211136</t>
  </si>
  <si>
    <t>Izolace provětrávaná dutinová proti zemní vlhkosti a plynu radonu z plastových segmentů typu IGLU ztraceného bednění zalitých betonem po výšku segmentu bez betonové desky a armovací sítě výšky segmentů přes 150 do 170 mm</t>
  </si>
  <si>
    <t>482</t>
  </si>
  <si>
    <t>https://podminky.urs.cz/item/CS_URS_2024_01/711211136</t>
  </si>
  <si>
    <t>257</t>
  </si>
  <si>
    <t>484</t>
  </si>
  <si>
    <t>Poznámka k položce:_x000D_
Poznámka k položce: viz sanace stavby</t>
  </si>
  <si>
    <t>(1,05+1,05)*2,02</t>
  </si>
  <si>
    <t>(0,4+0,4)*2,02</t>
  </si>
  <si>
    <t>24552577</t>
  </si>
  <si>
    <t>penetrace akrylátová</t>
  </si>
  <si>
    <t>-74535732</t>
  </si>
  <si>
    <t>317,896*0,00034 'Přepočtené koeficientem množství</t>
  </si>
  <si>
    <t>259</t>
  </si>
  <si>
    <t>711112051</t>
  </si>
  <si>
    <t>Provedení izolace proti zemní vlhkosti natěradly a tmely za studena na ploše svislé S dvojnásobným nátěrem tekutou elastickou hydroizolací</t>
  </si>
  <si>
    <t>486</t>
  </si>
  <si>
    <t>https://podminky.urs.cz/item/CS_URS_2024_01/711112051</t>
  </si>
  <si>
    <t>24551030</t>
  </si>
  <si>
    <t>stěrka hydroizolační dvousložková cemento-polymerová vlákny vyztužená proti zemní vlhkosti</t>
  </si>
  <si>
    <t>432072325</t>
  </si>
  <si>
    <t>102,68*2 'Přepočtené koeficientem množství</t>
  </si>
  <si>
    <t>261</t>
  </si>
  <si>
    <t>488</t>
  </si>
  <si>
    <t>24551050</t>
  </si>
  <si>
    <t>stěrka hydroizolační cementová kapilárně aktivní s dodatečnou krystalizací do spodní stavby</t>
  </si>
  <si>
    <t>-841568563</t>
  </si>
  <si>
    <t>215,216*2 'Přepočtené koeficientem množství</t>
  </si>
  <si>
    <t>263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</si>
  <si>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</si>
  <si>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</si>
  <si>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631388783</t>
  </si>
  <si>
    <t>https://podminky.urs.cz/item/CS_URS_2024_01/711161222</t>
  </si>
  <si>
    <t>711161391</t>
  </si>
  <si>
    <t>Izolace proti zemní vlhkosti a beztlakové vodě nopovými fóliemi ostatní připevnění fólie hřeby pevnostními</t>
  </si>
  <si>
    <t>1234450472</t>
  </si>
  <si>
    <t>https://podminky.urs.cz/item/CS_URS_2024_01/711161391</t>
  </si>
  <si>
    <t>215*6</t>
  </si>
  <si>
    <t>265</t>
  </si>
  <si>
    <t>711491171</t>
  </si>
  <si>
    <t>Provedení doplňků izolace proti vodě textilií na ploše vodorovné V vrstva podkladní</t>
  </si>
  <si>
    <t>492</t>
  </si>
  <si>
    <t>https://podminky.urs.cz/item/CS_URS_2024_01/711491171</t>
  </si>
  <si>
    <t>69311068</t>
  </si>
  <si>
    <t>geotextilie netkaná separační, ochranná, filtrační, drenážní PP 300g/m2</t>
  </si>
  <si>
    <t>494</t>
  </si>
  <si>
    <t>167,06*1,05 "Přepočtené koeficientem množství</t>
  </si>
  <si>
    <t>267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</si>
  <si>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</si>
  <si>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</si>
  <si>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496</t>
  </si>
  <si>
    <t>https://podminky.urs.cz/item/CS_URS_2024_01/998711102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</si>
  <si>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</si>
  <si>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</si>
  <si>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</si>
  <si>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</si>
  <si>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498</t>
  </si>
  <si>
    <t>https://podminky.urs.cz/item/CS_URS_2024_01/712311101</t>
  </si>
  <si>
    <t>"P5"172,59</t>
  </si>
  <si>
    <t>269</t>
  </si>
  <si>
    <t>500</t>
  </si>
  <si>
    <t>172,59*0,00032 "Přepočtené koeficientem množství</t>
  </si>
  <si>
    <t>712331111</t>
  </si>
  <si>
    <t>Provedení povlakové krytiny střech plochých do 10° pásy na sucho podkladní samolepící asfaltový pás</t>
  </si>
  <si>
    <t>502</t>
  </si>
  <si>
    <t>https://podminky.urs.cz/item/CS_URS_2024_01/712331111</t>
  </si>
  <si>
    <t>"S1"23,65*2,825+19,485*2,775</t>
  </si>
  <si>
    <t>271</t>
  </si>
  <si>
    <t>504</t>
  </si>
  <si>
    <t>120,882*1,1655 "Přepočtené koeficientem množství</t>
  </si>
  <si>
    <t>712341559</t>
  </si>
  <si>
    <t>Provedení povlakové krytiny střech plochých do 10° pásy přitavením NAIP v plné ploše</t>
  </si>
  <si>
    <t>506</t>
  </si>
  <si>
    <t>https://podminky.urs.cz/item/CS_URS_2024_01/712341559</t>
  </si>
  <si>
    <t>"P7"172,59</t>
  </si>
  <si>
    <t>273</t>
  </si>
  <si>
    <t>508</t>
  </si>
  <si>
    <t>172,59*1,1655 "Přepočtené koeficientem množství</t>
  </si>
  <si>
    <t>712363001</t>
  </si>
  <si>
    <t>Provedení povlakové krytiny střech plochých do 10° fólií termoplastickou mPVC (měkčené PVC) rozvinutí a natažení fólie v ploše</t>
  </si>
  <si>
    <t>510</t>
  </si>
  <si>
    <t>https://podminky.urs.cz/item/CS_URS_2024_01/712363001</t>
  </si>
  <si>
    <t>275</t>
  </si>
  <si>
    <t>712363003</t>
  </si>
  <si>
    <t>Provedení povlakové krytiny střech plochých do 10° fólií termoplastickou mPVC (měkčené PVC) vytvoření spoje dvou pásů fólií horkovzdušným navařením</t>
  </si>
  <si>
    <t>2131104273</t>
  </si>
  <si>
    <t>https://podminky.urs.cz/item/CS_URS_2024_01/712363003</t>
  </si>
  <si>
    <t>156,2</t>
  </si>
  <si>
    <t>156,2*1,8 'Přepočtené koeficientem množství</t>
  </si>
  <si>
    <t>28342833</t>
  </si>
  <si>
    <t>fólie hydroizolační střešní TPO (FPO) určená ke stabilizaci přitížením a do vegetačních střech tl 2,0mm</t>
  </si>
  <si>
    <t>512</t>
  </si>
  <si>
    <t>156,421*1,1655 "Přepočtené koeficientem množství</t>
  </si>
  <si>
    <t>277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</si>
  <si>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</si>
  <si>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</si>
  <si>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514</t>
  </si>
  <si>
    <t>https://podminky.urs.cz/item/CS_URS_2024_01/712771101</t>
  </si>
  <si>
    <t>516</t>
  </si>
  <si>
    <t>35,539*1,05 "Přepočtené koeficientem množství</t>
  </si>
  <si>
    <t>279</t>
  </si>
  <si>
    <t>712771203</t>
  </si>
  <si>
    <t>Provedení drenážní vrstvy vegetační střechy z kameniva, tloušťky násypu přes 100 do 200 mm, sklon střechy do 5°</t>
  </si>
  <si>
    <t>518</t>
  </si>
  <si>
    <t>https://podminky.urs.cz/item/CS_URS_2024_01/712771203</t>
  </si>
  <si>
    <t>721239114</t>
  </si>
  <si>
    <t>Střešní vtoky (vpusti) montáž střešních vtoků ostatních typů se svislým odtokem do DN 160</t>
  </si>
  <si>
    <t>-454490847</t>
  </si>
  <si>
    <t>https://podminky.urs.cz/item/CS_URS_2024_01/721239114</t>
  </si>
  <si>
    <t>"výpis ostaních výrobků - OS/18"2</t>
  </si>
  <si>
    <t>281</t>
  </si>
  <si>
    <t>56231103</t>
  </si>
  <si>
    <t>vtok střešní svislý s vyhříváním s manžetou pro TPO hydroizolaci pochůzných plochých střech DN 75, DN 110</t>
  </si>
  <si>
    <t>1308368697</t>
  </si>
  <si>
    <t>712998201</t>
  </si>
  <si>
    <t>Provedení povlakové krytiny střech - ostatní práce montáž odvodňovacího prvku nouzového atikového přepadu z PVC na dešťovou vodu do DN 70</t>
  </si>
  <si>
    <t>-84052050</t>
  </si>
  <si>
    <t>https://podminky.urs.cz/item/CS_URS_2024_01/712998201</t>
  </si>
  <si>
    <t>"O19"2</t>
  </si>
  <si>
    <t>283</t>
  </si>
  <si>
    <t>28342475</t>
  </si>
  <si>
    <t>přepad bezpečnostní atikový DN 75 s manžetou pro hydroizolaci z TPO</t>
  </si>
  <si>
    <t>502840560</t>
  </si>
  <si>
    <t>58337401</t>
  </si>
  <si>
    <t>kamenivo dekorační (kačírek) frakce 8/16</t>
  </si>
  <si>
    <t>520</t>
  </si>
  <si>
    <t>"S3"(8,775*4,05)*0,12*2,2</t>
  </si>
  <si>
    <t>285</t>
  </si>
  <si>
    <t>998712102</t>
  </si>
  <si>
    <t>Přesun hmot pro povlakové krytiny stanovený z hmotnosti přesunovaného materiálu vodorovná dopravní vzdálenost do 50 m základní v objektech výšky přes 6 do 12 m</t>
  </si>
  <si>
    <t>522</t>
  </si>
  <si>
    <t>https://podminky.urs.cz/item/CS_URS_2024_01/998712102</t>
  </si>
  <si>
    <t>713</t>
  </si>
  <si>
    <t>Izolace tepelné</t>
  </si>
  <si>
    <t>713110813</t>
  </si>
  <si>
    <t>Odstranění tepelné izolace stropů nebo podhledů z rohoží, pásů, dílců, desek, bloků volně kladených z vláknitých materiálů suchých, tloušťka izolace přes 100 mm</t>
  </si>
  <si>
    <t>524</t>
  </si>
  <si>
    <t>https://podminky.urs.cz/item/CS_URS_2024_01/713110813</t>
  </si>
  <si>
    <t>"2.NP 2.01-2.12"116,28</t>
  </si>
  <si>
    <t>287</t>
  </si>
  <si>
    <t>713114415</t>
  </si>
  <si>
    <t>Tepelná foukaná izolace vodorovných konstrukcí z minerálních vláken nižší objemové hmotnosti otevřená volně foukaná, tloušťky vrstvy přes 350 do 500 mm</t>
  </si>
  <si>
    <t>526</t>
  </si>
  <si>
    <t>https://podminky.urs.cz/item/CS_URS_2024_01/713114415</t>
  </si>
  <si>
    <t>"P5"6,6*26,15*0,4</t>
  </si>
  <si>
    <t>"P7"65,485*0,4</t>
  </si>
  <si>
    <t>713121111</t>
  </si>
  <si>
    <t>Montáž tepelné izolace podlah rohožemi, pásy, deskami, dílci, bloky (izolační materiál ve specifikaci) kladenými volně jednovrstvá</t>
  </si>
  <si>
    <t>528</t>
  </si>
  <si>
    <t>https://podminky.urs.cz/item/CS_URS_2024_01/713121111</t>
  </si>
  <si>
    <t>"P6 - 1.NP - 1.02"48,61</t>
  </si>
  <si>
    <t>289</t>
  </si>
  <si>
    <t>28375914</t>
  </si>
  <si>
    <t>deska EPS 150 pro konstrukce s vysokým zatížením λ=0,035 tl 100mm</t>
  </si>
  <si>
    <t>530</t>
  </si>
  <si>
    <t>215,67*1,02 "Přepočtené koeficientem množství</t>
  </si>
  <si>
    <t>28376555</t>
  </si>
  <si>
    <t>deska polystyrénová pro snížení kročejového hluku (max. zatížení 4 kN/m2) tl 50mm</t>
  </si>
  <si>
    <t>532</t>
  </si>
  <si>
    <t>232,48*1,02 "Přepočtené koeficientem množství</t>
  </si>
  <si>
    <t>291</t>
  </si>
  <si>
    <t>713121121</t>
  </si>
  <si>
    <t>Montáž tepelné izolace podlah rohožemi, pásy, deskami, dílci, bloky (izolační materiál ve specifikaci) kladenými volně dvouvrstvá</t>
  </si>
  <si>
    <t>534</t>
  </si>
  <si>
    <t>https://podminky.urs.cz/item/CS_URS_2024_01/713121121</t>
  </si>
  <si>
    <t>"P4 - 2.NP"2*56,46</t>
  </si>
  <si>
    <t>28375033</t>
  </si>
  <si>
    <t>deska EPS 150 pro konstrukce s vysokým zatížením λ=0,035 tl 150mm</t>
  </si>
  <si>
    <t>536</t>
  </si>
  <si>
    <t>293</t>
  </si>
  <si>
    <t>538</t>
  </si>
  <si>
    <t>713131141</t>
  </si>
  <si>
    <t>Montáž tepelné izolace stěn rohožemi, pásy, deskami, dílci, bloky (izolační materiál ve specifikaci) lepením celoplošně bez mechanického kotvení</t>
  </si>
  <si>
    <t>540</t>
  </si>
  <si>
    <t>https://podminky.urs.cz/item/CS_URS_2024_01/713131141</t>
  </si>
  <si>
    <t>" S3- atika"(9,225+9,225+3,6)*0,45</t>
  </si>
  <si>
    <t>9,225*0,65</t>
  </si>
  <si>
    <t>24,75*0,4</t>
  </si>
  <si>
    <t>295</t>
  </si>
  <si>
    <t>28376417</t>
  </si>
  <si>
    <t>deska XPS hrana polodrážková a hladký povrch 300kPA λ=0,035 tl 50mm</t>
  </si>
  <si>
    <t>542</t>
  </si>
  <si>
    <t>28376501</t>
  </si>
  <si>
    <t>deska izolační PIR s oboustranným textilním rounem λ=0,026 tl 100mm</t>
  </si>
  <si>
    <t>544</t>
  </si>
  <si>
    <t>297</t>
  </si>
  <si>
    <t>28376422</t>
  </si>
  <si>
    <t>deska XPS hrana polodrážková a hladký povrch 300kPA λ=0,035 tl 100mm</t>
  </si>
  <si>
    <t>546</t>
  </si>
  <si>
    <t>0,65*9,225</t>
  </si>
  <si>
    <t>15,896*1,05 "Přepočtené koeficientem množství</t>
  </si>
  <si>
    <t>28376654</t>
  </si>
  <si>
    <t>deska XPS hrana polodrážková a hladký povrch 500kPA λ=0,035 tl 240mm</t>
  </si>
  <si>
    <t>548</t>
  </si>
  <si>
    <t>299</t>
  </si>
  <si>
    <t>713141151</t>
  </si>
  <si>
    <t>Montáž tepelné izolace střech plochých rohožemi, pásy, deskami, dílci, bloky (izolační materiál ve specifikaci) kladenými volně jednovrstvá</t>
  </si>
  <si>
    <t>550</t>
  </si>
  <si>
    <t>https://podminky.urs.cz/item/CS_URS_2024_01/713141151</t>
  </si>
  <si>
    <t>"S4"3,345*3,3</t>
  </si>
  <si>
    <t>28376514</t>
  </si>
  <si>
    <t>deska izolační PIR s oboustrannou kompozitní fólií s hliníkovou vložkou pro ploché střechy λ=0,023 tl 80mm</t>
  </si>
  <si>
    <t>552</t>
  </si>
  <si>
    <t>301</t>
  </si>
  <si>
    <t>28376519</t>
  </si>
  <si>
    <t>deska izolační PIR s oboustrannou kompozitní fólií s hliníkovou vložkou pro ploché střechy λ=0,023 tl 140mm</t>
  </si>
  <si>
    <t>554</t>
  </si>
  <si>
    <t>713141311</t>
  </si>
  <si>
    <t>Montáž tepelné izolace střech plochých spádovými klíny v ploše kladenými volně</t>
  </si>
  <si>
    <t>556</t>
  </si>
  <si>
    <t>https://podminky.urs.cz/item/CS_URS_2024_01/713141311</t>
  </si>
  <si>
    <t>303</t>
  </si>
  <si>
    <t>28376142</t>
  </si>
  <si>
    <t>klín izolační spád do 5% EPS 150</t>
  </si>
  <si>
    <t>558</t>
  </si>
  <si>
    <t>"S1"(23,65*2,825+19,485*2,775)*0,06</t>
  </si>
  <si>
    <t>713141336</t>
  </si>
  <si>
    <t>Montáž tepelné izolace střech plochých spádovými klíny v ploše přilepenými za studena nízkoexpanzní (PUR) pěnou</t>
  </si>
  <si>
    <t>560</t>
  </si>
  <si>
    <t>https://podminky.urs.cz/item/CS_URS_2024_01/713141336</t>
  </si>
  <si>
    <t>305</t>
  </si>
  <si>
    <t>28376141</t>
  </si>
  <si>
    <t>klín izolační spád do 5% EPS 100</t>
  </si>
  <si>
    <t>562</t>
  </si>
  <si>
    <t>"S3"(8,775*4,05)*0,1</t>
  </si>
  <si>
    <t>28372316</t>
  </si>
  <si>
    <t>deska EPS 100 pro konstrukce s běžným zatížením λ=0,037 tl 140mm</t>
  </si>
  <si>
    <t>564</t>
  </si>
  <si>
    <t>307</t>
  </si>
  <si>
    <t>713151111</t>
  </si>
  <si>
    <t>Montáž tepelné izolace střech šikmých rohožemi, pásy, deskami (izolační materiál ve specifikaci) kladenými volně mezi krokve</t>
  </si>
  <si>
    <t>566</t>
  </si>
  <si>
    <t>https://podminky.urs.cz/item/CS_URS_2024_01/713151111</t>
  </si>
  <si>
    <t>63148157</t>
  </si>
  <si>
    <t>deska tepelně izolační minerální univerzální λ=0,035 tl 160mm</t>
  </si>
  <si>
    <t>568</t>
  </si>
  <si>
    <t>11,039*1,02 "Přepočtené koeficientem množství</t>
  </si>
  <si>
    <t>309</t>
  </si>
  <si>
    <t>998713102</t>
  </si>
  <si>
    <t>Přesun hmot pro izolace tepelné stanovený z hmotnosti přesunovaného materiálu vodorovná dopravní vzdálenost do 50 m s užitím mechanizace v objektech výšky přes 6 m do 12 m</t>
  </si>
  <si>
    <t>570</t>
  </si>
  <si>
    <t>https://podminky.urs.cz/item/CS_URS_2024_01/998713102</t>
  </si>
  <si>
    <t>714</t>
  </si>
  <si>
    <t>Akustická a protiotřesová opatření</t>
  </si>
  <si>
    <t>714113103</t>
  </si>
  <si>
    <t>Montáž akustických obkladů z dřevěných akustických lamelových obkladů stěn, ukotvených na rošt navrtáním (včetně dodávky latí)</t>
  </si>
  <si>
    <t>-1715112319</t>
  </si>
  <si>
    <t>https://podminky.urs.cz/item/CS_URS_2024_01/714113103</t>
  </si>
  <si>
    <t>"výpis ostaních výrobků - OS/29"1</t>
  </si>
  <si>
    <t>4*1,4*1,8</t>
  </si>
  <si>
    <t>311</t>
  </si>
  <si>
    <t>60712000</t>
  </si>
  <si>
    <t>panel lamelový akustický na stěny a strop z dřevovláknitých desek s nalisovanou přírodní dřevěnou dýhou</t>
  </si>
  <si>
    <t>-74404323</t>
  </si>
  <si>
    <t>10,08*1,08 'Přepočtené koeficientem množství</t>
  </si>
  <si>
    <t>714119001</t>
  </si>
  <si>
    <t>Montáž akustických obkladů rošt podkladový na stěnu</t>
  </si>
  <si>
    <t>1943819078</t>
  </si>
  <si>
    <t>https://podminky.urs.cz/item/CS_URS_2024_01/714119001</t>
  </si>
  <si>
    <t>4*1,4*1,8*2,5</t>
  </si>
  <si>
    <t>313</t>
  </si>
  <si>
    <t>59036000</t>
  </si>
  <si>
    <t>profil pro systémové řešení akustických předstěn a stropních podhledů 60x27x4000mm</t>
  </si>
  <si>
    <t>-1204220058</t>
  </si>
  <si>
    <t>26,2*1,05 'Přepočtené koeficientem množství</t>
  </si>
  <si>
    <t>998714102</t>
  </si>
  <si>
    <t>Přesun hmot pro akustická a protiotřesová opatření stanovený z hmotnosti přesunovaného materiálu vodorovná dopravní vzdálenost do 50 m v objektech výšky přes 6 do 12 m</t>
  </si>
  <si>
    <t>-1784874010</t>
  </si>
  <si>
    <t>https://podminky.urs.cz/item/CS_URS_2024_01/998714102</t>
  </si>
  <si>
    <t>742</t>
  </si>
  <si>
    <t>Elektroinstalace - slaboproud</t>
  </si>
  <si>
    <t>315</t>
  </si>
  <si>
    <t>742350001</t>
  </si>
  <si>
    <t>Montáž zařízení pro tělesně postižené signalizačního světla s akustickou signalizací</t>
  </si>
  <si>
    <t>-1462949750</t>
  </si>
  <si>
    <t>https://podminky.urs.cz/item/CS_URS_2024_01/742350001</t>
  </si>
  <si>
    <t>742350003</t>
  </si>
  <si>
    <t>Montáž zařízení pro tělesně postižené volacího tlačítka do výšky 900 mm a táhla do výšky 150 mm</t>
  </si>
  <si>
    <t>964135002</t>
  </si>
  <si>
    <t>https://podminky.urs.cz/item/CS_URS_2024_01/742350003</t>
  </si>
  <si>
    <t>317</t>
  </si>
  <si>
    <t>34535107</t>
  </si>
  <si>
    <t>sada pro nouzovou signalizaci s modulem s opticko-akustickým alarmem tlačítko signální tahové resetovací tlačítko transformátor včetně rámečků 230V IP20</t>
  </si>
  <si>
    <t>1742449530</t>
  </si>
  <si>
    <t>34535108</t>
  </si>
  <si>
    <t>tlačítko signální tahové k aktivaci alarmu jedno prosvětlené tlačítko šňůra 2,5m bez rámečku bílé 15-28 V AC / 18-35 V DC</t>
  </si>
  <si>
    <t>71650100</t>
  </si>
  <si>
    <t>762</t>
  </si>
  <si>
    <t>Konstrukce tesařské</t>
  </si>
  <si>
    <t>319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</si>
  <si>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</si>
  <si>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</si>
  <si>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1128459725</t>
  </si>
  <si>
    <t>https://podminky.urs.cz/item/CS_URS_2024_01/762332132</t>
  </si>
  <si>
    <t>"výpis ostaních výrobků - OS/15"3/0,0224</t>
  </si>
  <si>
    <t>61223265</t>
  </si>
  <si>
    <t>hranol konstrukční KVH lepený průřezu 120x120-280mm nepohledový</t>
  </si>
  <si>
    <t>-1812570375</t>
  </si>
  <si>
    <t>133,929*0,0224 'Přepočtené koeficientem množství</t>
  </si>
  <si>
    <t>321</t>
  </si>
  <si>
    <t>HZS2111</t>
  </si>
  <si>
    <t>Hodinové zúčtovací sazby profesí PSV provádění stavebních konstrukcí tesař</t>
  </si>
  <si>
    <t>1666133722</t>
  </si>
  <si>
    <t>https://podminky.urs.cz/item/CS_URS_2024_01/HZS2111</t>
  </si>
  <si>
    <t>"výpis ostaních výrobků - OS/16"30</t>
  </si>
  <si>
    <t>60621154</t>
  </si>
  <si>
    <t>překližka vodovzdorná protiskl/hladká bříza tl 21mm</t>
  </si>
  <si>
    <t>831297360</t>
  </si>
  <si>
    <t>"výpis ostaních výrobků - OS/16"50</t>
  </si>
  <si>
    <t>50*1,1 'Přepočtené koeficientem množství</t>
  </si>
  <si>
    <t>323</t>
  </si>
  <si>
    <t>762512261</t>
  </si>
  <si>
    <t>Podlahové konstrukce podkladové montáž roštu podkladového</t>
  </si>
  <si>
    <t>1833433832</t>
  </si>
  <si>
    <t>https://podminky.urs.cz/item/CS_URS_2024_01/762512261</t>
  </si>
  <si>
    <t>"OS07"100</t>
  </si>
  <si>
    <t>60512125</t>
  </si>
  <si>
    <t>hranol stavební řezivo průřezu do 120cm2 do dl 6m</t>
  </si>
  <si>
    <t>-1269163596</t>
  </si>
  <si>
    <t>100*0,08*0,1</t>
  </si>
  <si>
    <t>0,8*1,1 'Přepočtené koeficientem množství</t>
  </si>
  <si>
    <t>325</t>
  </si>
  <si>
    <t>762595001</t>
  </si>
  <si>
    <t>Spojovací prostředky podlah a podkladových konstrukcí hřebíky, vruty</t>
  </si>
  <si>
    <t>1655028305</t>
  </si>
  <si>
    <t>https://podminky.urs.cz/item/CS_URS_2024_01/762595001</t>
  </si>
  <si>
    <t xml:space="preserve">rošt </t>
  </si>
  <si>
    <t>762521104</t>
  </si>
  <si>
    <t>Položení podlah nehoblovaných na sraz z prken hrubých</t>
  </si>
  <si>
    <t>-1267834199</t>
  </si>
  <si>
    <t>https://podminky.urs.cz/item/CS_URS_2024_01/762521104</t>
  </si>
  <si>
    <t>"výpis ostaních výrobků - OS/07"39</t>
  </si>
  <si>
    <t>327</t>
  </si>
  <si>
    <t>60515111</t>
  </si>
  <si>
    <t>řezivo jehličnaté boční prkno 20-30mm</t>
  </si>
  <si>
    <t>-764308140</t>
  </si>
  <si>
    <t>39*0,027 'Přepočtené koeficientem množství</t>
  </si>
  <si>
    <t>1356399970</t>
  </si>
  <si>
    <t>329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</si>
  <si>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</si>
  <si>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</si>
  <si>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574</t>
  </si>
  <si>
    <t>https://podminky.urs.cz/item/CS_URS_2024_01/762332130</t>
  </si>
  <si>
    <t>"statika - konstrukce střechy - krov - výpis výrobků - zavětrování vazníků 50/80"15*1,3</t>
  </si>
  <si>
    <t>576</t>
  </si>
  <si>
    <t>"statika - konstrukce střechy - krov - výpis výrobků - zavětrování vazníků 50/80"19,5*0,08*0,05</t>
  </si>
  <si>
    <t>331</t>
  </si>
  <si>
    <t>762341210</t>
  </si>
  <si>
    <t>Montáž bednění střech rovných a šikmých sklonu do 60° s vyřezáním otvorů z prken hrubých na sraz tl. do 32 mm</t>
  </si>
  <si>
    <t>578</t>
  </si>
  <si>
    <t>https://podminky.urs.cz/item/CS_URS_2024_01/762341210</t>
  </si>
  <si>
    <t>"statika - konstrukce střechy - krov - výpis výrobků - zavětrování v rovině střechy 140/25"8*5*0,14</t>
  </si>
  <si>
    <t>60511120</t>
  </si>
  <si>
    <t>řezivo stavební prkna prismovaná středová tl 25(32)mm dl 2-5m</t>
  </si>
  <si>
    <t>580</t>
  </si>
  <si>
    <t>"statika - konstrukce střechy - krov - výpis výrobků - zavětrování v rovině střechy 140/25"(8*5*0,14)*0,025</t>
  </si>
  <si>
    <t>333</t>
  </si>
  <si>
    <t>762430012</t>
  </si>
  <si>
    <t>Obložení stěn z cementotřískových desek šroubovaných na sraz, tloušťky desky 12 mm</t>
  </si>
  <si>
    <t>582</t>
  </si>
  <si>
    <t>https://podminky.urs.cz/item/CS_URS_2024_01/762430012</t>
  </si>
  <si>
    <t>"O7 - opláštění boku vikýře"2*(2,8*2,6)*2</t>
  </si>
  <si>
    <t>762431034</t>
  </si>
  <si>
    <t>Obložení stěn z dřevoštěpkových desek OSB přibíjených na pero a drážku broušených, tloušťky desky 18 mm</t>
  </si>
  <si>
    <t>584</t>
  </si>
  <si>
    <t>https://podminky.urs.cz/item/CS_URS_2024_01/762431034</t>
  </si>
  <si>
    <t>335</t>
  </si>
  <si>
    <t>762439001</t>
  </si>
  <si>
    <t>Obložení stěn montáž roštu podkladového</t>
  </si>
  <si>
    <t>586</t>
  </si>
  <si>
    <t>https://podminky.urs.cz/item/CS_URS_2024_01/762439001</t>
  </si>
  <si>
    <t>Poznámka k položce:_x000D_
Poznámka k položce: laťování stěn z KVH profilů 60/40 pod fasádní dřevěný obklad z palubek</t>
  </si>
  <si>
    <t>"fasádní obklad - O6"33,37*4</t>
  </si>
  <si>
    <t>"O7 - opláštění boku vikýře"2*(2,8*2,6)*4</t>
  </si>
  <si>
    <t>61223260</t>
  </si>
  <si>
    <t>hranol konstrukční KVH lepený průřezu 40x60-280mm nepohledový</t>
  </si>
  <si>
    <t>588</t>
  </si>
  <si>
    <t>"fasádní obklad - O6"(33,37*4)*0,04*0,06</t>
  </si>
  <si>
    <t>"O7 - opláštění boku vikýře"(2*(2,8*2,6)*4)*0,06*0,04</t>
  </si>
  <si>
    <t>337</t>
  </si>
  <si>
    <t>590</t>
  </si>
  <si>
    <t>"O7 - opláštění boku vikýře"(2*(2,8*2,6)*4)*0,12*0,08</t>
  </si>
  <si>
    <t>762495000</t>
  </si>
  <si>
    <t>Spojovací prostředky olištování spár, obložení stropů, střešních podhledů a stěn hřebíky, vruty</t>
  </si>
  <si>
    <t>592</t>
  </si>
  <si>
    <t>https://podminky.urs.cz/item/CS_URS_2024_01/762495000</t>
  </si>
  <si>
    <t>339</t>
  </si>
  <si>
    <t>953961114.1</t>
  </si>
  <si>
    <t>Kotva chemická s vyvrtáním otvoru do betonu, železobetonu nebo tvrdého kamene tmel, velikost M 14, hloubka 150 mm</t>
  </si>
  <si>
    <t>594</t>
  </si>
  <si>
    <t>https://podminky.urs.cz/item/CS_URS_2024_01/953961114.1</t>
  </si>
  <si>
    <t>"statika - konstrukce střechy - krov - K1"68</t>
  </si>
  <si>
    <t>"statika - konstrukce střechy - krov - K2"21</t>
  </si>
  <si>
    <t>953965134</t>
  </si>
  <si>
    <t>Kotva chemická s vyvrtáním otvoru kotevní šrouby pro chemické kotvy, velikost M 14, délka 350 mm</t>
  </si>
  <si>
    <t>-2106966555</t>
  </si>
  <si>
    <t>https://podminky.urs.cz/item/CS_URS_2024_01/953965134</t>
  </si>
  <si>
    <t>341</t>
  </si>
  <si>
    <t>762085112</t>
  </si>
  <si>
    <t>Montáž ocelových spojovacích prostředků (materiál ve specifikaci) svorníků nebo šroubů délky přes 150 do 300 mm</t>
  </si>
  <si>
    <t>-215314175</t>
  </si>
  <si>
    <t>https://podminky.urs.cz/item/CS_URS_2024_01/762085112</t>
  </si>
  <si>
    <t>"statika - konstrukce střechy - krov - K3"8</t>
  </si>
  <si>
    <t>-1976185562</t>
  </si>
  <si>
    <t>8*0,4 'Přepočtené koeficientem množství</t>
  </si>
  <si>
    <t>343</t>
  </si>
  <si>
    <t>31111008</t>
  </si>
  <si>
    <t>matice přesná šestihranná Pz DIN 934-8 M16</t>
  </si>
  <si>
    <t>100 kus</t>
  </si>
  <si>
    <t>527650187</t>
  </si>
  <si>
    <t>8*0,02 'Přepočtené koeficientem množství</t>
  </si>
  <si>
    <t>31120008</t>
  </si>
  <si>
    <t>podložka DIN 125-A ZB D 16mm</t>
  </si>
  <si>
    <t>-443346771</t>
  </si>
  <si>
    <t>345</t>
  </si>
  <si>
    <t>762321911</t>
  </si>
  <si>
    <t>Ztužení konstrukcí (materiál v ceně) prkny tl. do 32 mm</t>
  </si>
  <si>
    <t>85319979</t>
  </si>
  <si>
    <t>https://podminky.urs.cz/item/CS_URS_2024_01/762321911</t>
  </si>
  <si>
    <t>763732113</t>
  </si>
  <si>
    <t>Montáž střešní konstrukce z vazníků příhradových, konstrukční délky do 9,0 m</t>
  </si>
  <si>
    <t>80150717</t>
  </si>
  <si>
    <t>https://podminky.urs.cz/item/CS_URS_2024_01/763732113</t>
  </si>
  <si>
    <t>Poznámka k položce:_x000D_
odpovídá výpius vazníků v SKŘ</t>
  </si>
  <si>
    <t>(0,6+6,6+0,6)*(12+3)</t>
  </si>
  <si>
    <t>"námětky"</t>
  </si>
  <si>
    <t>1,7*9</t>
  </si>
  <si>
    <t>347</t>
  </si>
  <si>
    <t>60512200</t>
  </si>
  <si>
    <t>příhradový vazník sedlový sušený neimpregnovaný dl do 9m</t>
  </si>
  <si>
    <t>1294625537</t>
  </si>
  <si>
    <t>132,3*1,02 'Přepočtené koeficientem množství</t>
  </si>
  <si>
    <t>762331813</t>
  </si>
  <si>
    <t>Demontáž vázaných konstrukcí krovů sklonu do 60° z hranolů, hranolků, fošen, průřezové plochy přes 224 do 288 cm2</t>
  </si>
  <si>
    <t>608</t>
  </si>
  <si>
    <t>https://podminky.urs.cz/item/CS_URS_2024_01/762331813</t>
  </si>
  <si>
    <t>1291,5</t>
  </si>
  <si>
    <t>349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</si>
  <si>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</si>
  <si>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</si>
  <si>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610</t>
  </si>
  <si>
    <t>https://podminky.urs.cz/item/CS_URS_2024_01/762332131</t>
  </si>
  <si>
    <t>"statika - konstrukce střechy - krov - kleština krátká 60/180"30*1,5</t>
  </si>
  <si>
    <t>"statika - konstrukce střechy - krov - kleština dlouhá 60/180"4*6,5</t>
  </si>
  <si>
    <t>"statika - konstrukce střechy - krov - pozednice vazníků 140/50"33</t>
  </si>
  <si>
    <t>"statika - konstrukce střechy - krov - výpis výrobků - valbové námětky 50/100"9*2</t>
  </si>
  <si>
    <t>612</t>
  </si>
  <si>
    <t>"statika - konstrukce střechy - krov - kleština krátká 60/180"45*0,06*0,18</t>
  </si>
  <si>
    <t>"statika - konstrukce střechy - krov - kleština dlouhá 60/180"26*0,06*0,18</t>
  </si>
  <si>
    <t>"statika - konstrukce střechy - krov - pozednice vazníků 140/50"33*0,14*0,05</t>
  </si>
  <si>
    <t>"statika - konstrukce střechy - krov - výpis výrobků - valbové námětky 50/100"18*0,05*0,1</t>
  </si>
  <si>
    <t>351</t>
  </si>
  <si>
    <t>614</t>
  </si>
  <si>
    <t>"statika - konstrukce střechy - krov - pozednice 140/140"10*6</t>
  </si>
  <si>
    <t>"statika - konstrukce střechy - krov - krokev krátká 100/180"52*4,5</t>
  </si>
  <si>
    <t>"statika - konstrukce střechy - krov - krokev dlouhá 100/180"4*8</t>
  </si>
  <si>
    <t>60512130</t>
  </si>
  <si>
    <t>hranol stavební řezivo průřezu do 224cm2 do dl 6m</t>
  </si>
  <si>
    <t>616</t>
  </si>
  <si>
    <t>"statika - konstrukce střechy - krov - pozednice 140/140"60*0,14*0,14</t>
  </si>
  <si>
    <t>"statika - konstrukce střechy - krov - krokev krátká 100/180"234*0,1*0,18</t>
  </si>
  <si>
    <t>353</t>
  </si>
  <si>
    <t>60512131</t>
  </si>
  <si>
    <t>hranol stavební řezivo průřezu do 224cm2 dl 6-8m</t>
  </si>
  <si>
    <t>618</t>
  </si>
  <si>
    <t>"statika - konstrukce střechy - krov - krokev dlouhá 100/180"32*0,1*0,18</t>
  </si>
  <si>
    <t>762341023</t>
  </si>
  <si>
    <t>Bednění střech střech rovných sklonu do 60° s vyřezáním otvorů z dřevoštěpkových desek OSB šroubovaných na krokve na pero a drážku, tloušťky desky 15 mm</t>
  </si>
  <si>
    <t>620</t>
  </si>
  <si>
    <t>https://podminky.urs.cz/item/CS_URS_2024_01/762341023</t>
  </si>
  <si>
    <t>"P7"65,485</t>
  </si>
  <si>
    <t>355</t>
  </si>
  <si>
    <t>762341275</t>
  </si>
  <si>
    <t>Montáž bednění střech rovných a šikmých sklonu do 60° s vyřezáním otvorů z desek dřevotřískových nebo dřevoštěpkových na pero a drážku</t>
  </si>
  <si>
    <t>622</t>
  </si>
  <si>
    <t>https://podminky.urs.cz/item/CS_URS_2024_01/762341275</t>
  </si>
  <si>
    <t>"statika - konstrukce střechy - krov"(378+203)*4*0,15</t>
  </si>
  <si>
    <t>60715159</t>
  </si>
  <si>
    <t>deska dřevovláknitá středně tvrdá DHF tl 20mm</t>
  </si>
  <si>
    <t>624</t>
  </si>
  <si>
    <t>348,6*1,02 "Přepočtené koeficientem množství</t>
  </si>
  <si>
    <t>357</t>
  </si>
  <si>
    <t>762342214</t>
  </si>
  <si>
    <t>Montáž laťování střech jednoduchých sklonu do 60° při osové vzdálenosti latí přes 150 do 360 mm</t>
  </si>
  <si>
    <t>626</t>
  </si>
  <si>
    <t>https://podminky.urs.cz/item/CS_URS_2024_01/762342214</t>
  </si>
  <si>
    <t>60514114</t>
  </si>
  <si>
    <t>řezivo jehličnaté lať impregnovaná dl 4 m</t>
  </si>
  <si>
    <t>628</t>
  </si>
  <si>
    <t>"statika - konstrukce střechy - krov - latě 40/60"1,555+0,84</t>
  </si>
  <si>
    <t>359</t>
  </si>
  <si>
    <t>762342511</t>
  </si>
  <si>
    <t>Montáž laťování montáž kontralatí na podklad bez tepelné izolace</t>
  </si>
  <si>
    <t>630</t>
  </si>
  <si>
    <t>https://podminky.urs.cz/item/CS_URS_2024_01/762342511</t>
  </si>
  <si>
    <t>"statika - konstrukce střechy - krov"(63+34)*4</t>
  </si>
  <si>
    <t>632</t>
  </si>
  <si>
    <t>"statika - konstrukce střechy - krov"0,605+0,33</t>
  </si>
  <si>
    <t>361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</si>
  <si>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</si>
  <si>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</si>
  <si>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634</t>
  </si>
  <si>
    <t>https://podminky.urs.cz/item/CS_URS_2024_01/762342812</t>
  </si>
  <si>
    <t>9,6*16</t>
  </si>
  <si>
    <t>11,6*26,75</t>
  </si>
  <si>
    <t>5,3*14</t>
  </si>
  <si>
    <t>2,6*6,4</t>
  </si>
  <si>
    <t>12,5*2,3</t>
  </si>
  <si>
    <t>762395000</t>
  </si>
  <si>
    <t>Spojovací prostředky krovů, bednění a laťování, nadstřešních konstrukcí svorníky, prkna, hřebíky, pásová ocel, vruty</t>
  </si>
  <si>
    <t>636</t>
  </si>
  <si>
    <t>https://podminky.urs.cz/item/CS_URS_2024_01/762395000</t>
  </si>
  <si>
    <t>0,078+0,14+0,46+0,559+1,088+5,388+0,576+6,976+2,395+0,935</t>
  </si>
  <si>
    <t>"výpis ostaních výrobků - OS/15"3</t>
  </si>
  <si>
    <t>363</t>
  </si>
  <si>
    <t>762521811</t>
  </si>
  <si>
    <t>Demontáž podlah bez polštářů z prken tl. do 32 mm</t>
  </si>
  <si>
    <t>638</t>
  </si>
  <si>
    <t>https://podminky.urs.cz/item/CS_URS_2024_01/762521811</t>
  </si>
  <si>
    <t>"2.NP - stáv.podlahy"130,56</t>
  </si>
  <si>
    <t>998762102</t>
  </si>
  <si>
    <t>Přesun hmot pro konstrukce tesařské stanovený z hmotnosti přesunovaného materiálu vodorovná dopravní vzdálenost do 50 m základní v objektech výšky přes 6 do 12 m</t>
  </si>
  <si>
    <t>640</t>
  </si>
  <si>
    <t>https://podminky.urs.cz/item/CS_URS_2024_01/998762102</t>
  </si>
  <si>
    <t>763</t>
  </si>
  <si>
    <t>Konstrukce suché výstavby</t>
  </si>
  <si>
    <t>365</t>
  </si>
  <si>
    <t>763111321</t>
  </si>
  <si>
    <t>Příčka ze sádrokartonových desek s nosnou konstrukcí z jednoduchých ocelových profilů UW, CW jednoduše opláštěná deskou protipožární DF tl. 12,5 mm s izolací, EI 45, příčka tl. 75 mm, profil 50, Rw do 46 dB</t>
  </si>
  <si>
    <t>642</t>
  </si>
  <si>
    <t>https://podminky.urs.cz/item/CS_URS_2024_01/763111321</t>
  </si>
  <si>
    <t>"2.NP "2,5*1,41-1,2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</si>
  <si>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</si>
  <si>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</si>
  <si>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644</t>
  </si>
  <si>
    <t>https://podminky.urs.cz/item/CS_URS_2024_01/763111333</t>
  </si>
  <si>
    <t>"1.PP - 0.04-0.07"2,2*4,08-(1,4+2,4)</t>
  </si>
  <si>
    <t>367</t>
  </si>
  <si>
    <t>763111421</t>
  </si>
  <si>
    <t>Příčka ze sádrokartonových desek s nosnou konstrukcí z jednoduchých ocelových profilů UW, CW dvojitě opláštěná deskami protipožárními DF tl. 2 x 12,5 mm EI 90, příčka tl. 100 mm, profil 50, s izolací, Rw do 56 dB</t>
  </si>
  <si>
    <t>646</t>
  </si>
  <si>
    <t>https://podminky.urs.cz/item/CS_URS_2024_01/763111421</t>
  </si>
  <si>
    <t>"1.NP - leg.poznámek 12"3,86*0,36</t>
  </si>
  <si>
    <t>763111426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</si>
  <si>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</si>
  <si>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648</t>
  </si>
  <si>
    <t>https://podminky.urs.cz/item/CS_URS_2024_01/763111426</t>
  </si>
  <si>
    <t>"2.NP - 2.15/2.25+2.26"2,5*2,21</t>
  </si>
  <si>
    <t>"2.NP - leg.poznámek 6 - nový stav"2,225*1</t>
  </si>
  <si>
    <t>369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</si>
  <si>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</si>
  <si>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</si>
  <si>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650</t>
  </si>
  <si>
    <t>https://podminky.urs.cz/item/CS_URS_2024_01/763111437</t>
  </si>
  <si>
    <t>"1.PP - 0.04-0.07"2,2*1,05</t>
  </si>
  <si>
    <t>763111717</t>
  </si>
  <si>
    <t>Příčka ze sádrokartonových desek ostatní konstrukce a práce na příčkách ze sádrokartonových desek základní penetrační nátěr (oboustranný)</t>
  </si>
  <si>
    <t>-2026604523</t>
  </si>
  <si>
    <t>https://podminky.urs.cz/item/CS_URS_2024_01/763111717</t>
  </si>
  <si>
    <t>2,325+5,176+1,39+7,75+2,31+26,27</t>
  </si>
  <si>
    <t>371</t>
  </si>
  <si>
    <t>763111722</t>
  </si>
  <si>
    <t>Příčka ze sádrokartonových desek ostatní konstrukce a práce na příčkách ze sádrokartonových desek ochrana rohů úhelníky pozinkované</t>
  </si>
  <si>
    <t>652</t>
  </si>
  <si>
    <t>https://podminky.urs.cz/item/CS_URS_2024_01/763111722</t>
  </si>
  <si>
    <t>"2.NP - 2.07"2,5</t>
  </si>
  <si>
    <t>"2.NP - 2.13"5</t>
  </si>
  <si>
    <t>"2.NP - 2.20"2,5</t>
  </si>
  <si>
    <t>"2.NP - 2.15"2,5</t>
  </si>
  <si>
    <t>"1.NP - 1.06"2,6</t>
  </si>
  <si>
    <t>"1.NP - leg.poznámek 13"8,5</t>
  </si>
  <si>
    <t>763121211</t>
  </si>
  <si>
    <t>Stěna předsazená ze sádrokartonových desek bez nosné konstrukce jednoduše opláštěná deskou standardní A tl. 12,5 mm, lepenou celoplošně</t>
  </si>
  <si>
    <t>654</t>
  </si>
  <si>
    <t>https://podminky.urs.cz/item/CS_URS_2024_01/763121211</t>
  </si>
  <si>
    <t>"1.NP - leg.poznámek 2"3,5*0,5</t>
  </si>
  <si>
    <t>373</t>
  </si>
  <si>
    <t>763121511</t>
  </si>
  <si>
    <t>Stěna předsazená ze sádrokartonových desek s nosnou konstrukcí z ocelových profilů CD a UD, s kotvením CD po 1 500 mm jednoduše opláštěná deskou standardní A tl. 12,5 mm, stěna tl. 39,5 mm, bez izolace, EI 15</t>
  </si>
  <si>
    <t>656</t>
  </si>
  <si>
    <t>https://podminky.urs.cz/item/CS_URS_2024_01/763121511</t>
  </si>
  <si>
    <t>"kapotáž rozvodů"10</t>
  </si>
  <si>
    <t>763121515</t>
  </si>
  <si>
    <t>Stěna předsazená ze sádrokartonových desek s nosnou konstrukcí z ocelových profilů CD a UD, s kotvením CD po 1 500 mm jednoduše opláštěná deskou impregnovanou H2 tl. 12,5 mm, stěna tl. 39,5 mm, bez izolace, EI 15</t>
  </si>
  <si>
    <t>658</t>
  </si>
  <si>
    <t>https://podminky.urs.cz/item/CS_URS_2024_01/763121515</t>
  </si>
  <si>
    <t>"2.NP - 2.07"2,5*(2,34+2,65)</t>
  </si>
  <si>
    <t>"2.NP - 2.13"2,5*3,62+(1,2*2,5)</t>
  </si>
  <si>
    <t>"2.NP - 2.20"2,5*3,62</t>
  </si>
  <si>
    <t>"2.NP - 2.15"2,5*2,8</t>
  </si>
  <si>
    <t>"2.NP - 2.26"2,5*1,41</t>
  </si>
  <si>
    <t>"2.NP - 2.12"2,5*0,45</t>
  </si>
  <si>
    <t>"1.NP - 1.08"2,6*2,955</t>
  </si>
  <si>
    <t>"1.NP - 1.06"3,015*2,6</t>
  </si>
  <si>
    <t>375</t>
  </si>
  <si>
    <t>763121561</t>
  </si>
  <si>
    <t>Stěna předsazená ze sádrokartonových desek s nosnou konstrukcí z ocelových profilů CD a UD, s kotvením CD po 1 500 mm dvojitě opláštěná deskami protipožárními DF tl. 2 x 15 mm, stěna tl. 90 mm, bez izolace, EI 60 mm</t>
  </si>
  <si>
    <t>660</t>
  </si>
  <si>
    <t>https://podminky.urs.cz/item/CS_URS_2024_01/763121561</t>
  </si>
  <si>
    <t>-1533074682</t>
  </si>
  <si>
    <t>"opláštění výtahu"</t>
  </si>
  <si>
    <t>(0,15+2,24+0,1+0,1+1,5)*6,425</t>
  </si>
  <si>
    <t>377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</si>
  <si>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</si>
  <si>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</si>
  <si>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662</t>
  </si>
  <si>
    <t>https://podminky.urs.cz/item/CS_URS_2024_01/763121590</t>
  </si>
  <si>
    <t>"1.PP - 0.13"0,98*1,2</t>
  </si>
  <si>
    <t>"1.PP - 0.07"0,865*1,2</t>
  </si>
  <si>
    <t>"2.NP - 2.07"1*1,2</t>
  </si>
  <si>
    <t>"2.NP - 2.13"1*1,2</t>
  </si>
  <si>
    <t>"2.NP - 2.20"1*1,2</t>
  </si>
  <si>
    <t>"2.NP - 2.15"1*1,2</t>
  </si>
  <si>
    <t>763121714</t>
  </si>
  <si>
    <t>Stěna předsazená ze sádrokartonových desek ostatní konstrukce a práce na předsazených stěnách ze sádrokartonových desek základní penetrační nátěr</t>
  </si>
  <si>
    <t>978151413</t>
  </si>
  <si>
    <t>https://podminky.urs.cz/item/CS_URS_2024_01/763121714</t>
  </si>
  <si>
    <t>7,014+58,24+60,747+10</t>
  </si>
  <si>
    <t>379</t>
  </si>
  <si>
    <t>763121811</t>
  </si>
  <si>
    <t>Demontáž předsazených nebo šachtových stěn ze sádrokartonových desek s nosnou konstrukcí z ocelových profilů jednoduchých, opláštění jednoduché</t>
  </si>
  <si>
    <t>664</t>
  </si>
  <si>
    <t>https://podminky.urs.cz/item/CS_URS_2024_01/763121811</t>
  </si>
  <si>
    <t>"1.NP - legenda poznámek - 7"2,2*(2,255+8,87+2,77+1,395+4,1+3,135+1,08+1,16+1,39)</t>
  </si>
  <si>
    <t>763131411</t>
  </si>
  <si>
    <t>Podhled ze sádrokartonových desek dvouvrstvá zavěšená spodní konstrukce z ocelových profilů CD, UD jednoduše opláštěná deskou standardní A, tl. 12,5 mm, bez izolace</t>
  </si>
  <si>
    <t>666</t>
  </si>
  <si>
    <t>https://podminky.urs.cz/item/CS_URS_2024_01/763131411</t>
  </si>
  <si>
    <t>"1.NP"206,35</t>
  </si>
  <si>
    <t>381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</si>
  <si>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</si>
  <si>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</si>
  <si>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668</t>
  </si>
  <si>
    <t>https://podminky.urs.cz/item/CS_URS_2024_01/763131441</t>
  </si>
  <si>
    <t>"2.NP - P5+P7 "254,22</t>
  </si>
  <si>
    <t>763131451</t>
  </si>
  <si>
    <t>Podhled ze sádrokartonových desek dvouvrstvá zavěšená spodní konstrukce z ocelových profilů CD, UD jednoduše opláštěná deskou impregnovanou H2, tl. 12,5 mm, bez izolace</t>
  </si>
  <si>
    <t>670</t>
  </si>
  <si>
    <t>https://podminky.urs.cz/item/CS_URS_2024_01/763131451</t>
  </si>
  <si>
    <t>"1.NP - 1.03,1.07,1.16,1.19,1.20"15,58</t>
  </si>
  <si>
    <t>383</t>
  </si>
  <si>
    <t>763131461</t>
  </si>
  <si>
    <t>Podhled ze sádrokartonových desek dvouvrstvá zavěšená spodní konstrukce z ocelových profilů CD, UD dvojitě opláštěná deskami impregnovanou H2, tl. 2 x 12,5 mm, bez izolace</t>
  </si>
  <si>
    <t>672</t>
  </si>
  <si>
    <t>https://podminky.urs.cz/item/CS_URS_2024_01/763131461</t>
  </si>
  <si>
    <t>"2.NP - P5+P7 - 2.07,2.13,2.15,2.20,2.25,2.26"34,72</t>
  </si>
  <si>
    <t>763131721</t>
  </si>
  <si>
    <t>Podhled ze sádrokartonových desek ostatní práce a konstrukce na podhledech ze sádrokartonových desek skokové změny výšky podhledu do 0,5 m</t>
  </si>
  <si>
    <t>674</t>
  </si>
  <si>
    <t>https://podminky.urs.cz/item/CS_URS_2024_01/763131721</t>
  </si>
  <si>
    <t>"1.NP - leg.poznámek 13"7,9</t>
  </si>
  <si>
    <t>385</t>
  </si>
  <si>
    <t>763131822</t>
  </si>
  <si>
    <t>Demontáž podhledu nebo samostatného požárního předělu ze sádrokartonových desek s nosnou konstrukcí dvouvrstvou z ocelových profilů, opláštění dvojité</t>
  </si>
  <si>
    <t>676</t>
  </si>
  <si>
    <t>https://podminky.urs.cz/item/CS_URS_2024_01/763131822</t>
  </si>
  <si>
    <t>763172352</t>
  </si>
  <si>
    <t>Montáž dvířek pro konstrukce ze sádrokartonových desek revizních jednoplášťových pro podhledy velikost (šxv) 300 x 300 mm</t>
  </si>
  <si>
    <t>678</t>
  </si>
  <si>
    <t>https://podminky.urs.cz/item/CS_URS_2024_01/763172352</t>
  </si>
  <si>
    <t>"1.NP - leg.poznámek 13"1</t>
  </si>
  <si>
    <t>387</t>
  </si>
  <si>
    <t>59030711</t>
  </si>
  <si>
    <t>dvířka revizní jednokřídlá s automatickým zámkem 300x300mm</t>
  </si>
  <si>
    <t>680</t>
  </si>
  <si>
    <t>763181411</t>
  </si>
  <si>
    <t>Výplně otvorů konstrukcí ze sádrokartonových desek ztužující výplň otvoru pro dveře s CW a UW profilem, výšky příčky do 2,60 m</t>
  </si>
  <si>
    <t>682</t>
  </si>
  <si>
    <t>https://podminky.urs.cz/item/CS_URS_2024_01/763181411</t>
  </si>
  <si>
    <t>"2.NP"1</t>
  </si>
  <si>
    <t>389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</si>
  <si>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</si>
  <si>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</si>
  <si>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684</t>
  </si>
  <si>
    <t>https://podminky.urs.cz/item/CS_URS_2024_01/763183111</t>
  </si>
  <si>
    <t>"1.PP - nový stav"1</t>
  </si>
  <si>
    <t>686</t>
  </si>
  <si>
    <t>391</t>
  </si>
  <si>
    <t>763211231</t>
  </si>
  <si>
    <t>Příčka ze sádrovláknitých desek s nosnou konstrukcí z jednoduchých ocelových profilů UW, CW dvojitě opláštěná deskami tl. 2 x 12,5 mm s izolací, EI 90, příčka tl. 100 mm, profil 50, Rw do 59 dB</t>
  </si>
  <si>
    <t>688</t>
  </si>
  <si>
    <t>https://podminky.urs.cz/item/CS_URS_2024_01/763211231</t>
  </si>
  <si>
    <t>"1.NP - leg.poznámek 10 - nový stav"2,6*(2,145+1,495)-1,8</t>
  </si>
  <si>
    <t>392</t>
  </si>
  <si>
    <t>763411111</t>
  </si>
  <si>
    <t>Sanitární příčky vhodné do mokrého prostředí dělící z dřevotřískových desek s HPL-laminátem tl. 19,6 mm</t>
  </si>
  <si>
    <t>-814408111</t>
  </si>
  <si>
    <t>https://podminky.urs.cz/item/CS_URS_2024_01/763411111</t>
  </si>
  <si>
    <t>"výpis ostaních výrobků - OS/28"1</t>
  </si>
  <si>
    <t>2*1,2</t>
  </si>
  <si>
    <t>393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</si>
  <si>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</si>
  <si>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</si>
  <si>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422912538</t>
  </si>
  <si>
    <t>https://podminky.urs.cz/item/CS_URS_2024_01/763411121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</si>
  <si>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</si>
  <si>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</si>
  <si>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690</t>
  </si>
  <si>
    <t>https://podminky.urs.cz/item/CS_URS_2024_01/998763302</t>
  </si>
  <si>
    <t>764</t>
  </si>
  <si>
    <t>Konstrukce klempířské</t>
  </si>
  <si>
    <t>395</t>
  </si>
  <si>
    <t>764004801</t>
  </si>
  <si>
    <t>Demontáž klempířských konstrukcí žlabu podokapního do suti</t>
  </si>
  <si>
    <t>692</t>
  </si>
  <si>
    <t>https://podminky.urs.cz/item/CS_URS_2024_01/764004801</t>
  </si>
  <si>
    <t>764004861</t>
  </si>
  <si>
    <t>Demontáž klempířských konstrukcí svodu do suti</t>
  </si>
  <si>
    <t>694</t>
  </si>
  <si>
    <t>https://podminky.urs.cz/item/CS_URS_2024_01/764004861</t>
  </si>
  <si>
    <t>397</t>
  </si>
  <si>
    <t>764212607</t>
  </si>
  <si>
    <t>Oplechování střešních prvků z pozinkovaného plechu s povrchovou úpravou úžlabí rš 670 mm</t>
  </si>
  <si>
    <t>696</t>
  </si>
  <si>
    <t>https://podminky.urs.cz/item/CS_URS_2024_01/764212607</t>
  </si>
  <si>
    <t>"klempířské výrobky - specifikace - K/12"5,8</t>
  </si>
  <si>
    <t>"klempířské výrobky - specifikace - K/13"5,4</t>
  </si>
  <si>
    <t>398</t>
  </si>
  <si>
    <t>764212635</t>
  </si>
  <si>
    <t>Oplechování střešních prvků z pozinkovaného plechu s povrchovou úpravou štítu závětrnou lištou rš 400 mm</t>
  </si>
  <si>
    <t>698</t>
  </si>
  <si>
    <t>https://podminky.urs.cz/item/CS_URS_2024_01/764212635</t>
  </si>
  <si>
    <t>"klempířské výrobky - specifikace - K/08"3*2</t>
  </si>
  <si>
    <t>"klempířské výrobky - specifikace - K/09"12</t>
  </si>
  <si>
    <t>"klempířské výrobky - specifikace - K/07"3,5*2</t>
  </si>
  <si>
    <t>399</t>
  </si>
  <si>
    <t>764213652</t>
  </si>
  <si>
    <t>Oplechování střešních prvků z pozinkovaného plechu s povrchovou úpravou střešní výlez rozměru 600 x 600 mm, střechy s krytinou skládanou nebo plechovou</t>
  </si>
  <si>
    <t>700</t>
  </si>
  <si>
    <t>https://podminky.urs.cz/item/CS_URS_2024_01/764213652</t>
  </si>
  <si>
    <t>"klempířské výrobky - specifikace - K/10"2</t>
  </si>
  <si>
    <t>764214607</t>
  </si>
  <si>
    <t>Oplechování horních ploch zdí a nadezdívek (atik) z pozinkovaného plechu s povrchovou úpravou mechanicky kotvené rš 670 mm</t>
  </si>
  <si>
    <t>702</t>
  </si>
  <si>
    <t>https://podminky.urs.cz/item/CS_URS_2024_01/764214607</t>
  </si>
  <si>
    <t>"klempířské výrobky - specifikace - K/11"12,6</t>
  </si>
  <si>
    <t>"klempířské výrobky - specifikace - K/23"14,4</t>
  </si>
  <si>
    <t>401</t>
  </si>
  <si>
    <t>764214608</t>
  </si>
  <si>
    <t>Oplechování horních ploch zdí a nadezdívek (atik) z pozinkovaného plechu s povrchovou úpravou mechanicky kotvené rš 750 mm</t>
  </si>
  <si>
    <t>704</t>
  </si>
  <si>
    <t>https://podminky.urs.cz/item/CS_URS_2024_01/764214608</t>
  </si>
  <si>
    <t>"klempířské výrobky - specifikace - K/22"9,3</t>
  </si>
  <si>
    <t>764216604</t>
  </si>
  <si>
    <t>Oplechování parapetů z pozinkovaného plechu s povrchovou úpravou rovných mechanicky kotvené, bez rohů rš 330 mm</t>
  </si>
  <si>
    <t>706</t>
  </si>
  <si>
    <t>https://podminky.urs.cz/item/CS_URS_2024_01/764216604</t>
  </si>
  <si>
    <t>"klempířské výrobky - specifikace - K/31"1,5*2</t>
  </si>
  <si>
    <t>403</t>
  </si>
  <si>
    <t>764216605</t>
  </si>
  <si>
    <t>Oplechování parapetů z pozinkovaného plechu s povrchovou úpravou rovných mechanicky kotvené, bez rohů rš 400 mm</t>
  </si>
  <si>
    <t>708</t>
  </si>
  <si>
    <t>https://podminky.urs.cz/item/CS_URS_2024_01/764216605</t>
  </si>
  <si>
    <t>"klempířské výrobky - specifikace - K/27"2,1*6</t>
  </si>
  <si>
    <t>404</t>
  </si>
  <si>
    <t>764216606</t>
  </si>
  <si>
    <t>Oplechování parapetů z pozinkovaného plechu s povrchovou úpravou rovných mechanicky kotvené, bez rohů rš 500 mm</t>
  </si>
  <si>
    <t>710</t>
  </si>
  <si>
    <t>https://podminky.urs.cz/item/CS_URS_2024_01/764216606</t>
  </si>
  <si>
    <t>"klempířské výrobky - specifikace - K/29"1,5*19</t>
  </si>
  <si>
    <t>"klempířské výrobky - specifikace - K/30"1,5*5</t>
  </si>
  <si>
    <t>"klempířské výrobky - specifikace - K/32"1*2</t>
  </si>
  <si>
    <t>"klempířské výrobky - specifikace - K/28"1,5*5</t>
  </si>
  <si>
    <t>405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</si>
  <si>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</si>
  <si>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</si>
  <si>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https://podminky.urs.cz/item/CS_URS_2024_01/764216665</t>
  </si>
  <si>
    <t>(5+19+5+2)*2</t>
  </si>
  <si>
    <t>406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</si>
  <si>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</si>
  <si>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</si>
  <si>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https://podminky.urs.cz/item/CS_URS_2024_01/764216667</t>
  </si>
  <si>
    <t>(6+2)*2</t>
  </si>
  <si>
    <t>407</t>
  </si>
  <si>
    <t>764511601</t>
  </si>
  <si>
    <t>Žlab podokapní z pozinkovaného plechu s povrchovou úpravou včetně háků a čel půlkruhový do rš 280 mm</t>
  </si>
  <si>
    <t>716</t>
  </si>
  <si>
    <t>https://podminky.urs.cz/item/CS_URS_2024_01/764511601</t>
  </si>
  <si>
    <t>"klempířské výrobky - specifikace - K/01"23,8</t>
  </si>
  <si>
    <t>"klempířské výrobky - specifikace - K/02"1,9</t>
  </si>
  <si>
    <t>"klempířské výrobky - specifikace - K/03"1,5</t>
  </si>
  <si>
    <t>"klempířské výrobky - specifikace - K/14"14,5</t>
  </si>
  <si>
    <t>"klempířské výrobky - specifikace - K/15"8,2</t>
  </si>
  <si>
    <t>"klempířské výrobky - specifikace - K/16"10,6</t>
  </si>
  <si>
    <t>"klempířské výrobky - specifikace - K/17"19,2</t>
  </si>
  <si>
    <t>"klempířské výrobky - specifikace - K/24"14,7</t>
  </si>
  <si>
    <t>408</t>
  </si>
  <si>
    <t>764518621</t>
  </si>
  <si>
    <t>Svod z pozinkovaného plechu s upraveným povrchem včetně objímek, kolen a odskoků kruhový, průměru do 90 mm</t>
  </si>
  <si>
    <t>718</t>
  </si>
  <si>
    <t>https://podminky.urs.cz/item/CS_URS_2024_01/764518621</t>
  </si>
  <si>
    <t>"klempířské výrobky - specifikace - K/04"5,6</t>
  </si>
  <si>
    <t>"klempířské výrobky - specifikace - K/05"4,8</t>
  </si>
  <si>
    <t>"klempířské výrobky - specifikace - K/06"2,1*2</t>
  </si>
  <si>
    <t>"klempířské výrobky - specifikace - K/18"9,8</t>
  </si>
  <si>
    <t>"klempířské výrobky - specifikace - K/19"7,2</t>
  </si>
  <si>
    <t>"klempířské výrobky - specifikace - K/20"7,2</t>
  </si>
  <si>
    <t>"klempířské výrobky - specifikace - K/21"3,4</t>
  </si>
  <si>
    <t>"klempířské výrobky - specifikace - K/25"4,1</t>
  </si>
  <si>
    <t>"klempířské výrobky - specifikace - K/26"3,8</t>
  </si>
  <si>
    <t>409</t>
  </si>
  <si>
    <t>998764102</t>
  </si>
  <si>
    <t>Přesun hmot pro konstrukce klempířské stanovený z hmotnosti přesunovaného materiálu vodorovná dopravní vzdálenost do 50 m základní v objektech výšky přes 6 do 12 m</t>
  </si>
  <si>
    <t>720</t>
  </si>
  <si>
    <t>https://podminky.urs.cz/item/CS_URS_2024_01/998764102</t>
  </si>
  <si>
    <t>765</t>
  </si>
  <si>
    <t>Krytina skládaná</t>
  </si>
  <si>
    <t>765111018</t>
  </si>
  <si>
    <t>Montáž krytiny keramické sklonu do 30° drážkové na sucho, počet kusů přes 14 do 15 ks/m2</t>
  </si>
  <si>
    <t>722</t>
  </si>
  <si>
    <t>https://podminky.urs.cz/item/CS_URS_2024_01/765111018</t>
  </si>
  <si>
    <t>"S2"8,745*14,2</t>
  </si>
  <si>
    <t>26,99*7,44</t>
  </si>
  <si>
    <t>411</t>
  </si>
  <si>
    <t>59660524</t>
  </si>
  <si>
    <t>taška ražená drážková režná maloformátová (přes 12 ks/m2) základní</t>
  </si>
  <si>
    <t>724</t>
  </si>
  <si>
    <t>Poznámka k položce:_x000D_
Poznámka k položce: Spotřeba: 14,5 kus/m2</t>
  </si>
  <si>
    <t>336,024*14,935 "Přepočtené koeficientem množství</t>
  </si>
  <si>
    <t>412</t>
  </si>
  <si>
    <t>765111201</t>
  </si>
  <si>
    <t>Montáž krytiny keramické okapové hrany s okapním větracím pásem</t>
  </si>
  <si>
    <t>206936640</t>
  </si>
  <si>
    <t>https://podminky.urs.cz/item/CS_URS_2024_01/765111201</t>
  </si>
  <si>
    <t>413</t>
  </si>
  <si>
    <t>59660022</t>
  </si>
  <si>
    <t>pás plastový okapní ochranný a větrací šířky 100mm</t>
  </si>
  <si>
    <t>1425567690</t>
  </si>
  <si>
    <t>414</t>
  </si>
  <si>
    <t>765111251</t>
  </si>
  <si>
    <t>Montáž krytiny keramické hřebene větraného na sucho vkládaným pásem</t>
  </si>
  <si>
    <t>726</t>
  </si>
  <si>
    <t>https://podminky.urs.cz/item/CS_URS_2024_01/765111251</t>
  </si>
  <si>
    <t>415</t>
  </si>
  <si>
    <t>59660014</t>
  </si>
  <si>
    <t>pás větrací kovový olovo/cín hřebene a nároží š 250mm</t>
  </si>
  <si>
    <t>-812132602</t>
  </si>
  <si>
    <t>51*1,03 'Přepočtené koeficientem množství</t>
  </si>
  <si>
    <t>416</t>
  </si>
  <si>
    <t>59660229</t>
  </si>
  <si>
    <t>držák hřebenových a nárožních latí univerzální pro latě š 30mm</t>
  </si>
  <si>
    <t>-1363735072</t>
  </si>
  <si>
    <t>51*0,7 'Přepočtené koeficientem množství</t>
  </si>
  <si>
    <t>417</t>
  </si>
  <si>
    <t>59660030</t>
  </si>
  <si>
    <t>hřebenáč drážkový keramický š 210mm režný</t>
  </si>
  <si>
    <t>728</t>
  </si>
  <si>
    <t>Poznámka k položce:_x000D_
Poznámka k položce: Spotřeba: 3 kus/bm</t>
  </si>
  <si>
    <t>51*3,2445 "Přepočtené koeficientem množství</t>
  </si>
  <si>
    <t>418</t>
  </si>
  <si>
    <t>765111503</t>
  </si>
  <si>
    <t>Montáž krytiny keramické Příplatek k cenám včetně připevňovacích prostředků za sklon přes 30 do 40°</t>
  </si>
  <si>
    <t>730</t>
  </si>
  <si>
    <t>https://podminky.urs.cz/item/CS_URS_2024_01/765111503</t>
  </si>
  <si>
    <t>419</t>
  </si>
  <si>
    <t>765111801</t>
  </si>
  <si>
    <t>Demontáž krytiny keramické drážkové, sklonu do 30° na sucho do suti</t>
  </si>
  <si>
    <t>732</t>
  </si>
  <si>
    <t>https://podminky.urs.cz/item/CS_URS_2024_01/765111801</t>
  </si>
  <si>
    <t>765111861</t>
  </si>
  <si>
    <t>Demontáž krytiny keramické hřebenů a nároží, sklonu do 30° z hřebenáčů na sucho do suti</t>
  </si>
  <si>
    <t>734</t>
  </si>
  <si>
    <t>https://podminky.urs.cz/item/CS_URS_2024_01/765111861</t>
  </si>
  <si>
    <t>421</t>
  </si>
  <si>
    <t>765115202</t>
  </si>
  <si>
    <t>Montáž střešních doplňků krytiny keramické nástavce pro odvětrání kanalizace</t>
  </si>
  <si>
    <t>-2128601768</t>
  </si>
  <si>
    <t>https://podminky.urs.cz/item/CS_URS_2024_01/765115202</t>
  </si>
  <si>
    <t>422</t>
  </si>
  <si>
    <t>59660255</t>
  </si>
  <si>
    <t>nástavec odvětrání kovový D 125mm</t>
  </si>
  <si>
    <t>-576335271</t>
  </si>
  <si>
    <t>3*1,03 'Přepočtené koeficientem množství</t>
  </si>
  <si>
    <t>423</t>
  </si>
  <si>
    <t>765115012</t>
  </si>
  <si>
    <t>Montáž střešních doplňků krytiny keramické speciálních tašek větracích, protisněhových, prostupových, ukončovacích drážkových na sucho maloformátových (přes 12 ks/m2)</t>
  </si>
  <si>
    <t>420078121</t>
  </si>
  <si>
    <t>https://podminky.urs.cz/item/CS_URS_2024_01/765115012</t>
  </si>
  <si>
    <t>59660522</t>
  </si>
  <si>
    <t>taška ražená drážková režná maloformátová (přes 12 ks/m2) větrací</t>
  </si>
  <si>
    <t>342375621</t>
  </si>
  <si>
    <t>50*1,03 'Přepočtené koeficientem množství</t>
  </si>
  <si>
    <t>425</t>
  </si>
  <si>
    <t>59660251</t>
  </si>
  <si>
    <t>taška prostupová kovová pro keramickou drážkovou krytinu</t>
  </si>
  <si>
    <t>1727811577</t>
  </si>
  <si>
    <t>765115401</t>
  </si>
  <si>
    <t>Montáž střešních doplňků krytiny keramické protisněhové zábrany háku</t>
  </si>
  <si>
    <t>-9610862</t>
  </si>
  <si>
    <t>https://podminky.urs.cz/item/CS_URS_2024_01/765115401</t>
  </si>
  <si>
    <t>427</t>
  </si>
  <si>
    <t>59660249</t>
  </si>
  <si>
    <t>hák protisněhový keramické drážkové velkoformátové krytiny</t>
  </si>
  <si>
    <t>2021757701</t>
  </si>
  <si>
    <t>765191023</t>
  </si>
  <si>
    <t>Montáž pojistné hydroizolační nebo parotěsné fólie kladené ve sklonu přes 20° s lepenými přesahy na bednění nebo tepelnou izolaci</t>
  </si>
  <si>
    <t>740</t>
  </si>
  <si>
    <t>https://podminky.urs.cz/item/CS_URS_2024_01/765191023</t>
  </si>
  <si>
    <t>429</t>
  </si>
  <si>
    <t>764212662</t>
  </si>
  <si>
    <t>Oplechování střešních prvků z pozinkovaného plechu s povrchovou úpravou okapu střechy rovné okapovým plechem rš 200 mm</t>
  </si>
  <si>
    <t>1448225469</t>
  </si>
  <si>
    <t>https://podminky.urs.cz/item/CS_URS_2024_01/764212662</t>
  </si>
  <si>
    <t>"DHV"100</t>
  </si>
  <si>
    <t>28329043</t>
  </si>
  <si>
    <t>fólie difuzně propustné s nakašírovanou strukturovanou rohoží pod hladkou plechovou krytinu se samolepící páskou v podélném přesahu</t>
  </si>
  <si>
    <t>336,024*1,1 "Přepočtené koeficientem množství</t>
  </si>
  <si>
    <t>431</t>
  </si>
  <si>
    <t>28329282</t>
  </si>
  <si>
    <t>fólie PE vyztužená Al vrstvou pro parotěsnou vrstvu 170g/m2</t>
  </si>
  <si>
    <t>744</t>
  </si>
  <si>
    <t>998765102</t>
  </si>
  <si>
    <t>Přesun hmot pro krytiny skládané stanovený z hmotnosti přesunovaného materiálu vodorovná dopravní vzdálenost do 50 m základní na objektech výšky přes 6 do 12 m</t>
  </si>
  <si>
    <t>746</t>
  </si>
  <si>
    <t>https://podminky.urs.cz/item/CS_URS_2024_01/998765102</t>
  </si>
  <si>
    <t>766</t>
  </si>
  <si>
    <t>Konstrukce truhlářské</t>
  </si>
  <si>
    <t>433</t>
  </si>
  <si>
    <t>766417331</t>
  </si>
  <si>
    <t>Montáž provětrávané fasády z dřevěných profilů plochy do 5 m2 šířky profilu přes 80 do 100 mm, tloušťky do 20 mm</t>
  </si>
  <si>
    <t>748</t>
  </si>
  <si>
    <t>https://podminky.urs.cz/item/CS_URS_2024_01/766417331</t>
  </si>
  <si>
    <t>"fasádní obklad - O6"33,37</t>
  </si>
  <si>
    <t>766417531</t>
  </si>
  <si>
    <t>Montáž provětrávané fasády z dřevěných profilů obložení ostění, parapetu a nadpraží</t>
  </si>
  <si>
    <t>1888497478</t>
  </si>
  <si>
    <t>https://podminky.urs.cz/item/CS_URS_2024_01/766417531</t>
  </si>
  <si>
    <t>0,24*(1,5*3*5+2+2,3*2)</t>
  </si>
  <si>
    <t>435</t>
  </si>
  <si>
    <t>61191160</t>
  </si>
  <si>
    <t>palubky obkladové sibiřský modřín profil rhombus 20x95mm jakost A/B</t>
  </si>
  <si>
    <t>36732051</t>
  </si>
  <si>
    <t>40,354*1,15 'Přepočtené koeficientem množství</t>
  </si>
  <si>
    <t>61191161</t>
  </si>
  <si>
    <t>palubky obkladové sibiřský modřín profil klasický 20x146mm jakost A/B</t>
  </si>
  <si>
    <t>750</t>
  </si>
  <si>
    <t>437</t>
  </si>
  <si>
    <t>766417523</t>
  </si>
  <si>
    <t>Montáž provětrávané fasády z dřevěných profilů difúzní paropropustné fólie s lepenými přesahy</t>
  </si>
  <si>
    <t>604</t>
  </si>
  <si>
    <t>https://podminky.urs.cz/item/CS_URS_2024_01/766417523</t>
  </si>
  <si>
    <t>"fasádní obklad - O6"33,37+6,9</t>
  </si>
  <si>
    <t>28329038</t>
  </si>
  <si>
    <t>fólie kontaktní difuzně propustná pro doplňkovou hydroizolační vrstvu skládaných větraných fasád s otevřenými spárami (spára max 20 mm, max.20% plochy)</t>
  </si>
  <si>
    <t>986651131</t>
  </si>
  <si>
    <t>33,37*1,111 'Přepočtené koeficientem množství</t>
  </si>
  <si>
    <t>439</t>
  </si>
  <si>
    <t>766417513</t>
  </si>
  <si>
    <t>Montáž provětrávané fasády z dřevěných profilů podkladového roštu dvojitého pro svislé profily</t>
  </si>
  <si>
    <t>606</t>
  </si>
  <si>
    <t>https://podminky.urs.cz/item/CS_URS_2024_01/766417513</t>
  </si>
  <si>
    <t>-872931778</t>
  </si>
  <si>
    <t xml:space="preserve">"á 600 m ve 2 vrstvách </t>
  </si>
  <si>
    <t>"fasádní obklad - O6"33,37*1,8*2</t>
  </si>
  <si>
    <t>120,132*0,0027 'Přepočtené koeficientem množství</t>
  </si>
  <si>
    <t>441</t>
  </si>
  <si>
    <t>61223262</t>
  </si>
  <si>
    <t>hranol konstrukční KVH lepený průřezu 60x60-280mm nepohledový</t>
  </si>
  <si>
    <t>-1662546233</t>
  </si>
  <si>
    <t xml:space="preserve">"á 600 mm, 2 vrstvy </t>
  </si>
  <si>
    <t>"fasádní obklad - O6"33,37*1,8*2*0,08*0,12</t>
  </si>
  <si>
    <t>1,153*1,1 'Přepočtené koeficientem množství</t>
  </si>
  <si>
    <t>766671002</t>
  </si>
  <si>
    <t>Montáž střešních oken dřevěných nebo plastových kyvných, výklopných/kyvných s okenním rámem a lemováním, s plisovaným límcem, s napojením na krytinu do krytiny ploché, rozměru 66 x 118 cm</t>
  </si>
  <si>
    <t>-1707107196</t>
  </si>
  <si>
    <t>https://podminky.urs.cz/item/CS_URS_2024_01/766671002</t>
  </si>
  <si>
    <t>"O42,43 - střešní výlez"2</t>
  </si>
  <si>
    <t>443</t>
  </si>
  <si>
    <t>61124717</t>
  </si>
  <si>
    <t>okno střešní dřevěné kyvné, izolační trojsklo 66x118cm, Uw=0,83W/m2K Al oplechování</t>
  </si>
  <si>
    <t>-1960791688</t>
  </si>
  <si>
    <t>444</t>
  </si>
  <si>
    <t>61124161</t>
  </si>
  <si>
    <t>lemování střešních oken 66x118cm</t>
  </si>
  <si>
    <t>-59009473</t>
  </si>
  <si>
    <t>445</t>
  </si>
  <si>
    <t>953991221</t>
  </si>
  <si>
    <t>Dodání a osazení hmoždinek včetně vyvrtání otvorů (s dodáním hmot) ve stěnách do zdiva z betonu nebo tvrdého kamene a obkladů, vnější profil hmoždinky 10 až 12 mm</t>
  </si>
  <si>
    <t>-1592685703</t>
  </si>
  <si>
    <t>https://podminky.urs.cz/item/CS_URS_2024_01/953991221</t>
  </si>
  <si>
    <t>"kotvení roštu"33*6</t>
  </si>
  <si>
    <t>446</t>
  </si>
  <si>
    <t>54825103</t>
  </si>
  <si>
    <t>kování tesařské úhelník 90° typ1 40x100x100x2,5mm</t>
  </si>
  <si>
    <t>1864717063</t>
  </si>
  <si>
    <t>33*6</t>
  </si>
  <si>
    <t>447</t>
  </si>
  <si>
    <t>31142006</t>
  </si>
  <si>
    <t>vrut ocelový FeZn zápustná hlava drážka hvězdicová plný závit 5x70mm</t>
  </si>
  <si>
    <t>1239635477</t>
  </si>
  <si>
    <t>448</t>
  </si>
  <si>
    <t>766414241</t>
  </si>
  <si>
    <t>Montáž obložení stěn panely obkladovými plochy do 5 m2 z aglomerovaných desek, plochy do 0,60 m2</t>
  </si>
  <si>
    <t>-2065207789</t>
  </si>
  <si>
    <t>https://podminky.urs.cz/item/CS_URS_2024_01/766414241</t>
  </si>
  <si>
    <t>"výpis ostaních výrobků - OS/30"34*0,3*2</t>
  </si>
  <si>
    <t>449</t>
  </si>
  <si>
    <t>60722269</t>
  </si>
  <si>
    <t>deska dřevotřísková laminovaná dřevěný dekor 2070x2800mm tl 18mm</t>
  </si>
  <si>
    <t>985581557</t>
  </si>
  <si>
    <t>20,4*1,1 'Přepočtené koeficientem množství</t>
  </si>
  <si>
    <t>450</t>
  </si>
  <si>
    <t>766660734</t>
  </si>
  <si>
    <t>Montáž dveřních doplňků dveřního kování bezpečnostního panikového kování</t>
  </si>
  <si>
    <t>1192082767</t>
  </si>
  <si>
    <t>https://podminky.urs.cz/item/CS_URS_2024_01/766660734</t>
  </si>
  <si>
    <t>"výpis vnitřních dveří - 12,32,37"3</t>
  </si>
  <si>
    <t>451</t>
  </si>
  <si>
    <t>54914136</t>
  </si>
  <si>
    <t>kování panikové madlo/klika</t>
  </si>
  <si>
    <t>-589684014</t>
  </si>
  <si>
    <t>452</t>
  </si>
  <si>
    <t>766673810</t>
  </si>
  <si>
    <t>Demontáž střešních oken na krytině vlnité a prejzové, sklonu do 30°</t>
  </si>
  <si>
    <t>816</t>
  </si>
  <si>
    <t>https://podminky.urs.cz/item/CS_URS_2024_01/766673810</t>
  </si>
  <si>
    <t>453</t>
  </si>
  <si>
    <t>766694116</t>
  </si>
  <si>
    <t>Montáž ostatních truhlářských konstrukcí parapetních desek dřevěných nebo plastových šířky do 300 mm</t>
  </si>
  <si>
    <t>-1024935676</t>
  </si>
  <si>
    <t>https://podminky.urs.cz/item/CS_URS_2024_01/766694116</t>
  </si>
  <si>
    <t>454</t>
  </si>
  <si>
    <t>60794103</t>
  </si>
  <si>
    <t>parapet dřevotřískový vnitřní povrch laminátový š 300mm</t>
  </si>
  <si>
    <t>850</t>
  </si>
  <si>
    <t>Poznámka k položce:_x000D_
Poznámka k položce: parapet DTD deska, povrch - vysokotlaký laminát HPL</t>
  </si>
  <si>
    <t>1,25+(6*2,1)+(30*1,5)+(3*1)</t>
  </si>
  <si>
    <t>455</t>
  </si>
  <si>
    <t>60794121</t>
  </si>
  <si>
    <t>koncovka PVC k parapetním dřevotřískovým deskám 600mm</t>
  </si>
  <si>
    <t>852</t>
  </si>
  <si>
    <t>40*2</t>
  </si>
  <si>
    <t>456</t>
  </si>
  <si>
    <t>766R51</t>
  </si>
  <si>
    <t>M+D systém generálního klíče vnitřních dveří</t>
  </si>
  <si>
    <t>854</t>
  </si>
  <si>
    <t>Poznámka k položce:_x000D_
specifikace 27, 45 klíčů</t>
  </si>
  <si>
    <t>457</t>
  </si>
  <si>
    <t>766R52</t>
  </si>
  <si>
    <t>M+D systém generálního klíče venkovních dveří</t>
  </si>
  <si>
    <t>kč</t>
  </si>
  <si>
    <t>856</t>
  </si>
  <si>
    <t>Poznámka k položce:_x000D_
specifikace 27, 10 klíčů</t>
  </si>
  <si>
    <t>"výpis oken a dveří"10</t>
  </si>
  <si>
    <t>458</t>
  </si>
  <si>
    <t>998766102</t>
  </si>
  <si>
    <t>Přesun hmot pro konstrukce truhlářské stanovený z hmotnosti přesunovaného materiálu vodorovná dopravní vzdálenost do 50 m základní v objektech výšky přes 6 do 12 m</t>
  </si>
  <si>
    <t>858</t>
  </si>
  <si>
    <t>https://podminky.urs.cz/item/CS_URS_2024_01/998766102</t>
  </si>
  <si>
    <t>766-1</t>
  </si>
  <si>
    <t>Vnitřní dveře</t>
  </si>
  <si>
    <t>459</t>
  </si>
  <si>
    <t>766621012</t>
  </si>
  <si>
    <t>Montáž oken dřevěných včetně montáže rámu plochy přes 1 m2 pevných do zdiva, výšky přes 1,5 do 2,5 m</t>
  </si>
  <si>
    <t>-1996555506</t>
  </si>
  <si>
    <t>https://podminky.urs.cz/item/CS_URS_2024_01/766621012</t>
  </si>
  <si>
    <t>"O51"3,850*2,600</t>
  </si>
  <si>
    <t>61110004</t>
  </si>
  <si>
    <t>okno dřevěné s fixním zasklením přes plochu 1m2 v 1,5-2,5m</t>
  </si>
  <si>
    <t>2027225406</t>
  </si>
  <si>
    <t>10,01-2,3</t>
  </si>
  <si>
    <t>461</t>
  </si>
  <si>
    <t>61110012</t>
  </si>
  <si>
    <t>okno dřevěné otevíravé přes plochu 1m2 v 1,5-2,5m</t>
  </si>
  <si>
    <t>1609882044</t>
  </si>
  <si>
    <t>766660171</t>
  </si>
  <si>
    <t>Montáž dveřních křídel dřevěných nebo plastových otevíravých do obložkové zárubně povrchově upravených jednokřídlových, šířky do 800 mm</t>
  </si>
  <si>
    <t>752</t>
  </si>
  <si>
    <t>https://podminky.urs.cz/item/CS_URS_2024_01/766660171</t>
  </si>
  <si>
    <t>463</t>
  </si>
  <si>
    <t>61162085</t>
  </si>
  <si>
    <t>dveře jednokřídlé dřevotřískové povrch laminátový plné 700x1970-2100mm</t>
  </si>
  <si>
    <t>756</t>
  </si>
  <si>
    <t>"D4"1</t>
  </si>
  <si>
    <t>"D5"1</t>
  </si>
  <si>
    <t>"D8"1</t>
  </si>
  <si>
    <t>"D10"1</t>
  </si>
  <si>
    <t>"D11"1</t>
  </si>
  <si>
    <t>"D23"1</t>
  </si>
  <si>
    <t>"D24"1</t>
  </si>
  <si>
    <t>61162086</t>
  </si>
  <si>
    <t>dveře jednokřídlé dřevotřískové povrch laminátový plné 800x1970-2100mm</t>
  </si>
  <si>
    <t>758</t>
  </si>
  <si>
    <t>"D2"1</t>
  </si>
  <si>
    <t>"D3"1</t>
  </si>
  <si>
    <t>"D7"1</t>
  </si>
  <si>
    <t>"D15"1</t>
  </si>
  <si>
    <t>"D22"1</t>
  </si>
  <si>
    <t>465</t>
  </si>
  <si>
    <t>766660172</t>
  </si>
  <si>
    <t>Montáž dveřních křídel dřevěných nebo plastových otevíravých do obložkové zárubně povrchově upravených jednokřídlových, šířky přes 800 mm</t>
  </si>
  <si>
    <t>754</t>
  </si>
  <si>
    <t>https://podminky.urs.cz/item/CS_URS_2024_01/766660172</t>
  </si>
  <si>
    <t>61162087</t>
  </si>
  <si>
    <t>dveře jednokřídlé dřevotřískové povrch laminátový plné 900x1970-2100mm</t>
  </si>
  <si>
    <t>760</t>
  </si>
  <si>
    <t>"D1"1</t>
  </si>
  <si>
    <t>"D9"1</t>
  </si>
  <si>
    <t>"D12"1</t>
  </si>
  <si>
    <t>"D26"1</t>
  </si>
  <si>
    <t>467</t>
  </si>
  <si>
    <t>61162093</t>
  </si>
  <si>
    <t>dveře jednokřídlé dřevotřískové povrch laminátový částečně prosklené 900x1970-2100mm</t>
  </si>
  <si>
    <t>1677873609</t>
  </si>
  <si>
    <t>"D19"1</t>
  </si>
  <si>
    <t>"D20"1</t>
  </si>
  <si>
    <t>"D25"1</t>
  </si>
  <si>
    <t>"D27"1</t>
  </si>
  <si>
    <t>61162088</t>
  </si>
  <si>
    <t>dveře jednokřídlé dřevotřískové povrch laminátový plné 1000x1970-2100mm</t>
  </si>
  <si>
    <t>"D18"1</t>
  </si>
  <si>
    <t>469</t>
  </si>
  <si>
    <t>61162089</t>
  </si>
  <si>
    <t>dveře jednokřídlé dřevotřískové povrch laminátový plné 1100x1970-2100mm</t>
  </si>
  <si>
    <t>"D28"1</t>
  </si>
  <si>
    <t>"D29"1</t>
  </si>
  <si>
    <t>766660181</t>
  </si>
  <si>
    <t>Montáž dveřních křídel dřevěných nebo plastových otevíravých do obložkové zárubně protipožárních jednokřídlových, šířky do 800 mm</t>
  </si>
  <si>
    <t>-1218306306</t>
  </si>
  <si>
    <t>https://podminky.urs.cz/item/CS_URS_2024_01/766660181</t>
  </si>
  <si>
    <t>471</t>
  </si>
  <si>
    <t>61162098</t>
  </si>
  <si>
    <t>dveře jednokřídlé dřevotřískové protipožární EI (EW) 30 D3 povrch laminátový plné 800x1970-2100mm</t>
  </si>
  <si>
    <t>1344094096</t>
  </si>
  <si>
    <t>"D13"1</t>
  </si>
  <si>
    <t>"D16"1</t>
  </si>
  <si>
    <t>"D17"1</t>
  </si>
  <si>
    <t>"D21"1</t>
  </si>
  <si>
    <t>766660182</t>
  </si>
  <si>
    <t>Montáž dveřních křídel dřevěných nebo plastových otevíravých do obložkové zárubně protipožárních jednokřídlových, šířky přes 800 mm</t>
  </si>
  <si>
    <t>772</t>
  </si>
  <si>
    <t>https://podminky.urs.cz/item/CS_URS_2024_01/766660182</t>
  </si>
  <si>
    <t>473</t>
  </si>
  <si>
    <t>61165314</t>
  </si>
  <si>
    <t>dveře jednokřídlé dřevotřískové protipožární EI (EW) 30 D3 povrch laminátový plné 900x1970-2100mm</t>
  </si>
  <si>
    <t>423320396</t>
  </si>
  <si>
    <t>"D38"1</t>
  </si>
  <si>
    <t>"D39"1</t>
  </si>
  <si>
    <t>"D40"1</t>
  </si>
  <si>
    <t>"D41"1</t>
  </si>
  <si>
    <t>"D42"1</t>
  </si>
  <si>
    <t>"D43"1</t>
  </si>
  <si>
    <t>"D44"1</t>
  </si>
  <si>
    <t>"D45"1</t>
  </si>
  <si>
    <t>61162101</t>
  </si>
  <si>
    <t>dveře jednokřídlé dřevotřískové protipožární EI (EW) 30 D3 povrch laminátový plné 1100x1970-2100mm</t>
  </si>
  <si>
    <t>132487844</t>
  </si>
  <si>
    <t>"D14"1</t>
  </si>
  <si>
    <t>"D30"1</t>
  </si>
  <si>
    <t>"D31"1</t>
  </si>
  <si>
    <t>"D33"1</t>
  </si>
  <si>
    <t>"D34"1</t>
  </si>
  <si>
    <t>"D35"1</t>
  </si>
  <si>
    <t>"D36"1</t>
  </si>
  <si>
    <t>475</t>
  </si>
  <si>
    <t>766660311</t>
  </si>
  <si>
    <t>Montáž dveřních křídel dřevěných nebo plastových posuvných dveří do pouzdra s jednou kapsou jednokřídlových, průchozí šířky do 800 mm</t>
  </si>
  <si>
    <t>218404713</t>
  </si>
  <si>
    <t>https://podminky.urs.cz/item/CS_URS_2024_01/766660311</t>
  </si>
  <si>
    <t>61162084</t>
  </si>
  <si>
    <t>dveře jednokřídlé dřevotřískové povrch laminátový plné 600x1970-2100mm</t>
  </si>
  <si>
    <t>395960261</t>
  </si>
  <si>
    <t>"D6"1</t>
  </si>
  <si>
    <t>477</t>
  </si>
  <si>
    <t>766660312</t>
  </si>
  <si>
    <t>Montáž dveřních křídel dřevěných nebo plastových posuvných dveří do pouzdra s jednou kapsou jednokřídlových, průchozí šířky přes 800 do 1200 mm</t>
  </si>
  <si>
    <t>788</t>
  </si>
  <si>
    <t>https://podminky.urs.cz/item/CS_URS_2024_01/766660312</t>
  </si>
  <si>
    <t>790</t>
  </si>
  <si>
    <t>"D32"1</t>
  </si>
  <si>
    <t>"D37"1</t>
  </si>
  <si>
    <t>479</t>
  </si>
  <si>
    <t>766660713</t>
  </si>
  <si>
    <t>Montáž dveřních doplňků plechu okopového</t>
  </si>
  <si>
    <t>794</t>
  </si>
  <si>
    <t>https://podminky.urs.cz/item/CS_URS_2024_01/766660713</t>
  </si>
  <si>
    <t>"výpis vnitřních dveří"33</t>
  </si>
  <si>
    <t>54915213</t>
  </si>
  <si>
    <t>plech okopový nerez 915x250x0,6mm</t>
  </si>
  <si>
    <t>796</t>
  </si>
  <si>
    <t>481</t>
  </si>
  <si>
    <t>766660716</t>
  </si>
  <si>
    <t>Montáž dveřních doplňků samozavírače na zárubeň dřevěnou</t>
  </si>
  <si>
    <t>798</t>
  </si>
  <si>
    <t>https://podminky.urs.cz/item/CS_URS_2024_01/766660716</t>
  </si>
  <si>
    <t>"výpis vnitřních dveří - 13,14,16,17,18,19,21,30"8</t>
  </si>
  <si>
    <t>54917250</t>
  </si>
  <si>
    <t>samozavírač dveří hydraulický, bronz</t>
  </si>
  <si>
    <t>800</t>
  </si>
  <si>
    <t>483</t>
  </si>
  <si>
    <t>766660718</t>
  </si>
  <si>
    <t>Montáž dveřních doplňků stavěče křídla</t>
  </si>
  <si>
    <t>802</t>
  </si>
  <si>
    <t>https://podminky.urs.cz/item/CS_URS_2024_01/766660718</t>
  </si>
  <si>
    <t>"výpis vnitřních dveří "41</t>
  </si>
  <si>
    <t>54916362</t>
  </si>
  <si>
    <t>kování dveřní stavěč dveří</t>
  </si>
  <si>
    <t>804</t>
  </si>
  <si>
    <t>485</t>
  </si>
  <si>
    <t>766660720</t>
  </si>
  <si>
    <t>Montáž dveřních doplňků větrací mřížky s vyříznutím otvoru</t>
  </si>
  <si>
    <t>806</t>
  </si>
  <si>
    <t>https://podminky.urs.cz/item/CS_URS_2024_01/766660720</t>
  </si>
  <si>
    <t>"výpis vnitřních dveří - 11"2</t>
  </si>
  <si>
    <t>55341425R</t>
  </si>
  <si>
    <t>mřížka větrací</t>
  </si>
  <si>
    <t>808</t>
  </si>
  <si>
    <t>487</t>
  </si>
  <si>
    <t>766660728</t>
  </si>
  <si>
    <t>Montáž dveřních doplňků dveřního kování interiérového zámku</t>
  </si>
  <si>
    <t>1148120763</t>
  </si>
  <si>
    <t>https://podminky.urs.cz/item/CS_URS_2024_01/766660728</t>
  </si>
  <si>
    <t>54924006</t>
  </si>
  <si>
    <t>zámek zadlabací mezipokojový pravý pro cylindrickou vložku rozteč 72x55mm</t>
  </si>
  <si>
    <t>1661945261</t>
  </si>
  <si>
    <t>489</t>
  </si>
  <si>
    <t>766660729</t>
  </si>
  <si>
    <t>Montáž dveřních doplňků dveřního kování interiérového štítku s klikou</t>
  </si>
  <si>
    <t>-932995936</t>
  </si>
  <si>
    <t>https://podminky.urs.cz/item/CS_URS_2024_01/766660729</t>
  </si>
  <si>
    <t>490</t>
  </si>
  <si>
    <t>54914123</t>
  </si>
  <si>
    <t>kování rozetové klika/klika</t>
  </si>
  <si>
    <t>-1955746304</t>
  </si>
  <si>
    <t>491</t>
  </si>
  <si>
    <t>54914137</t>
  </si>
  <si>
    <t>kování k posuvným dveřím mušle</t>
  </si>
  <si>
    <t>1129960296</t>
  </si>
  <si>
    <t>766682111</t>
  </si>
  <si>
    <t>Montáž zárubní dřevěných nebo plastových obložkových, pro dveře jednokřídlové, tloušťky stěny do 170 mm</t>
  </si>
  <si>
    <t>818</t>
  </si>
  <si>
    <t>https://podminky.urs.cz/item/CS_URS_2024_01/766682111</t>
  </si>
  <si>
    <t>493</t>
  </si>
  <si>
    <t>61182307</t>
  </si>
  <si>
    <t>zárubeň jednokřídlá obložková s laminátovým povrchem tl stěny 60-150mm rozměru 600-1100/1970, 2100mm</t>
  </si>
  <si>
    <t>820</t>
  </si>
  <si>
    <t>"D1-D8"8</t>
  </si>
  <si>
    <t>"D10-D12"3</t>
  </si>
  <si>
    <t>"D22-24"3</t>
  </si>
  <si>
    <t>"D26, 28, 29, 32"4</t>
  </si>
  <si>
    <t>766682112</t>
  </si>
  <si>
    <t>Montáž zárubní dřevěných nebo plastových obložkových, pro dveře jednokřídlové, tloušťky stěny přes 170 do 350 mm</t>
  </si>
  <si>
    <t>822</t>
  </si>
  <si>
    <t>https://podminky.urs.cz/item/CS_URS_2024_01/766682112</t>
  </si>
  <si>
    <t>495</t>
  </si>
  <si>
    <t>61182308</t>
  </si>
  <si>
    <t>zárubeň jednokřídlá obložková s laminátovým povrchem tl stěny 160-250mm rozměru 600-1100/1970, 2100mm</t>
  </si>
  <si>
    <t>824</t>
  </si>
  <si>
    <t>766682113</t>
  </si>
  <si>
    <t>Montáž zárubní dřevěných nebo plastových obložkových, pro dveře jednokřídlové, tloušťky stěny přes 350 mm</t>
  </si>
  <si>
    <t>826</t>
  </si>
  <si>
    <t>https://podminky.urs.cz/item/CS_URS_2024_01/766682113</t>
  </si>
  <si>
    <t>497</t>
  </si>
  <si>
    <t>61182312</t>
  </si>
  <si>
    <t>zárubeň jednokřídlá obložková s laminátovým povrchem tl stěny 510-750mm rozměru 600-1100/1970mm</t>
  </si>
  <si>
    <t>828</t>
  </si>
  <si>
    <t>61182310</t>
  </si>
  <si>
    <t>zárubeň jednokřídlá obložková s laminátovým povrchem tl stěny 360-450mm rozměru 600-1100/1970mm</t>
  </si>
  <si>
    <t>830</t>
  </si>
  <si>
    <t>499</t>
  </si>
  <si>
    <t>766682211</t>
  </si>
  <si>
    <t>Montáž zárubní dřevěných nebo plastových obložkových protipožárních, pro dveře jednokřídlové, tloušťky stěny do 170 mm</t>
  </si>
  <si>
    <t>832</t>
  </si>
  <si>
    <t>https://podminky.urs.cz/item/CS_URS_2024_01/766682211</t>
  </si>
  <si>
    <t>61182318</t>
  </si>
  <si>
    <t>zárubeň jednokřídlá obložková s laminátovým povrchem a protipožární úpravou tl stěny 60-150mm rozměru 600-1100/1970, 2100mm</t>
  </si>
  <si>
    <t>834</t>
  </si>
  <si>
    <t>"D13, 14"2</t>
  </si>
  <si>
    <t>501</t>
  </si>
  <si>
    <t>766682212</t>
  </si>
  <si>
    <t>Montáž zárubní dřevěných nebo plastových obložkových protipožárních, pro dveře jednokřídlové, tloušťky stěny přes 170 do 350 mm</t>
  </si>
  <si>
    <t>836</t>
  </si>
  <si>
    <t>https://podminky.urs.cz/item/CS_URS_2024_01/766682212</t>
  </si>
  <si>
    <t>61182319</t>
  </si>
  <si>
    <t>zárubeň jednokřídlá obložková s laminátovým povrchem a protipožární úpravou tl stěny 160-250mm rozměru 600-1100/1970, 2100mm</t>
  </si>
  <si>
    <t>838</t>
  </si>
  <si>
    <t>"D33-45 mimo 37"12</t>
  </si>
  <si>
    <t>503</t>
  </si>
  <si>
    <t>766682213</t>
  </si>
  <si>
    <t>Montáž zárubní dřevěných nebo plastových obložkových protipožárních, pro dveře jednokřídlové, tloušťky stěny přes 350 mm</t>
  </si>
  <si>
    <t>840</t>
  </si>
  <si>
    <t>https://podminky.urs.cz/item/CS_URS_2024_01/766682213</t>
  </si>
  <si>
    <t>61182322</t>
  </si>
  <si>
    <t>zárubeň jednokřídlá obložková s laminátovým povrchem a protipožární úpravou tl stěny 460-500mm rozměru 600-1100/1970mm</t>
  </si>
  <si>
    <t>842</t>
  </si>
  <si>
    <t>505</t>
  </si>
  <si>
    <t>K073</t>
  </si>
  <si>
    <t>D+M nadsvětlík dveří výška do 600 mm, prosklení, dekor dveří</t>
  </si>
  <si>
    <t>ks</t>
  </si>
  <si>
    <t>-1438001001</t>
  </si>
  <si>
    <t>"d25"1</t>
  </si>
  <si>
    <t>K074</t>
  </si>
  <si>
    <t>příplatek za řešení dveří výšky 2600 mm jako protipožárních (D19)</t>
  </si>
  <si>
    <t>-1388899515</t>
  </si>
  <si>
    <t>507</t>
  </si>
  <si>
    <t>K075</t>
  </si>
  <si>
    <t>příplatek za zhotovení dveřního křídla a zárubně výšky 2600 mm</t>
  </si>
  <si>
    <t>-1145134306</t>
  </si>
  <si>
    <t>771</t>
  </si>
  <si>
    <t>Podlahy z dlaždic</t>
  </si>
  <si>
    <t>771121011</t>
  </si>
  <si>
    <t>Příprava podkladu před provedením dlažby nátěr penetrační na podlahu</t>
  </si>
  <si>
    <t>860</t>
  </si>
  <si>
    <t>https://podminky.urs.cz/item/CS_URS_2024_01/771121011</t>
  </si>
  <si>
    <t>509</t>
  </si>
  <si>
    <t>771573810</t>
  </si>
  <si>
    <t>Demontáž podlah z dlaždic keramických lepených</t>
  </si>
  <si>
    <t>862</t>
  </si>
  <si>
    <t>https://podminky.urs.cz/item/CS_URS_2024_01/771573810</t>
  </si>
  <si>
    <t>"bourací práce 1.NP - 1.12.1.13"8,28</t>
  </si>
  <si>
    <t>"1.PP - stáv. podlahy"59,24</t>
  </si>
  <si>
    <t>"1.NP - stáv.podlahy"95,18</t>
  </si>
  <si>
    <t>"2.NP - stáv.podlahy"8,44</t>
  </si>
  <si>
    <t>771574153</t>
  </si>
  <si>
    <t>Montáž podlah z dlaždic keramických lepených cementovým flexibilním lepidlem hladkých, tloušťky do 10 mm přes 2 do 4 ks/m2</t>
  </si>
  <si>
    <t>864</t>
  </si>
  <si>
    <t>https://podminky.urs.cz/item/CS_URS_2024_01/771574153</t>
  </si>
  <si>
    <t>511</t>
  </si>
  <si>
    <t>59761136</t>
  </si>
  <si>
    <t>dlažba keramická slinutá mrazuvzdorná povrch hladký/lesklý tl do 10mm přes 2 do 4ks/m2</t>
  </si>
  <si>
    <t>866</t>
  </si>
  <si>
    <t>72,81*1,15 "Přepočtené koeficientem množství</t>
  </si>
  <si>
    <t>771591112</t>
  </si>
  <si>
    <t>Izolace podlahy pod dlažbu nátěrem nebo stěrkou ve dvou vrstvách</t>
  </si>
  <si>
    <t>868</t>
  </si>
  <si>
    <t>https://podminky.urs.cz/item/CS_URS_2024_01/771591112</t>
  </si>
  <si>
    <t>513</t>
  </si>
  <si>
    <t>771591115</t>
  </si>
  <si>
    <t>Podlahy - dokončovací práce spárování silikonem</t>
  </si>
  <si>
    <t>870</t>
  </si>
  <si>
    <t>https://podminky.urs.cz/item/CS_URS_2024_01/771591115</t>
  </si>
  <si>
    <t>"P2b - 1.PP"36,6</t>
  </si>
  <si>
    <t>771591264</t>
  </si>
  <si>
    <t>Izolace podlahy pod dlažbu těsnícími izolačními pásy mezi podlahou a stěnu</t>
  </si>
  <si>
    <t>872</t>
  </si>
  <si>
    <t>https://podminky.urs.cz/item/CS_URS_2024_01/771591264</t>
  </si>
  <si>
    <t>515</t>
  </si>
  <si>
    <t>771592011</t>
  </si>
  <si>
    <t>Čištění vnitřních ploch po položení dlažby podlah nebo schodišť chemickými prostředky</t>
  </si>
  <si>
    <t>874</t>
  </si>
  <si>
    <t>https://podminky.urs.cz/item/CS_URS_2024_01/771592011</t>
  </si>
  <si>
    <t>998771102</t>
  </si>
  <si>
    <t>Přesun hmot pro podlahy z dlaždic stanovený z hmotnosti přesunovaného materiálu vodorovná dopravní vzdálenost do 50 m základní v objektech výšky přes 6 do 12 m</t>
  </si>
  <si>
    <t>876</t>
  </si>
  <si>
    <t>https://podminky.urs.cz/item/CS_URS_2024_01/998771102</t>
  </si>
  <si>
    <t>776</t>
  </si>
  <si>
    <t>Podlahy povlakové</t>
  </si>
  <si>
    <t>517</t>
  </si>
  <si>
    <t>776111112</t>
  </si>
  <si>
    <t>Příprava podkladu povlakových podlah a stěn broušení podlah nového podkladu betonového</t>
  </si>
  <si>
    <t>605367661</t>
  </si>
  <si>
    <t>https://podminky.urs.cz/item/CS_URS_2024_01/776111112</t>
  </si>
  <si>
    <t>776121321</t>
  </si>
  <si>
    <t>Příprava podkladu povlakových podlah a stěn penetrace neředěná podlah</t>
  </si>
  <si>
    <t>878</t>
  </si>
  <si>
    <t>https://podminky.urs.cz/item/CS_URS_2024_01/776121321</t>
  </si>
  <si>
    <t>"p2a - 1.PP+1.NP"38,23+42,93+11,36</t>
  </si>
  <si>
    <t>"P4 - 2.NP"56,46</t>
  </si>
  <si>
    <t>519</t>
  </si>
  <si>
    <t>776141114</t>
  </si>
  <si>
    <t>Příprava podkladu povlakových podlah a stěn vyrovnání samonivelační stěrkou podlah min.pevnosti 20 MPa, tloušťky přes 8 do 10 mm</t>
  </si>
  <si>
    <t>880</t>
  </si>
  <si>
    <t>https://podminky.urs.cz/item/CS_URS_2024_01/776141114</t>
  </si>
  <si>
    <t>776201811</t>
  </si>
  <si>
    <t>Demontáž povlakových podlahovin lepených ručně bez podložky</t>
  </si>
  <si>
    <t>882</t>
  </si>
  <si>
    <t>https://podminky.urs.cz/item/CS_URS_2024_01/776201811</t>
  </si>
  <si>
    <t>"1.NP - stáv.podlahy"35,81+72,52+52,6</t>
  </si>
  <si>
    <t>"2.NP - stáv.podlahy"107,84</t>
  </si>
  <si>
    <t>521</t>
  </si>
  <si>
    <t>776251111</t>
  </si>
  <si>
    <t>Montáž podlahovin z přírodního linolea (marmolea) lepením standardním lepidlem z pásů standardních</t>
  </si>
  <si>
    <t>884</t>
  </si>
  <si>
    <t>https://podminky.urs.cz/item/CS_URS_2024_01/776251111</t>
  </si>
  <si>
    <t>28411069</t>
  </si>
  <si>
    <t>linoleum přírodní ze 100% dřevité moučky tl 2,5mm, zátěž 34/43, R9, hořlavost Cfl S1</t>
  </si>
  <si>
    <t>886</t>
  </si>
  <si>
    <t>539,19*1,1 "Přepočtené koeficientem množství</t>
  </si>
  <si>
    <t>523</t>
  </si>
  <si>
    <t>776411112</t>
  </si>
  <si>
    <t>Montáž soklíků lepením obvodových, výšky přes 80 do 100 mm</t>
  </si>
  <si>
    <t>888</t>
  </si>
  <si>
    <t>https://podminky.urs.cz/item/CS_URS_2024_01/776411112</t>
  </si>
  <si>
    <t>"P6 - 1.NP - 1.02"27,9</t>
  </si>
  <si>
    <t>"P2a - 1.PP+1.NP"38,23+42,93</t>
  </si>
  <si>
    <t>"P1a - 1.NP"189,7</t>
  </si>
  <si>
    <t>"P4 - 2.NP"43,5</t>
  </si>
  <si>
    <t>61418155R</t>
  </si>
  <si>
    <t>lišta soklová dřevěná š 15.0 mm, h 60.0 mm</t>
  </si>
  <si>
    <t>890</t>
  </si>
  <si>
    <t>549,66*1,02 "Přepočtené koeficientem množství</t>
  </si>
  <si>
    <t>525</t>
  </si>
  <si>
    <t>776991111</t>
  </si>
  <si>
    <t>Ostatní práce spárování silikonem</t>
  </si>
  <si>
    <t>892</t>
  </si>
  <si>
    <t>https://podminky.urs.cz/item/CS_URS_2024_01/776991111</t>
  </si>
  <si>
    <t>776991141</t>
  </si>
  <si>
    <t>Ostatní práce údržba nových podlahovin po pokládce pastování a leštění ručně</t>
  </si>
  <si>
    <t>894</t>
  </si>
  <si>
    <t>https://podminky.urs.cz/item/CS_URS_2024_01/776991141</t>
  </si>
  <si>
    <t>527</t>
  </si>
  <si>
    <t>998776102</t>
  </si>
  <si>
    <t>Přesun hmot pro podlahy povlakové stanovený z hmotnosti přesunovaného materiálu vodorovná dopravní vzdálenost do 50 m základní v objektech výšky přes 6 do 12 m</t>
  </si>
  <si>
    <t>896</t>
  </si>
  <si>
    <t>https://podminky.urs.cz/item/CS_URS_2024_01/998776102</t>
  </si>
  <si>
    <t>781</t>
  </si>
  <si>
    <t>Dokončovací práce - obklady</t>
  </si>
  <si>
    <t>781131112</t>
  </si>
  <si>
    <t>Izolace stěny pod obklad izolace nátěrem nebo stěrkou ve dvou vrstvách</t>
  </si>
  <si>
    <t>898</t>
  </si>
  <si>
    <t>https://podminky.urs.cz/item/CS_URS_2024_01/781131112</t>
  </si>
  <si>
    <t>"2.NP - 2.07"5,3</t>
  </si>
  <si>
    <t>"2.NP - 2.15"6,6</t>
  </si>
  <si>
    <t>"2.NP - 2.20"4,2</t>
  </si>
  <si>
    <t>"2.NP - 2.25"5</t>
  </si>
  <si>
    <t>"2.NP - 2.26"1</t>
  </si>
  <si>
    <t>"2.NP - 2.03"3</t>
  </si>
  <si>
    <t>"1.NP - 1.03"2,6*7,2-1,8</t>
  </si>
  <si>
    <t>"1.NP - 1.07"2,6*9,61-2</t>
  </si>
  <si>
    <t>"1.NP - 1.08"3*9,36-1,6</t>
  </si>
  <si>
    <t>"1.NP - 1.09"10</t>
  </si>
  <si>
    <t>"1.NP - 1.16"2,6*7,2-1,8</t>
  </si>
  <si>
    <t>"1.NP - 1.18"1</t>
  </si>
  <si>
    <t>"1.NP - 1.19"2,6*5,7-1,6</t>
  </si>
  <si>
    <t>"1.PP - 0.02"2</t>
  </si>
  <si>
    <t>"1.PP - 0.04"10,986</t>
  </si>
  <si>
    <t>"1.PP - 0.05"1,365</t>
  </si>
  <si>
    <t>"1.PP - 0.06"1,365</t>
  </si>
  <si>
    <t>"1.PP - 0.08"1</t>
  </si>
  <si>
    <t>"1.PP - 0.11"2</t>
  </si>
  <si>
    <t>529</t>
  </si>
  <si>
    <t>781131264</t>
  </si>
  <si>
    <t>Izolace stěny pod obklad izolace těsnícími izolačními pásy mezi podlahou a stěnu</t>
  </si>
  <si>
    <t>900</t>
  </si>
  <si>
    <t>https://podminky.urs.cz/item/CS_URS_2024_01/781131264</t>
  </si>
  <si>
    <t>"2.NP - 2.07"2,2</t>
  </si>
  <si>
    <t>"2.NP - 2.15"2,2</t>
  </si>
  <si>
    <t>"2.NP - 2.20"1,5</t>
  </si>
  <si>
    <t>"2.NP - 2.25"4</t>
  </si>
  <si>
    <t>"1.NP - 1.03"10,4</t>
  </si>
  <si>
    <t>"1.NP - 1.07"10,4</t>
  </si>
  <si>
    <t>"1.NP - 1.08"12</t>
  </si>
  <si>
    <t>"1.NP - 1.09"3</t>
  </si>
  <si>
    <t>"1.NP - 1.16"10,4</t>
  </si>
  <si>
    <t>"1.NP - 1.19"10,4</t>
  </si>
  <si>
    <t>"1.PP - 0.04"8,8</t>
  </si>
  <si>
    <t>"1.PP - 0.05"2</t>
  </si>
  <si>
    <t>"1.PP - 0.06"2</t>
  </si>
  <si>
    <t>781473810</t>
  </si>
  <si>
    <t>Demontáž obkladů z dlaždic keramických lepených</t>
  </si>
  <si>
    <t>902</t>
  </si>
  <si>
    <t>https://podminky.urs.cz/item/CS_URS_2024_01/781473810</t>
  </si>
  <si>
    <t>"1.PP - stáv.obklady"14,5*2</t>
  </si>
  <si>
    <t>"1.NP - stáv.obklady - 1.14,1.10,1.09"(2*2,4)+(2*4,15)+(2*15)</t>
  </si>
  <si>
    <t>"2.NP - 2.06/2.07"28,4</t>
  </si>
  <si>
    <t>531</t>
  </si>
  <si>
    <t>781474154</t>
  </si>
  <si>
    <t>Montáž keramických obkladů stěn lepených cementovým flexibilním lepidlem hladkých přes 4 do 6 ks/m2</t>
  </si>
  <si>
    <t>904</t>
  </si>
  <si>
    <t>https://podminky.urs.cz/item/CS_URS_2024_01/781474154</t>
  </si>
  <si>
    <t>"2.NP - 2.07"(2,6*9,98)-2,2+0,36</t>
  </si>
  <si>
    <t>"2.NP - 2.13"(2,6*13,08)-(2,25+2,2)</t>
  </si>
  <si>
    <t>"2.NP - 2.15"(2,6*9,82)-1,8</t>
  </si>
  <si>
    <t>"2.NP - 2.20"(2,6*12,74)-(1,5+1,8)+1,42</t>
  </si>
  <si>
    <t>"2.NP - 2.25"(2,6*4,684)-(1,2+1,125)+0,6</t>
  </si>
  <si>
    <t>"2.NP - 2.26"(2,6*5,08)-(1,2+1,125)+0,6</t>
  </si>
  <si>
    <t>"2.NP - 2.03"3*1</t>
  </si>
  <si>
    <t>"1.NP - 1.09"3*29,03-(2*1*1)-(2*0,9)-(2*1,5*1,5)+(4,9*0,4)+(9*0,15)</t>
  </si>
  <si>
    <t>"1.NP - 1.18"2,6*6,64-(3*0,8*2)-(1,5*1,5)+(6*0,15)</t>
  </si>
  <si>
    <t>"1.NP - 1.20"2,6*5,7-1,6</t>
  </si>
  <si>
    <t>"1.PP - 0.02"(4,1+4,1+3,135+3,135)*2,2-(2*0,8)-(1*1,25)+(4,5*0,2)</t>
  </si>
  <si>
    <t>"1.PP - 0.04"(1,815+1,815+1+1)*2,2-(2*0,7)</t>
  </si>
  <si>
    <t>"1.PP - 0.05"(1,45+0,865+0,865+0,2)*2,2-1,4</t>
  </si>
  <si>
    <t>"1.PP - 0.06"(1,2+1,2+0,865+0,865)*2,2-(1,4+1,2)</t>
  </si>
  <si>
    <t>"1.PP - 0.07"(1,375+1,375+0,88+0,88)*2,2-1,2</t>
  </si>
  <si>
    <t>"1.PP - 0.08"(1,75+1,75+2,05+2,05)*2,2-1,6</t>
  </si>
  <si>
    <t>"1.PP - 0.11"(1,85+1,73+1,7+1,7)*2,2-1,4</t>
  </si>
  <si>
    <t>"1.PP - 0.12"(1,71+1,71+1,5+1,5)*2,2-1,4</t>
  </si>
  <si>
    <t>"1.PP - 0.13"(1,2+1,2+0,98)*2,2</t>
  </si>
  <si>
    <t>59761724</t>
  </si>
  <si>
    <t>obklad keramický nemrazuvzdorný povrch reliéfní/mat/lesk tl do 10mm přes 4 do 6ks/m2</t>
  </si>
  <si>
    <t>906</t>
  </si>
  <si>
    <t>447,888*1,15 "Přepočtené koeficientem množství</t>
  </si>
  <si>
    <t>533</t>
  </si>
  <si>
    <t>781477114</t>
  </si>
  <si>
    <t>Příplatek k montáži obkladů vnitřních keramických hladkých za spárování tmelem dvousložkovým</t>
  </si>
  <si>
    <t>908</t>
  </si>
  <si>
    <t>781492211</t>
  </si>
  <si>
    <t>Obklad - dokončující práce montáž profilu lepeného flexibilním cementovým lepidlem rohového</t>
  </si>
  <si>
    <t>910</t>
  </si>
  <si>
    <t>https://podminky.urs.cz/item/CS_URS_2024_01/781492211</t>
  </si>
  <si>
    <t>"2.NP - 2.07"2,3</t>
  </si>
  <si>
    <t>"2.NP - 2.13"10,9</t>
  </si>
  <si>
    <t>"2.NP - 2.15"2,4</t>
  </si>
  <si>
    <t>"2.NP - 2.20"7,4</t>
  </si>
  <si>
    <t>"2.NP - 2.25"3</t>
  </si>
  <si>
    <t>"2.NP - 2.26"3</t>
  </si>
  <si>
    <t>"1.NP - 1.09"49</t>
  </si>
  <si>
    <t>"1.NP - 1.18"6</t>
  </si>
  <si>
    <t>"1.PP - 0.02"4,5</t>
  </si>
  <si>
    <t>"1.PP - 0.07"0,88</t>
  </si>
  <si>
    <t>"1.PP - 0.13"2</t>
  </si>
  <si>
    <t>535</t>
  </si>
  <si>
    <t>19416005</t>
  </si>
  <si>
    <t>lišta ukončovací z eloxovaného hliníku 10mm</t>
  </si>
  <si>
    <t>912</t>
  </si>
  <si>
    <t>91,38*1,05 "Přepočtené koeficientem množství</t>
  </si>
  <si>
    <t>781495115</t>
  </si>
  <si>
    <t>Obklad - dokončující práce ostatní práce spárování silikonem</t>
  </si>
  <si>
    <t>914</t>
  </si>
  <si>
    <t>https://podminky.urs.cz/item/CS_URS_2024_01/781495115</t>
  </si>
  <si>
    <t>"2.NP - 2.07"12,15</t>
  </si>
  <si>
    <t>"2.NP - 2.13"21,15</t>
  </si>
  <si>
    <t>"2.NP - 2.15"17,3</t>
  </si>
  <si>
    <t>"2.NP - 2.20"23</t>
  </si>
  <si>
    <t>"2.NP - 2.25"15,2</t>
  </si>
  <si>
    <t>"2.NP - 2.26"15,2</t>
  </si>
  <si>
    <t>"2.NP - 2.03"1</t>
  </si>
  <si>
    <t>"1.NP - 1.09"52,3</t>
  </si>
  <si>
    <t>"1.NP - 1.18"17</t>
  </si>
  <si>
    <t>"1.NP - 1.20"10,4</t>
  </si>
  <si>
    <t>"1.PP - 0.02"18,9</t>
  </si>
  <si>
    <t>"1.PP - 0.04"13,5</t>
  </si>
  <si>
    <t>"1.PP - 0.05"11,3</t>
  </si>
  <si>
    <t>"1.PP - 0.06"13,5</t>
  </si>
  <si>
    <t>"1.PP - 0.07"10</t>
  </si>
  <si>
    <t>"1.PP - 0.08"13,6</t>
  </si>
  <si>
    <t>"1.PP - 0.11"13,5</t>
  </si>
  <si>
    <t>"1.PP - 0.12"13,5</t>
  </si>
  <si>
    <t>"1.PP - 0.13"5,3</t>
  </si>
  <si>
    <t>537</t>
  </si>
  <si>
    <t>781495117</t>
  </si>
  <si>
    <t>Obklad - dokončující práce ostatní práce spárování akrylem</t>
  </si>
  <si>
    <t>916</t>
  </si>
  <si>
    <t>https://podminky.urs.cz/item/CS_URS_2024_01/781495117</t>
  </si>
  <si>
    <t>"2.NP - 2.03"8</t>
  </si>
  <si>
    <t>"1.PP - 0.02"14,5</t>
  </si>
  <si>
    <t>"1.PP - 0.04"5,6</t>
  </si>
  <si>
    <t>781495142</t>
  </si>
  <si>
    <t>Obklad - dokončující práce průnik obkladem kruhový, bez izolace přes DN 30 do DN 90</t>
  </si>
  <si>
    <t>918</t>
  </si>
  <si>
    <t>https://podminky.urs.cz/item/CS_URS_2024_01/781495142</t>
  </si>
  <si>
    <t>"2.NP - 2.07"11</t>
  </si>
  <si>
    <t>"2.NP - 2.13"11</t>
  </si>
  <si>
    <t>"2.NP - 2.15"11</t>
  </si>
  <si>
    <t>"2.NP - 2.20"11</t>
  </si>
  <si>
    <t>"2.NP - 2.03"6</t>
  </si>
  <si>
    <t>"1.NP - 1.03"9</t>
  </si>
  <si>
    <t>"1.NP - 1.07"9</t>
  </si>
  <si>
    <t>"1.NP - 1.09"26</t>
  </si>
  <si>
    <t>"1.NP - 1.16"9</t>
  </si>
  <si>
    <t>"1.NP - 1.18"3</t>
  </si>
  <si>
    <t>"1.NP - 1.19"3</t>
  </si>
  <si>
    <t>"1.NP - 1.20"3</t>
  </si>
  <si>
    <t>"1.PP - 0.02"6</t>
  </si>
  <si>
    <t>"1.PP - 0.04"3</t>
  </si>
  <si>
    <t>"1.PP - 0.05"3</t>
  </si>
  <si>
    <t>"1.PP - 0.06"3</t>
  </si>
  <si>
    <t>"1.PP - 0.07"2</t>
  </si>
  <si>
    <t>"1.PP - 0.08"3</t>
  </si>
  <si>
    <t>"1.PP - 0.11"6</t>
  </si>
  <si>
    <t>539</t>
  </si>
  <si>
    <t>781495152</t>
  </si>
  <si>
    <t>Obklad - dokončující práce průnik obkladem hranatý, bez izolace, o delší straně přes 30 do 90 mm</t>
  </si>
  <si>
    <t>920</t>
  </si>
  <si>
    <t>https://podminky.urs.cz/item/CS_URS_2024_01/781495152</t>
  </si>
  <si>
    <t>"2.NP - 2.07"3</t>
  </si>
  <si>
    <t>"2.NP - 2.13"3</t>
  </si>
  <si>
    <t>"2.NP - 2.15"3</t>
  </si>
  <si>
    <t>"2.NP - 2.20"3</t>
  </si>
  <si>
    <t>"2.NP - 2.25"2</t>
  </si>
  <si>
    <t>"2.NP - 2.26"2</t>
  </si>
  <si>
    <t>"2.NP - 2.03"2</t>
  </si>
  <si>
    <t>"1.NP - 1.03"3</t>
  </si>
  <si>
    <t>"1.NP - 1.07"3</t>
  </si>
  <si>
    <t>"1.NP - 1.08"3</t>
  </si>
  <si>
    <t>"1.NP - 1.09"8</t>
  </si>
  <si>
    <t>"1.NP - 1.16"3</t>
  </si>
  <si>
    <t>"1.NP - 1.18"2</t>
  </si>
  <si>
    <t>"1.NP - 1.19"2</t>
  </si>
  <si>
    <t>"1.NP - 1.20"2</t>
  </si>
  <si>
    <t>"1.PP - 0.02"3</t>
  </si>
  <si>
    <t>"1.PP - 0.04"2</t>
  </si>
  <si>
    <t>"1.PP - 0.07"4</t>
  </si>
  <si>
    <t>"1.PP - 0.08"2</t>
  </si>
  <si>
    <t>781495211</t>
  </si>
  <si>
    <t>Čištění vnitřních ploch po provedení obkladu stěn chemickými prostředky</t>
  </si>
  <si>
    <t>922</t>
  </si>
  <si>
    <t>https://podminky.urs.cz/item/CS_URS_2024_01/781495211</t>
  </si>
  <si>
    <t>541</t>
  </si>
  <si>
    <t>781731810</t>
  </si>
  <si>
    <t>Demontáž obkladů z obkladaček cihelných kladených do malty</t>
  </si>
  <si>
    <t>924</t>
  </si>
  <si>
    <t>https://podminky.urs.cz/item/CS_URS_2024_01/781731810</t>
  </si>
  <si>
    <t>998781102</t>
  </si>
  <si>
    <t>Přesun hmot pro obklady keramické stanovený z hmotnosti přesunovaného materiálu vodorovná dopravní vzdálenost do 50 m základní v objektech výšky přes 6 do 12 m</t>
  </si>
  <si>
    <t>926</t>
  </si>
  <si>
    <t>https://podminky.urs.cz/item/CS_URS_2024_01/998781102</t>
  </si>
  <si>
    <t>783</t>
  </si>
  <si>
    <t>Dokončovací práce - nátěry</t>
  </si>
  <si>
    <t>543</t>
  </si>
  <si>
    <t>783301313</t>
  </si>
  <si>
    <t>Příprava podkladu zámečnických konstrukcí před provedením nátěru odmaštění odmašťovačem ředidlovým</t>
  </si>
  <si>
    <t>928</t>
  </si>
  <si>
    <t>https://podminky.urs.cz/item/CS_URS_2024_01/783301313</t>
  </si>
  <si>
    <t>"nátěr zárubní- 1.PP"3*(4,8*0,2)</t>
  </si>
  <si>
    <t>783801203</t>
  </si>
  <si>
    <t>Příprava podkladu omítek před provedením nátěru okartáčování</t>
  </si>
  <si>
    <t>-225882317</t>
  </si>
  <si>
    <t>https://podminky.urs.cz/item/CS_URS_2024_01/783801203</t>
  </si>
  <si>
    <t>"stávající oplocení"0,75*(8,8+2,4+5,5)</t>
  </si>
  <si>
    <t>545</t>
  </si>
  <si>
    <t>783801503</t>
  </si>
  <si>
    <t>Příprava podkladu omítek před provedením nátěru omytí tlakovou vodou</t>
  </si>
  <si>
    <t>-1133286741</t>
  </si>
  <si>
    <t>https://podminky.urs.cz/item/CS_URS_2024_01/783801503</t>
  </si>
  <si>
    <t>783823133</t>
  </si>
  <si>
    <t>Penetrační nátěr omítek hladkých omítek hladkých, zrnitých tenkovrstvých nebo štukových stupně členitosti 1 a 2 silikátový</t>
  </si>
  <si>
    <t>-1496626841</t>
  </si>
  <si>
    <t>https://podminky.urs.cz/item/CS_URS_2024_01/783823133</t>
  </si>
  <si>
    <t>547</t>
  </si>
  <si>
    <t>783827123</t>
  </si>
  <si>
    <t>Krycí (ochranný ) nátěr omítek jednonásobný hladkých omítek hladkých, zrnitých tenkovrstvých nebo štukových stupně členitosti 1 a 2 silikátový</t>
  </si>
  <si>
    <t>-1410770633</t>
  </si>
  <si>
    <t>https://podminky.urs.cz/item/CS_URS_2024_01/783827123</t>
  </si>
  <si>
    <t>783324101</t>
  </si>
  <si>
    <t>Základní nátěr zámečnických konstrukcí jednonásobný akrylátový</t>
  </si>
  <si>
    <t>930</t>
  </si>
  <si>
    <t>https://podminky.urs.cz/item/CS_URS_2024_01/783324101</t>
  </si>
  <si>
    <t>549</t>
  </si>
  <si>
    <t>783327101</t>
  </si>
  <si>
    <t>Krycí nátěr (email) zámečnických konstrukcí jednonásobný akrylátový</t>
  </si>
  <si>
    <t>932</t>
  </si>
  <si>
    <t>https://podminky.urs.cz/item/CS_URS_2024_01/783327101</t>
  </si>
  <si>
    <t>783917161</t>
  </si>
  <si>
    <t>Krycí (uzavírací) nátěr betonových podlah dvojnásobný syntetický</t>
  </si>
  <si>
    <t>934</t>
  </si>
  <si>
    <t>https://podminky.urs.cz/item/CS_URS_2024_01/783917161</t>
  </si>
  <si>
    <t>551</t>
  </si>
  <si>
    <t>783923161</t>
  </si>
  <si>
    <t>Penetrační nátěr betonových podlah pórovitých ( např. z cihelné dlažby, betonu apod.) akrylátový</t>
  </si>
  <si>
    <t>936</t>
  </si>
  <si>
    <t>https://podminky.urs.cz/item/CS_URS_2024_01/783923161</t>
  </si>
  <si>
    <t>783937163</t>
  </si>
  <si>
    <t>Krycí (uzavírací) nátěr betonových podlah dvojnásobný epoxidový rozpouštědlový</t>
  </si>
  <si>
    <t>938</t>
  </si>
  <si>
    <t>https://podminky.urs.cz/item/CS_URS_2024_01/783937163</t>
  </si>
  <si>
    <t>553</t>
  </si>
  <si>
    <t>783933151</t>
  </si>
  <si>
    <t>Penetrační nátěr betonových podlah hladkých (z pohledového nebo gletovaného betonu, stěrky apod.) epoxidový</t>
  </si>
  <si>
    <t>1774164232</t>
  </si>
  <si>
    <t>https://podminky.urs.cz/item/CS_URS_2024_01/783933151</t>
  </si>
  <si>
    <t>"2.NP - leg.poznámek 5"(19,285*2,25)*2+(19,285*0,25)</t>
  </si>
  <si>
    <t>1898596881</t>
  </si>
  <si>
    <t>555</t>
  </si>
  <si>
    <t>783997151</t>
  </si>
  <si>
    <t>Krycí (uzavírací) nátěr betonových podlah Příplatek k cenám za protiskluznou vrstvu prosypem křemičitým pískem nebo skleněnými kuličkami</t>
  </si>
  <si>
    <t>-18978847</t>
  </si>
  <si>
    <t>https://podminky.urs.cz/item/CS_URS_2024_01/783997151</t>
  </si>
  <si>
    <t>"2.NP - leg.poznámek 5"(19,285*2,25)</t>
  </si>
  <si>
    <t>782</t>
  </si>
  <si>
    <t>Dokončovací práce - obklady z kamene</t>
  </si>
  <si>
    <t>782131312</t>
  </si>
  <si>
    <t>Montáž obkladů stěn z tvrdých kamenů kladených do malty z nepravidelných desek s řezanými stranami tl. přes 25 do 30 mm</t>
  </si>
  <si>
    <t>https://podminky.urs.cz/item/CS_URS_2024_01/782131312</t>
  </si>
  <si>
    <t>"sokl O2+O4"11,68*0,6</t>
  </si>
  <si>
    <t>59*0,8</t>
  </si>
  <si>
    <t>11,55*0,7</t>
  </si>
  <si>
    <t>"schody"9,25</t>
  </si>
  <si>
    <t>557</t>
  </si>
  <si>
    <t>58382165R</t>
  </si>
  <si>
    <t>rula stříbrná</t>
  </si>
  <si>
    <t>Poznámka k položce:_x000D_
Specifikace 28</t>
  </si>
  <si>
    <t>71,543*1,05 "Přepočtené koeficientem množství</t>
  </si>
  <si>
    <t>998782101</t>
  </si>
  <si>
    <t>Přesun hmot pro obklady kamenné stanovený z hmotnosti přesunovaného materiálu vodorovná dopravní vzdálenost do 50 m základní v objektech výšky do 6 m</t>
  </si>
  <si>
    <t>https://podminky.urs.cz/item/CS_URS_2024_01/998782101</t>
  </si>
  <si>
    <t>786</t>
  </si>
  <si>
    <t>Dokončovací práce - čalounické úpravy</t>
  </si>
  <si>
    <t>559</t>
  </si>
  <si>
    <t>786623041</t>
  </si>
  <si>
    <t>Montáž venkovních žaluzií do okenního nebo dveřního otvoru žaluziové schránky, délky přes 1300 do 2400 mm</t>
  </si>
  <si>
    <t>133534072</t>
  </si>
  <si>
    <t>https://podminky.urs.cz/item/CS_URS_2024_01/786623041</t>
  </si>
  <si>
    <t>28376719</t>
  </si>
  <si>
    <t>kryt podomítkový PUR s izolací 40 mm včetně kotvení pro žaluzii plochy do 3,0m2 š do 2,0m</t>
  </si>
  <si>
    <t>-2003357942</t>
  </si>
  <si>
    <t>561</t>
  </si>
  <si>
    <t>786623043</t>
  </si>
  <si>
    <t>Montáž venkovních žaluzií do okenního nebo dveřního otvoru žaluziové schránky, délky přes 2400 do 4000 mm</t>
  </si>
  <si>
    <t>-1631251584</t>
  </si>
  <si>
    <t>https://podminky.urs.cz/item/CS_URS_2024_01/786623043</t>
  </si>
  <si>
    <t>28376720</t>
  </si>
  <si>
    <t>kryt podomítkový PUR s izolací40 mm včetně kotvení pro žaluzii plochy do 3,0m2 š do 3,0m</t>
  </si>
  <si>
    <t>-2100855833</t>
  </si>
  <si>
    <t>563</t>
  </si>
  <si>
    <t>786623021</t>
  </si>
  <si>
    <t>Montáž fasádních žaluzií před okenní nebo dveřní otvor ovládaných motorem, včetně krycího plechu a vodících profilů, plochy do 4 m2</t>
  </si>
  <si>
    <t>293898438</t>
  </si>
  <si>
    <t>https://podminky.urs.cz/item/CS_URS_2024_01/786623021</t>
  </si>
  <si>
    <t>"Os 5"6</t>
  </si>
  <si>
    <t>"Os 6"24</t>
  </si>
  <si>
    <t>55342546</t>
  </si>
  <si>
    <t>žaluzie Z-90 fasádní ovládaná základním motorem příslušenství plochy do 2,5m2</t>
  </si>
  <si>
    <t>-1540358972</t>
  </si>
  <si>
    <t>24*1,5*1,5</t>
  </si>
  <si>
    <t>565</t>
  </si>
  <si>
    <t>55342548</t>
  </si>
  <si>
    <t>žaluzie Z-90 fasádní ovládaná základním motorem příslušenství plochy do 4,0m2</t>
  </si>
  <si>
    <t>1473628459</t>
  </si>
  <si>
    <t>6*2,1*1,5</t>
  </si>
  <si>
    <t>786626111</t>
  </si>
  <si>
    <t>Montáž zastiňujících žaluzií lamelových vnitřních nebo do oken dvojitých dřevěných</t>
  </si>
  <si>
    <t>-470308441</t>
  </si>
  <si>
    <t>https://podminky.urs.cz/item/CS_URS_2024_01/786626111</t>
  </si>
  <si>
    <t>1*1,5</t>
  </si>
  <si>
    <t>1,25*1</t>
  </si>
  <si>
    <t>1,5*1,5*5</t>
  </si>
  <si>
    <t>567</t>
  </si>
  <si>
    <t>55346200</t>
  </si>
  <si>
    <t>žaluzie horizontální interiérové</t>
  </si>
  <si>
    <t>-1267111232</t>
  </si>
  <si>
    <t>1728244131</t>
  </si>
  <si>
    <t>"montáž sítí"10</t>
  </si>
  <si>
    <t>569</t>
  </si>
  <si>
    <t>M002</t>
  </si>
  <si>
    <t>Síť proti hmyzu specifikace 36</t>
  </si>
  <si>
    <t>-1363751912</t>
  </si>
  <si>
    <t>2,1*1,5*5</t>
  </si>
  <si>
    <t>1,5*1,5*27</t>
  </si>
  <si>
    <t>1,5*0,6*2</t>
  </si>
  <si>
    <t>1,125*2,33*2</t>
  </si>
  <si>
    <t>784</t>
  </si>
  <si>
    <t>Dokončovací práce - malby a tapety</t>
  </si>
  <si>
    <t>784121001</t>
  </si>
  <si>
    <t>Oškrabání malby v místnostech výšky do 3,80 m</t>
  </si>
  <si>
    <t>940</t>
  </si>
  <si>
    <t>https://podminky.urs.cz/item/CS_URS_2024_01/784121001</t>
  </si>
  <si>
    <t>571</t>
  </si>
  <si>
    <t>784181121</t>
  </si>
  <si>
    <t>Penetrace podkladu jednonásobná hloubková akrylátová bezbarvá v místnostech výšky do 3,80 m</t>
  </si>
  <si>
    <t>942</t>
  </si>
  <si>
    <t>https://podminky.urs.cz/item/CS_URS_2024_01/784181121</t>
  </si>
  <si>
    <t>"1.PP,1.NP,2.NP"1367,604</t>
  </si>
  <si>
    <t>572</t>
  </si>
  <si>
    <t>784211001</t>
  </si>
  <si>
    <t>Malby z malířských směsí oděruvzdorných za mokra jednonásobné, bílé za mokra odruvzdorné výborně v místnostech výšky do 3,80 m</t>
  </si>
  <si>
    <t>944</t>
  </si>
  <si>
    <t>https://podminky.urs.cz/item/CS_URS_2024_01/784211001</t>
  </si>
  <si>
    <t>573</t>
  </si>
  <si>
    <t>784211101</t>
  </si>
  <si>
    <t>Malby z malířských směsí oděruvzdorných za mokra dvojnásobné, bílé za mokra oděruvzdorné výborně v místnostech výšky do 3,80 m</t>
  </si>
  <si>
    <t>946</t>
  </si>
  <si>
    <t>https://podminky.urs.cz/item/CS_URS_2024_01/784211101</t>
  </si>
  <si>
    <t>784211165</t>
  </si>
  <si>
    <t>Malby z malířských směsí oděruvzdorných za mokra Příplatek k cenám dvojnásobných maleb za provádění barevné malby tónované na tónovacích automatech, v odstínu sytém</t>
  </si>
  <si>
    <t>948</t>
  </si>
  <si>
    <t>https://podminky.urs.cz/item/CS_URS_2024_01/784211165</t>
  </si>
  <si>
    <t>"1.NP"206,35/2</t>
  </si>
  <si>
    <t>"2.NP - P5+P7 "254,22/2</t>
  </si>
  <si>
    <t>"1.NP - 1.03,1.07,1.16,1.19,1.20"15,58/2</t>
  </si>
  <si>
    <t>"2.NP - P5+P7 - 2.07,2.13,2.15,2.20,2.25,2.26"34,72/2</t>
  </si>
  <si>
    <t>"1.NP stropy nové i stávající"97,26/2</t>
  </si>
  <si>
    <t>"1.PP,1.NP,2.NP"1367,604/2</t>
  </si>
  <si>
    <t>575</t>
  </si>
  <si>
    <t>784511035</t>
  </si>
  <si>
    <t>Lepení tapet (materiál ve specifikaci) výšky do 3,00 m stěn vliesových vzorovaných</t>
  </si>
  <si>
    <t>950</t>
  </si>
  <si>
    <t>https://podminky.urs.cz/item/CS_URS_2024_01/784511035</t>
  </si>
  <si>
    <t>"interiér - T1 - jídelna"12*0,75</t>
  </si>
  <si>
    <t>"interiér - T1 - chodba"13,6*2</t>
  </si>
  <si>
    <t>"interiér - T2 - pokoje"10*(1,5*3,5)</t>
  </si>
  <si>
    <t>62468006</t>
  </si>
  <si>
    <t>tapeta vliesová vzorovaná T1</t>
  </si>
  <si>
    <t>952</t>
  </si>
  <si>
    <t>36,2*1,15 "Přepočtené koeficientem množství</t>
  </si>
  <si>
    <t>577</t>
  </si>
  <si>
    <t>62468006.</t>
  </si>
  <si>
    <t>tapeta vliesová vzorovaná T2</t>
  </si>
  <si>
    <t>954</t>
  </si>
  <si>
    <t>767</t>
  </si>
  <si>
    <t>Konstrukce zámečnické</t>
  </si>
  <si>
    <t>767531121</t>
  </si>
  <si>
    <t>Montáž vstupních čisticích zón z rohoží osazení rámu mosazného nebo hliníkového zapuštěného z L profilů</t>
  </si>
  <si>
    <t>1802301788</t>
  </si>
  <si>
    <t>https://podminky.urs.cz/item/CS_URS_2024_01/767531121</t>
  </si>
  <si>
    <t>4*1,2*4</t>
  </si>
  <si>
    <t>579</t>
  </si>
  <si>
    <t>69752160</t>
  </si>
  <si>
    <t>rám pro zapuštění profil L-30/30 25/25 20/30 15/30-Al</t>
  </si>
  <si>
    <t>1427964760</t>
  </si>
  <si>
    <t>19,2*1,1 'Přepočtené koeficientem množství</t>
  </si>
  <si>
    <t>767531213</t>
  </si>
  <si>
    <t>Montáž vstupních čisticích zón z rohoží kovových nebo plastových plochy přes 1 do 1,5 m2</t>
  </si>
  <si>
    <t>-1857038927</t>
  </si>
  <si>
    <t>https://podminky.urs.cz/item/CS_URS_2024_01/767531213</t>
  </si>
  <si>
    <t>"výpis ostaních výrobků - OS/25"4</t>
  </si>
  <si>
    <t>581</t>
  </si>
  <si>
    <t>69752003</t>
  </si>
  <si>
    <t>rohož vstupní provedení hliník super 27 mm</t>
  </si>
  <si>
    <t>-413452405</t>
  </si>
  <si>
    <t>5,76*1,1 'Přepočtené koeficientem množství</t>
  </si>
  <si>
    <t>767531233</t>
  </si>
  <si>
    <t>Montáž vstupních čisticích zón z rohoží osazení záchytné vany plochy přes 1 do 1,5 m2</t>
  </si>
  <si>
    <t>1948416580</t>
  </si>
  <si>
    <t>https://podminky.urs.cz/item/CS_URS_2024_01/767531233</t>
  </si>
  <si>
    <t>583</t>
  </si>
  <si>
    <t>69752165</t>
  </si>
  <si>
    <t>vana záchytná čistících zón z nerezového plechu včetně rámu přes 1,0 do 1,5m2</t>
  </si>
  <si>
    <t>-437948501</t>
  </si>
  <si>
    <t>"výpis ostaních výrobků - OS/25"4*1,2*1,2</t>
  </si>
  <si>
    <t>767646411</t>
  </si>
  <si>
    <t>Montáž revizních dveří a dvířek hliníkových, ocelových nebo plastových s rámem jednokřídlových, plochy do 0,5 m2</t>
  </si>
  <si>
    <t>2077008052</t>
  </si>
  <si>
    <t>https://podminky.urs.cz/item/CS_URS_2024_01/767646411</t>
  </si>
  <si>
    <t>"OS22"0,6*0,4*12</t>
  </si>
  <si>
    <t>585</t>
  </si>
  <si>
    <t>RMAT0001</t>
  </si>
  <si>
    <t>revizní dvířka magnetická pod obklad, neviditelná 400/600, dle specifikace 26</t>
  </si>
  <si>
    <t>-155103993</t>
  </si>
  <si>
    <t>767651126</t>
  </si>
  <si>
    <t>Montáž vrat garážových nebo průmyslových příslušenství sekčních vrat elektrického pohonu</t>
  </si>
  <si>
    <t>799516614</t>
  </si>
  <si>
    <t>https://podminky.urs.cz/item/CS_URS_2024_01/767651126</t>
  </si>
  <si>
    <t>587</t>
  </si>
  <si>
    <t>55345878</t>
  </si>
  <si>
    <t>pohon garážových sekčních a výklopných vrat o síle 1000N max. 50 cyklů denně</t>
  </si>
  <si>
    <t>-317435626</t>
  </si>
  <si>
    <t>767651131</t>
  </si>
  <si>
    <t>Montáž vrat garážových nebo průmyslových příslušenství sekčních vrat fotobuněk pro bezpečný chod</t>
  </si>
  <si>
    <t>pár</t>
  </si>
  <si>
    <t>-1635152612</t>
  </si>
  <si>
    <t>https://podminky.urs.cz/item/CS_URS_2024_01/767651131</t>
  </si>
  <si>
    <t>589</t>
  </si>
  <si>
    <t>40461020</t>
  </si>
  <si>
    <t>fotobuňka bezpečnostní infrazávora dosah do 30m</t>
  </si>
  <si>
    <t>sada</t>
  </si>
  <si>
    <t>-678544226</t>
  </si>
  <si>
    <t>767651121</t>
  </si>
  <si>
    <t>Montáž vrat garážových nebo průmyslových příslušenství sekčních vrat kliky se zámkem pro ruční otevírání</t>
  </si>
  <si>
    <t>1360923117</t>
  </si>
  <si>
    <t>https://podminky.urs.cz/item/CS_URS_2024_01/767651121</t>
  </si>
  <si>
    <t>591</t>
  </si>
  <si>
    <t>55345889</t>
  </si>
  <si>
    <t>pohon garážových vrat ruční klika se zámkem chrom sada</t>
  </si>
  <si>
    <t>364012013</t>
  </si>
  <si>
    <t>767651112</t>
  </si>
  <si>
    <t>Montáž vrat garážových nebo průmyslových sekčních zajížděcích pod strop, plochy přes 6 do 9 m2</t>
  </si>
  <si>
    <t>988</t>
  </si>
  <si>
    <t>https://podminky.urs.cz/item/CS_URS_2024_01/767651112</t>
  </si>
  <si>
    <t>"výpis oken a dveří - O57"1</t>
  </si>
  <si>
    <t>593</t>
  </si>
  <si>
    <t>55345801</t>
  </si>
  <si>
    <t>vrata průmyslová sekční z ocelových lamel, zateplená PUR tl 42mm</t>
  </si>
  <si>
    <t>990</t>
  </si>
  <si>
    <t>2,94*2,9</t>
  </si>
  <si>
    <t>767651812</t>
  </si>
  <si>
    <t>Demontáž garážových a průmyslových vrat sekčních zajížděcích pod strop, plochy přes 6 do 9 m2</t>
  </si>
  <si>
    <t>992</t>
  </si>
  <si>
    <t>https://podminky.urs.cz/item/CS_URS_2024_01/767651812</t>
  </si>
  <si>
    <t>"1.NP - leg.poznámek 11 - bourací práce"1</t>
  </si>
  <si>
    <t>595</t>
  </si>
  <si>
    <t>767652826</t>
  </si>
  <si>
    <t>Demontáž garážových a průmyslových vrat příslušenství vrat elektrického pohonu</t>
  </si>
  <si>
    <t>994</t>
  </si>
  <si>
    <t>https://podminky.urs.cz/item/CS_URS_2024_01/767652826</t>
  </si>
  <si>
    <t>596</t>
  </si>
  <si>
    <t>767881111</t>
  </si>
  <si>
    <t>Montáž záchytného systému proti pádu bodů samostatných nebo v systému s poddajným kotvícím vedením do železobetonu expanzní kotvou, samořeznými vruty, sevřením</t>
  </si>
  <si>
    <t>-1605629517</t>
  </si>
  <si>
    <t>https://podminky.urs.cz/item/CS_URS_2024_01/767881111</t>
  </si>
  <si>
    <t>597</t>
  </si>
  <si>
    <t>70921319</t>
  </si>
  <si>
    <t>kotvicí bod pro betonové konstrukce do předvrtaného otvoru pomocí hmoždinky nebo chemické kotvy dl 400mm</t>
  </si>
  <si>
    <t>1942932972</t>
  </si>
  <si>
    <t>598</t>
  </si>
  <si>
    <t>767881161</t>
  </si>
  <si>
    <t>Montáž záchytného systému proti pádu nástavců určených k upevnění na sloupky nebo body v systému poddajného kotvícího vedení montáž lana uchycení lana k nástavcům</t>
  </si>
  <si>
    <t>-879237983</t>
  </si>
  <si>
    <t>https://podminky.urs.cz/item/CS_URS_2024_01/767881161</t>
  </si>
  <si>
    <t>599</t>
  </si>
  <si>
    <t>31452201</t>
  </si>
  <si>
    <t>nerezové lano určené pro systémy s požadavkem na permanentní kotvicí vedení tl 8mm</t>
  </si>
  <si>
    <t>565879272</t>
  </si>
  <si>
    <t>600</t>
  </si>
  <si>
    <t>767995112</t>
  </si>
  <si>
    <t>Montáž ostatních atypických zámečnických konstrukcí hmotnosti přes 5 do 10 kg</t>
  </si>
  <si>
    <t>996</t>
  </si>
  <si>
    <t>https://podminky.urs.cz/item/CS_URS_2024_01/767995112</t>
  </si>
  <si>
    <t>"statika - bakonová konstrukce D5 - PA1"3*9,8</t>
  </si>
  <si>
    <t>"statika - bakonová konstrukce D5 - PA2"3*5,9</t>
  </si>
  <si>
    <t>601</t>
  </si>
  <si>
    <t>13611248</t>
  </si>
  <si>
    <t>plech ocelový hladký jakost S235JR tl 20mm tabule</t>
  </si>
  <si>
    <t>Poznámka k položce:_x000D_
Poznámka k položce: Hmotnost 157 kg/m2</t>
  </si>
  <si>
    <t>"statika - bakonová konstrukce D5 - PA1"3*9,8/1000</t>
  </si>
  <si>
    <t>602</t>
  </si>
  <si>
    <t>13611232</t>
  </si>
  <si>
    <t>plech ocelový hladký jakost S235JR tl 12mm tabule</t>
  </si>
  <si>
    <t>1000</t>
  </si>
  <si>
    <t>Poznámka k položce:_x000D_
Poznámka k položce: Hmotnost 94,2 kg/m2</t>
  </si>
  <si>
    <t>"statika - bakonová konstrukce D5 - PA2"3*5,9/1000</t>
  </si>
  <si>
    <t>603</t>
  </si>
  <si>
    <t>767995115</t>
  </si>
  <si>
    <t>Montáž ostatních atypických zámečnických konstrukcí hmotnosti přes 50 do 100 kg</t>
  </si>
  <si>
    <t>1002</t>
  </si>
  <si>
    <t>https://podminky.urs.cz/item/CS_URS_2024_01/767995115</t>
  </si>
  <si>
    <t>"statika - bakonová konstrukce D5 - S"172,3</t>
  </si>
  <si>
    <t>14550301</t>
  </si>
  <si>
    <t>profil ocelový svařovaný jakost S235 průřez čtvercový 140x140x5mm</t>
  </si>
  <si>
    <t>1004</t>
  </si>
  <si>
    <t>"statika - bakonová konstrukce D5 - S"172,3/1000</t>
  </si>
  <si>
    <t>605</t>
  </si>
  <si>
    <t>767163221</t>
  </si>
  <si>
    <t>Montáž kompletního kovového zábradlí přímého z dílců na schodišti kotveného do betonu</t>
  </si>
  <si>
    <t>1759303260</t>
  </si>
  <si>
    <t>https://podminky.urs.cz/item/CS_URS_2024_01/767163221</t>
  </si>
  <si>
    <t>"výpis záměčnických výrobků - Z/04"2,51+1,1</t>
  </si>
  <si>
    <t>55342284.1</t>
  </si>
  <si>
    <t>zábradlí s hranatým sloupkem a hranatými pruty s horním kotvením dle Z04</t>
  </si>
  <si>
    <t>1091603106</t>
  </si>
  <si>
    <t>607</t>
  </si>
  <si>
    <t>767163121</t>
  </si>
  <si>
    <t>Montáž kompletního kovového zábradlí přímého z dílců v rovině (na rovné ploše) kotveného do betonu</t>
  </si>
  <si>
    <t>1006</t>
  </si>
  <si>
    <t>https://podminky.urs.cz/item/CS_URS_2024_01/767163121</t>
  </si>
  <si>
    <t>55342281</t>
  </si>
  <si>
    <t>zábradlí s prutovou výplní, horní kotvení, dle specifikace Z01, 02</t>
  </si>
  <si>
    <t>70433632</t>
  </si>
  <si>
    <t>"výpis záměčnických výrobků - Z/01"14,515</t>
  </si>
  <si>
    <t>"výpis záměčnických výrobků - Z/02"2,2</t>
  </si>
  <si>
    <t>609</t>
  </si>
  <si>
    <t>55342284</t>
  </si>
  <si>
    <t>zábradlí s hranatým sloupkem a hranatými pruty s horním kotvením dle Z05</t>
  </si>
  <si>
    <t>-108065223</t>
  </si>
  <si>
    <t>2,46+3,1+1,1</t>
  </si>
  <si>
    <t>767165111</t>
  </si>
  <si>
    <t>Montáž zábradlí rovného madel z trubek nebo tenkostěnných profilů šroubováním</t>
  </si>
  <si>
    <t>-1517513529</t>
  </si>
  <si>
    <t>https://podminky.urs.cz/item/CS_URS_2024_01/767165111</t>
  </si>
  <si>
    <t>"Z03"16</t>
  </si>
  <si>
    <t>611</t>
  </si>
  <si>
    <t>RMAT0005</t>
  </si>
  <si>
    <t xml:space="preserve">madlo nerez vč. kotev dle specifikace 35 </t>
  </si>
  <si>
    <t>-1204153535</t>
  </si>
  <si>
    <t>-1253050367</t>
  </si>
  <si>
    <t>613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</si>
  <si>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</si>
  <si>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</si>
  <si>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1016</t>
  </si>
  <si>
    <t>https://podminky.urs.cz/item/CS_URS_2024_01/953943123</t>
  </si>
  <si>
    <t>"výpis záměčnických výrobků - Z/06"3</t>
  </si>
  <si>
    <t>-1619715703</t>
  </si>
  <si>
    <t>"kotvení úhlníku" 6</t>
  </si>
  <si>
    <t>615</t>
  </si>
  <si>
    <t>13431006</t>
  </si>
  <si>
    <t>úhelník ocelový rovnostranný jakost S235JR (11 375) 150x150x3mm</t>
  </si>
  <si>
    <t>634961704</t>
  </si>
  <si>
    <t>33/1000</t>
  </si>
  <si>
    <t>K005</t>
  </si>
  <si>
    <t>Výroba a montáž kov. atypických konstr. do 50 kg</t>
  </si>
  <si>
    <t>479268524</t>
  </si>
  <si>
    <t>Poznámka k položce:_x000D_
položka CS RTS 767 99-5104.R00</t>
  </si>
  <si>
    <t>"z07"60</t>
  </si>
  <si>
    <t>617</t>
  </si>
  <si>
    <t>14011054</t>
  </si>
  <si>
    <t>trubka ocelová bezešvá hladká jakost 11 353 82,5x3,6mm</t>
  </si>
  <si>
    <t>1958249965</t>
  </si>
  <si>
    <t>0,6*5</t>
  </si>
  <si>
    <t>13611220</t>
  </si>
  <si>
    <t>plech ocelový hladký jakost S235JR tl 6mm tabule</t>
  </si>
  <si>
    <t>1664489442</t>
  </si>
  <si>
    <t>15/1000</t>
  </si>
  <si>
    <t>619</t>
  </si>
  <si>
    <t>-1667586820</t>
  </si>
  <si>
    <t>"Z07"20</t>
  </si>
  <si>
    <t>767R08</t>
  </si>
  <si>
    <t>M+D výdejní okno kuchyně</t>
  </si>
  <si>
    <t>1020</t>
  </si>
  <si>
    <t>"výpis oken a dveří - O44-45"(1*1)*2</t>
  </si>
  <si>
    <t>621</t>
  </si>
  <si>
    <t>998767102</t>
  </si>
  <si>
    <t>Přesun hmot pro zámečnické konstrukce stanovený z hmotnosti přesunovaného materiálu vodorovná dopravní vzdálenost do 50 m v objektech výšky přes 6 do 12 m</t>
  </si>
  <si>
    <t>1026</t>
  </si>
  <si>
    <t>https://podminky.urs.cz/item/CS_URS_2024_01/998767102</t>
  </si>
  <si>
    <t>761-1</t>
  </si>
  <si>
    <t>Hliníkové otvorové výplně</t>
  </si>
  <si>
    <t>767620324</t>
  </si>
  <si>
    <t>Montáž oken s izolačními skly z hliníkových nebo ocelových profilů na polyuretanovou pěnu s trojskly pevných do zdiva, plochy přes 2,5 do 6 m2</t>
  </si>
  <si>
    <t>970572906</t>
  </si>
  <si>
    <t>https://podminky.urs.cz/item/CS_URS_2024_01/767620324</t>
  </si>
  <si>
    <t>"O2"2,1*1,5</t>
  </si>
  <si>
    <t>623</t>
  </si>
  <si>
    <t>55341003</t>
  </si>
  <si>
    <t>okno Al s fixním zasklením trojsklo přes plochu 1m2 do v 1,5m</t>
  </si>
  <si>
    <t>850959825</t>
  </si>
  <si>
    <t>767620223</t>
  </si>
  <si>
    <t>Montáž oken s izolačními skly z hliníkových nebo ocelových profilů na polyuretanovou pěnu s dvojskly pevných do zdiva, plochy přes 1,5 do 2,5 m2</t>
  </si>
  <si>
    <t>-711653220</t>
  </si>
  <si>
    <t>https://podminky.urs.cz/item/CS_URS_2024_01/767620223</t>
  </si>
  <si>
    <t>"O46,47,48"0,85*2*2,6</t>
  </si>
  <si>
    <t>"O51"1,025*2,5</t>
  </si>
  <si>
    <t>625</t>
  </si>
  <si>
    <t>55341006</t>
  </si>
  <si>
    <t>okno Al s fixním zasklením dvojsklo přes plochu 1m2 přes v 2,5m</t>
  </si>
  <si>
    <t>1364015688</t>
  </si>
  <si>
    <t>767620254</t>
  </si>
  <si>
    <t>Montáž oken s izolačními skly z hliníkových nebo ocelových profilů na polyuretanovou pěnu s dvojskly otevíravých do zdiva, plochy přes 2,5 do 6 m2</t>
  </si>
  <si>
    <t>-320269610</t>
  </si>
  <si>
    <t>https://podminky.urs.cz/item/CS_URS_2024_01/767620254</t>
  </si>
  <si>
    <t>"O46,47,48"1,2*2,6</t>
  </si>
  <si>
    <t>"O52"1,2*2,5</t>
  </si>
  <si>
    <t>627</t>
  </si>
  <si>
    <t>55341014</t>
  </si>
  <si>
    <t>okno Al otevíravé/sklopné dvojsklo přes plochu 1m2 přes v 2,5m</t>
  </si>
  <si>
    <t>1985143982</t>
  </si>
  <si>
    <t>767620363</t>
  </si>
  <si>
    <t>Montáž oken s izolačními skly z hliníkových nebo ocelových profilů na polyuretanovou pěnu s trojskly otevíravých do betonu, plochy přes 1,5 do 2,5 m2</t>
  </si>
  <si>
    <t>-496742306</t>
  </si>
  <si>
    <t>https://podminky.urs.cz/item/CS_URS_2024_01/767620363</t>
  </si>
  <si>
    <t>"O12"1,5*1,5</t>
  </si>
  <si>
    <t>"O35"1,5*1,5</t>
  </si>
  <si>
    <t>629</t>
  </si>
  <si>
    <t>55341011</t>
  </si>
  <si>
    <t>okno Al otevíravé/sklopné trojsklo přes plochu 1m2 do v 1,5m</t>
  </si>
  <si>
    <t>1251029336</t>
  </si>
  <si>
    <t>761-2</t>
  </si>
  <si>
    <t>Dřevohliníkové otvorové výplně</t>
  </si>
  <si>
    <t>K008</t>
  </si>
  <si>
    <t>D+M dřevohliníkové okno specifikace O1, vč. ošetření připojovací spáry</t>
  </si>
  <si>
    <t xml:space="preserve">ks </t>
  </si>
  <si>
    <t>127120158</t>
  </si>
  <si>
    <t>Poznámka k položce:_x000D_
specifikace dle nabídky, viz xls</t>
  </si>
  <si>
    <t>631</t>
  </si>
  <si>
    <t>K009</t>
  </si>
  <si>
    <t>D+M dřevohliníkové okno specifikace O3, vč. ošetření připojovací spáry</t>
  </si>
  <si>
    <t>-88114019</t>
  </si>
  <si>
    <t>K010</t>
  </si>
  <si>
    <t>D+M dřevohliníkové okno specifikace O4, vč. ošetření připojovací spáry</t>
  </si>
  <si>
    <t>-1524619948</t>
  </si>
  <si>
    <t>633</t>
  </si>
  <si>
    <t>K011</t>
  </si>
  <si>
    <t>D+M dřevohliníkové okno specifikace O5, vč. ošetření připojovací spáry</t>
  </si>
  <si>
    <t>884586730</t>
  </si>
  <si>
    <t>K012</t>
  </si>
  <si>
    <t>D+M dřevohliníkové okno specifikace O6, vč. ošetření připojovací spáry</t>
  </si>
  <si>
    <t>-2064713097</t>
  </si>
  <si>
    <t>635</t>
  </si>
  <si>
    <t>K013</t>
  </si>
  <si>
    <t>D+M dřevohliníkové okno specifikace O7, vč. ošetření připojovací spáry</t>
  </si>
  <si>
    <t>-1700439818</t>
  </si>
  <si>
    <t>K014</t>
  </si>
  <si>
    <t>D+M dřevohliníkové okno specifikace O8, vč. ošetření připojovací spáry</t>
  </si>
  <si>
    <t>491698829</t>
  </si>
  <si>
    <t>637</t>
  </si>
  <si>
    <t>K015</t>
  </si>
  <si>
    <t>D+M dřevohliníkové okno specifikace O9, vč. ošetření připojovací spáry</t>
  </si>
  <si>
    <t>-2143280016</t>
  </si>
  <si>
    <t>K016</t>
  </si>
  <si>
    <t>D+M dřevohliníkové okno specifikace O10, vč. ošetření připojovací spáry</t>
  </si>
  <si>
    <t>-1536859432</t>
  </si>
  <si>
    <t>639</t>
  </si>
  <si>
    <t>K017</t>
  </si>
  <si>
    <t>D+M dřevohliníkové okno specifikace O11, vč. ošetření připojovací spáry</t>
  </si>
  <si>
    <t>-1408391024</t>
  </si>
  <si>
    <t>K018</t>
  </si>
  <si>
    <t>D+M dřevohliníkové okno specifikace O13, vč. ošetření připojovací spáry</t>
  </si>
  <si>
    <t>-1183927591</t>
  </si>
  <si>
    <t>641</t>
  </si>
  <si>
    <t>K019</t>
  </si>
  <si>
    <t>D+M dřevohliníkové okno specifikace O14, vč. ošetření připojovací spáry</t>
  </si>
  <si>
    <t>880407807</t>
  </si>
  <si>
    <t>K020</t>
  </si>
  <si>
    <t>D+M dřevohliníkové okno specifikace O15, vč. ošetření připojovací spáry</t>
  </si>
  <si>
    <t>1932917285</t>
  </si>
  <si>
    <t>643</t>
  </si>
  <si>
    <t>K021</t>
  </si>
  <si>
    <t>D+M dřevohliníkové okno specifikace O16, vč. ošetření připojovací spáry</t>
  </si>
  <si>
    <t>762963677</t>
  </si>
  <si>
    <t>K022</t>
  </si>
  <si>
    <t>D+M dřevohliníkové okno specifikace O17, vč. ošetření připojovací spáry</t>
  </si>
  <si>
    <t>-1320013340</t>
  </si>
  <si>
    <t>645</t>
  </si>
  <si>
    <t>K029</t>
  </si>
  <si>
    <t>D+M dřevohliníkové okno specifikace O18, vč. ošetření připojovací spáry</t>
  </si>
  <si>
    <t>1030662758</t>
  </si>
  <si>
    <t>K030</t>
  </si>
  <si>
    <t>D+M dřevohliníkové okno specifikace O19, vč. ošetření připojovací spáry</t>
  </si>
  <si>
    <t>661326734</t>
  </si>
  <si>
    <t>647</t>
  </si>
  <si>
    <t>K035</t>
  </si>
  <si>
    <t>D+M dřevohliníkové okno specifikace O20, vč. ošetření připojovací spáry</t>
  </si>
  <si>
    <t>2061614039</t>
  </si>
  <si>
    <t>K040</t>
  </si>
  <si>
    <t>D+M dřevohliníkové okno specifikace O21, vč. ošetření připojovací spáry</t>
  </si>
  <si>
    <t>,</t>
  </si>
  <si>
    <t>1369424111</t>
  </si>
  <si>
    <t>649</t>
  </si>
  <si>
    <t>K042</t>
  </si>
  <si>
    <t>D+M dřevohliníkové okno specifikace O22, vč. ošetření připojovací spáry</t>
  </si>
  <si>
    <t>1468976268</t>
  </si>
  <si>
    <t>K048</t>
  </si>
  <si>
    <t>D+M dřevohliníkové okno specifikace O23, vč. ošetření připojovací spáry</t>
  </si>
  <si>
    <t>1582033826</t>
  </si>
  <si>
    <t>651</t>
  </si>
  <si>
    <t>K052</t>
  </si>
  <si>
    <t>D+M dřevohliníkové okno specifikace O24, vč. ošetření připojovací spáry</t>
  </si>
  <si>
    <t>1282799088</t>
  </si>
  <si>
    <t>K053</t>
  </si>
  <si>
    <t>D+M dřevohliníkové okno specifikace O25, vč. ošetření připojovací spáry</t>
  </si>
  <si>
    <t>772870291</t>
  </si>
  <si>
    <t>653</t>
  </si>
  <si>
    <t>K054</t>
  </si>
  <si>
    <t>D+M dřevohliníkové okno specifikace O26, vč. ošetření připojovací spáry</t>
  </si>
  <si>
    <t>-646943655</t>
  </si>
  <si>
    <t>K055</t>
  </si>
  <si>
    <t>D+M dřevohliníkové okno specifikace O27, vč. ošetření připojovací spáry</t>
  </si>
  <si>
    <t>-2105618812</t>
  </si>
  <si>
    <t>655</t>
  </si>
  <si>
    <t>K056</t>
  </si>
  <si>
    <t>D+M dřevohliníkové okno specifikace O28, vč. ošetření připojovací spáry</t>
  </si>
  <si>
    <t>347324947</t>
  </si>
  <si>
    <t>K057</t>
  </si>
  <si>
    <t>D+M dřevohliníkové okno specifikace O29, vč. ošetření připojovací spáry</t>
  </si>
  <si>
    <t>-155456864</t>
  </si>
  <si>
    <t>657</t>
  </si>
  <si>
    <t>K058</t>
  </si>
  <si>
    <t>D+M dřevohliníkové okno specifikace O30, vč. ošetření připojovací spáry</t>
  </si>
  <si>
    <t>1022636211</t>
  </si>
  <si>
    <t>K059</t>
  </si>
  <si>
    <t>D+M dřevohliníkové okno specifikace O31, vč. ošetření připojovací spáry</t>
  </si>
  <si>
    <t>-1513111844</t>
  </si>
  <si>
    <t>659</t>
  </si>
  <si>
    <t>K060</t>
  </si>
  <si>
    <t>D+M dřevohliníkové okno specifikace O32, vč. ošetření připojovací spáry</t>
  </si>
  <si>
    <t>1106107077</t>
  </si>
  <si>
    <t>K061</t>
  </si>
  <si>
    <t>D+M dřevohliníkové okno specifikace O33, vč. ošetření připojovací spáry</t>
  </si>
  <si>
    <t>-373203267</t>
  </si>
  <si>
    <t>661</t>
  </si>
  <si>
    <t>K061a</t>
  </si>
  <si>
    <t>D+M dřevohliníkové okno specifikace O34, vč. ošetření připojovací spáry</t>
  </si>
  <si>
    <t>vlastní</t>
  </si>
  <si>
    <t>1541953920</t>
  </si>
  <si>
    <t>K062</t>
  </si>
  <si>
    <t>D+M dřevohliníkové okno specifikace O36, vč. ošetření připojovací spáry</t>
  </si>
  <si>
    <t>-729872350</t>
  </si>
  <si>
    <t>663</t>
  </si>
  <si>
    <t>K063</t>
  </si>
  <si>
    <t>D+M dřevohliníkové okno specifikace O37, vč. ošetření připojovací spáry</t>
  </si>
  <si>
    <t>1997811891</t>
  </si>
  <si>
    <t>K064</t>
  </si>
  <si>
    <t>D+M dřevohliníkové okno specifikace O38, vč. ošetření připojovací spáry</t>
  </si>
  <si>
    <t>-292983472</t>
  </si>
  <si>
    <t>665</t>
  </si>
  <si>
    <t>K065</t>
  </si>
  <si>
    <t>D+M dřevohliníkové okno specifikace O39, vč. ošetření připojovací spáry</t>
  </si>
  <si>
    <t>1333225422</t>
  </si>
  <si>
    <t>K066</t>
  </si>
  <si>
    <t>D+M dřevohliníkové okno specifikace O40, vč. ošetření připojovací spáry</t>
  </si>
  <si>
    <t>-582052582</t>
  </si>
  <si>
    <t>667</t>
  </si>
  <si>
    <t>K067</t>
  </si>
  <si>
    <t>D+M dřevohliníkové okno specifikace O41, vč. ošetření připojovací spáry</t>
  </si>
  <si>
    <t>1888553650</t>
  </si>
  <si>
    <t>K068</t>
  </si>
  <si>
    <t>D+M dřevohliníkové dveře specifikace O49, vč. ošetření připojovací spáry</t>
  </si>
  <si>
    <t>-1478348982</t>
  </si>
  <si>
    <t>669</t>
  </si>
  <si>
    <t>K069</t>
  </si>
  <si>
    <t>D+M dřevohliníkové dveře specifikace O53, vč. ošetření připojovací spáry</t>
  </si>
  <si>
    <t>1024645037</t>
  </si>
  <si>
    <t>K070</t>
  </si>
  <si>
    <t>D+M dřevohliníkové dveře specifikace O54, vč. ošetření připojovací spáry</t>
  </si>
  <si>
    <t>-1958420272</t>
  </si>
  <si>
    <t>671</t>
  </si>
  <si>
    <t>K071</t>
  </si>
  <si>
    <t>D+M dřevohliníkové dveře specifikace O55, vč. ošetření připojovací spáry</t>
  </si>
  <si>
    <t>-1210898836</t>
  </si>
  <si>
    <t>K072</t>
  </si>
  <si>
    <t>D+M dřevohliníkové dveře specifikace O56, vč. ošetření připojovací spáry</t>
  </si>
  <si>
    <t>-1770799907</t>
  </si>
  <si>
    <t>R01</t>
  </si>
  <si>
    <t>Ostatní výrobky</t>
  </si>
  <si>
    <t>673</t>
  </si>
  <si>
    <t>953943211</t>
  </si>
  <si>
    <t>Osazování drobných kovových předmětů kotvených do stěny hasicího přístroje</t>
  </si>
  <si>
    <t>-1804014337</t>
  </si>
  <si>
    <t>https://podminky.urs.cz/item/CS_URS_2024_01/953943211</t>
  </si>
  <si>
    <t>44932114</t>
  </si>
  <si>
    <t>přístroj hasicí ruční práškový PG 6 LE</t>
  </si>
  <si>
    <t>-471912707</t>
  </si>
  <si>
    <t>675</t>
  </si>
  <si>
    <t>R01.10</t>
  </si>
  <si>
    <t>M+D evakuační podložky</t>
  </si>
  <si>
    <t>1030</t>
  </si>
  <si>
    <t xml:space="preserve">Poznámka k položce:_x000D_
specifikace 29 </t>
  </si>
  <si>
    <t>"výpis ostaních výrobků - OS/10"12</t>
  </si>
  <si>
    <t>766231121</t>
  </si>
  <si>
    <t>Montáž sklápěcích schodů na půdu prostupového uzávěru s plechovým víkem</t>
  </si>
  <si>
    <t>-1857511378</t>
  </si>
  <si>
    <t>https://podminky.urs.cz/item/CS_URS_2024_01/766231121</t>
  </si>
  <si>
    <t>"výpis ostaních výrobků - OS/12"1</t>
  </si>
  <si>
    <t>677</t>
  </si>
  <si>
    <t>61233174</t>
  </si>
  <si>
    <t>uzávěr prostupový protipožární s plechovým víkem s protipožární, protihlukovou a zateplovací vložkou</t>
  </si>
  <si>
    <t>355475876</t>
  </si>
  <si>
    <t>766231113</t>
  </si>
  <si>
    <t>Montáž sklápěcích schodů na půdu s vyřezáním otvoru a kompletizací</t>
  </si>
  <si>
    <t>1481108547</t>
  </si>
  <si>
    <t>https://podminky.urs.cz/item/CS_URS_2024_01/766231113</t>
  </si>
  <si>
    <t>"výpis ostaních výrobků - OS/13"2</t>
  </si>
  <si>
    <t>679</t>
  </si>
  <si>
    <t>61233168</t>
  </si>
  <si>
    <t>schody půdní skládací protipožární dřevěné se zesílenou izolací, pro výšku max. 280cm, 12 schodnic El 15, 120x70cm</t>
  </si>
  <si>
    <t>1001311772</t>
  </si>
  <si>
    <t>767851104</t>
  </si>
  <si>
    <t>Montáž komínových lávek kompletní celé lávky</t>
  </si>
  <si>
    <t>1038</t>
  </si>
  <si>
    <t>https://podminky.urs.cz/item/CS_URS_2024_01/767851104</t>
  </si>
  <si>
    <t>"výpis ostaních výrobků - OS/14"2</t>
  </si>
  <si>
    <t>681</t>
  </si>
  <si>
    <t>55344680</t>
  </si>
  <si>
    <t>lávka komínová 250x1000mm</t>
  </si>
  <si>
    <t>-948104341</t>
  </si>
  <si>
    <t>764306132</t>
  </si>
  <si>
    <t>Montáž ventilační turbíny na střeše s krytinou prejzovou nebo vlnitou</t>
  </si>
  <si>
    <t>1044</t>
  </si>
  <si>
    <t>https://podminky.urs.cz/item/CS_URS_2024_01/764306132</t>
  </si>
  <si>
    <t>"výpis ostaních výrobků - OS/17"8</t>
  </si>
  <si>
    <t>683</t>
  </si>
  <si>
    <t>55381011</t>
  </si>
  <si>
    <t>turbína ventilační Al kompletní hlavice stavitelný krk se základnou do D 350mm</t>
  </si>
  <si>
    <t>-43455206</t>
  </si>
  <si>
    <t>775429121</t>
  </si>
  <si>
    <t>Montáž lišty přechodové (vyrovnávací) připevněné vruty</t>
  </si>
  <si>
    <t>1052</t>
  </si>
  <si>
    <t>https://podminky.urs.cz/item/CS_URS_2024_01/775429121</t>
  </si>
  <si>
    <t>"výpis ostaních výrobků - OS/20"22</t>
  </si>
  <si>
    <t>685</t>
  </si>
  <si>
    <t>55343110</t>
  </si>
  <si>
    <t>profil přechodový Al narážecí 30mm stříbro</t>
  </si>
  <si>
    <t>1513869536</t>
  </si>
  <si>
    <t>22*1,08 'Přepočtené koeficientem množství</t>
  </si>
  <si>
    <t>763172323</t>
  </si>
  <si>
    <t>Montáž dvířek pro konstrukce ze sádrokartonových desek revizních jednoplášťových pro příčky a předsazené stěny velikost (šxv) 400 x 400 mm</t>
  </si>
  <si>
    <t>1054</t>
  </si>
  <si>
    <t>https://podminky.urs.cz/item/CS_URS_2024_01/763172323</t>
  </si>
  <si>
    <t>"výpis ostaních výrobků - OS/21"44</t>
  </si>
  <si>
    <t>687</t>
  </si>
  <si>
    <t>59030756</t>
  </si>
  <si>
    <t>dvířka revizní jednokřídlá dvouplášťová s automatickým zámkem 400x400mm</t>
  </si>
  <si>
    <t>2096336740</t>
  </si>
  <si>
    <t>725291667</t>
  </si>
  <si>
    <t>Montáž doplňků zařízení koupelen a záchodů piktogramu</t>
  </si>
  <si>
    <t>-329082751</t>
  </si>
  <si>
    <t>https://podminky.urs.cz/item/CS_URS_2024_01/725291667</t>
  </si>
  <si>
    <t>689</t>
  </si>
  <si>
    <t>73558009</t>
  </si>
  <si>
    <t>piktogram 120x120 nalepovací různé symboly matný nerez</t>
  </si>
  <si>
    <t>-2068611653</t>
  </si>
  <si>
    <t>742210121</t>
  </si>
  <si>
    <t>Montáž hlásiče automatického bodového</t>
  </si>
  <si>
    <t>1664564961</t>
  </si>
  <si>
    <t>https://podminky.urs.cz/item/CS_URS_2024_01/742210121</t>
  </si>
  <si>
    <t>691</t>
  </si>
  <si>
    <t>59081430</t>
  </si>
  <si>
    <t>hlásič kouře optický konvenční</t>
  </si>
  <si>
    <t>1802286694</t>
  </si>
  <si>
    <t>953993311</t>
  </si>
  <si>
    <t>Osazení bezpečnostní, orientační nebo informační tabulky samolepicí</t>
  </si>
  <si>
    <t>-785015049</t>
  </si>
  <si>
    <t>https://podminky.urs.cz/item/CS_URS_2024_01/953993311</t>
  </si>
  <si>
    <t>693</t>
  </si>
  <si>
    <t>73534511</t>
  </si>
  <si>
    <t>tabulka bezpečnostní s tiskem 2 barvy A4 210x297mm samolepící</t>
  </si>
  <si>
    <t>1919947755</t>
  </si>
  <si>
    <t>R01.27</t>
  </si>
  <si>
    <t>M+D protipožární kryt ústředny EPS</t>
  </si>
  <si>
    <t>1066</t>
  </si>
  <si>
    <t>"výpis ostaních výrobků - OS/27"1</t>
  </si>
  <si>
    <t>695</t>
  </si>
  <si>
    <t>R01.4</t>
  </si>
  <si>
    <t>M+D stropní závěsný systém pro pacienty</t>
  </si>
  <si>
    <t>1082</t>
  </si>
  <si>
    <t>Poznámka k položce:_x000D_
specifikace 39</t>
  </si>
  <si>
    <t>"výpis ostaních výrobků - OS/04"1</t>
  </si>
  <si>
    <t>767810113</t>
  </si>
  <si>
    <t>Montáž větracích mřížek ocelových čtyřhranných, průřezu přes 0,04 do 0,09 m2</t>
  </si>
  <si>
    <t>-664151468</t>
  </si>
  <si>
    <t>https://podminky.urs.cz/item/CS_URS_2024_01/767810113</t>
  </si>
  <si>
    <t>697</t>
  </si>
  <si>
    <t>RMAT0002</t>
  </si>
  <si>
    <t>větrací mřížka 300/205, protipožární dle specifikace OS30 a spec. 32</t>
  </si>
  <si>
    <t>1070559713</t>
  </si>
  <si>
    <t>RMAT0003</t>
  </si>
  <si>
    <t>větrací mřížka  200/205, protipožární dle specifikace OS30 a spec. 33</t>
  </si>
  <si>
    <t>-1982906266</t>
  </si>
  <si>
    <t>699</t>
  </si>
  <si>
    <t>RMAT0004</t>
  </si>
  <si>
    <t>větrací mřížka  400/205, protipožární dle specifikace OS30 a spec. 34</t>
  </si>
  <si>
    <t>1966380992</t>
  </si>
  <si>
    <t>Práce a dodávky M</t>
  </si>
  <si>
    <t>22-M</t>
  </si>
  <si>
    <t>Montáže technologických zařízení pro dopravní stavby + šachta</t>
  </si>
  <si>
    <t>R01.32</t>
  </si>
  <si>
    <t>M+D výtah pro dopravu invalidních osob 1600kg</t>
  </si>
  <si>
    <t>1078</t>
  </si>
  <si>
    <t>Poznámka k položce:_x000D_
specifikace 31</t>
  </si>
  <si>
    <t>"výpis ostaních výrobků - OS/32"1</t>
  </si>
  <si>
    <t>701</t>
  </si>
  <si>
    <t>R01.33</t>
  </si>
  <si>
    <t>M+D výtah pro dopravu invalidních osob 450kg</t>
  </si>
  <si>
    <t>1080</t>
  </si>
  <si>
    <t>Poznámka k položce:_x000D_
specifikace 30</t>
  </si>
  <si>
    <t>"výpis ostaních výrobků - OS/33"1</t>
  </si>
  <si>
    <t>K004</t>
  </si>
  <si>
    <t>Výroba a montáž atypických zámeč. kcí do 250 kg, vč. pomocného materiálu, krácení a vrtání materiálu, svařování, bez dodání hlavního materiálu nebo výrobku</t>
  </si>
  <si>
    <t>Kg</t>
  </si>
  <si>
    <t>1025786759</t>
  </si>
  <si>
    <t>Poznámka k položce:_x000D_
Položka převzata z CS RTS 767 99-5106.R00</t>
  </si>
  <si>
    <t>2,416*1000 'Přepočtené koeficientem množství</t>
  </si>
  <si>
    <t>703</t>
  </si>
  <si>
    <t>13611258</t>
  </si>
  <si>
    <t>plech ocelový hladký jakost S235JR tl 25mm tabule</t>
  </si>
  <si>
    <t>212827801</t>
  </si>
  <si>
    <t>"patní plechy"0,05</t>
  </si>
  <si>
    <t>14550442</t>
  </si>
  <si>
    <t>profil ocelový svařovaný jakost S355 průřez obdelníkový 120x100x8mm</t>
  </si>
  <si>
    <t>-890467938</t>
  </si>
  <si>
    <t>(23,186/1000)*100</t>
  </si>
  <si>
    <t>705</t>
  </si>
  <si>
    <t>14550324</t>
  </si>
  <si>
    <t>profil ocelový svařovaný jakost S235 průřez obdelníkový 100x60x4mm</t>
  </si>
  <si>
    <t>1840042562</t>
  </si>
  <si>
    <t>(9,49/10000)*50</t>
  </si>
  <si>
    <t>783314201</t>
  </si>
  <si>
    <t>Základní antikorozní nátěr zámečnických konstrukcí jednonásobný syntetický standardní</t>
  </si>
  <si>
    <t>1699448268</t>
  </si>
  <si>
    <t>https://podminky.urs.cz/item/CS_URS_2024_01/783314201</t>
  </si>
  <si>
    <t>2*(0,1+0,06)*50</t>
  </si>
  <si>
    <t>2*(0,12+0,1)*100</t>
  </si>
  <si>
    <t>"detaily"20</t>
  </si>
  <si>
    <t>80*2 'Přepočtené koeficientem množství</t>
  </si>
  <si>
    <t>707</t>
  </si>
  <si>
    <t>953961115</t>
  </si>
  <si>
    <t>Kotvy chemické s vyvrtáním otvoru do betonu, železobetonu nebo tvrdého kamene tmel, velikost M 20, hloubka 170 mm</t>
  </si>
  <si>
    <t>-868363214</t>
  </si>
  <si>
    <t>https://podminky.urs.cz/item/CS_URS_2024_01/953961115</t>
  </si>
  <si>
    <t>4*4</t>
  </si>
  <si>
    <t>Soupis:</t>
  </si>
  <si>
    <t>1 - ZTI</t>
  </si>
  <si>
    <t xml:space="preserve">      92 - Zednické přípomoci pro ZTI, VZT,  Elektro</t>
  </si>
  <si>
    <t xml:space="preserve">        92-12 - Demontáže</t>
  </si>
  <si>
    <t xml:space="preserve">        92-1 - Suť po přípomoce</t>
  </si>
  <si>
    <t xml:space="preserve">    721 - Zdravotechnika - vnitřní kanalizace</t>
  </si>
  <si>
    <t xml:space="preserve">      721-1 - Svodné</t>
  </si>
  <si>
    <t xml:space="preserve">      721-2 - Svislé</t>
  </si>
  <si>
    <t xml:space="preserve">      721-3 - Připojovací</t>
  </si>
  <si>
    <t xml:space="preserve">      721-4 - Ostatní</t>
  </si>
  <si>
    <t xml:space="preserve">    722 - Zdravotechnika - vnitřní vodovod</t>
  </si>
  <si>
    <t xml:space="preserve">      722-1 - Potrubí</t>
  </si>
  <si>
    <t xml:space="preserve">      722-1.1 - Armatury</t>
  </si>
  <si>
    <t xml:space="preserve">      722-1.2 - Tepelná izolace</t>
  </si>
  <si>
    <t xml:space="preserve">    725 - Zdravotechnika - zařizovací předměty</t>
  </si>
  <si>
    <t xml:space="preserve">    726 - Zdravotechnika - předstěnové instalace</t>
  </si>
  <si>
    <t>132212331</t>
  </si>
  <si>
    <t>Hloubení nezapažených rýh šířky přes 800 do 2 000 mm ručně s urovnáním dna do předepsaného profilu a spádu v hornině třídy těžitelnosti I skupiny 3 soudržných</t>
  </si>
  <si>
    <t>-150872369</t>
  </si>
  <si>
    <t>https://podminky.urs.cz/item/CS_URS_2024_01/132212331</t>
  </si>
  <si>
    <t>1733388234</t>
  </si>
  <si>
    <t>451573111</t>
  </si>
  <si>
    <t>Lože pod potrubí, stoky a drobné objekty v otevřeném výkopu z písku a štěrkopísku do 63 mm</t>
  </si>
  <si>
    <t>83205241</t>
  </si>
  <si>
    <t>https://podminky.urs.cz/item/CS_URS_2024_01/451573111</t>
  </si>
  <si>
    <t>Zednické přípomoci pro ZTI, VZT,  Elektro</t>
  </si>
  <si>
    <t>346244352</t>
  </si>
  <si>
    <t>Obezdívka koupelnových van ploch rovných z přesných pórobetonových tvárnic, na tenké maltové lože, tl. 50 mm</t>
  </si>
  <si>
    <t>-1614806699</t>
  </si>
  <si>
    <t>https://podminky.urs.cz/item/CS_URS_2024_01/346244352</t>
  </si>
  <si>
    <t>612325101</t>
  </si>
  <si>
    <t>Vápenocementová omítka rýh hrubá ve stěnách, šířky rýhy do 150 mm</t>
  </si>
  <si>
    <t>1727876743</t>
  </si>
  <si>
    <t>https://podminky.urs.cz/item/CS_URS_2024_01/612325101</t>
  </si>
  <si>
    <t>0,10*148</t>
  </si>
  <si>
    <t>0,15*36</t>
  </si>
  <si>
    <t>0,15*72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</si>
  <si>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</si>
  <si>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</si>
  <si>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-593522533</t>
  </si>
  <si>
    <t>https://podminky.urs.cz/item/CS_URS_2024_01/971033231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</si>
  <si>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</si>
  <si>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</si>
  <si>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1602726691</t>
  </si>
  <si>
    <t>https://podminky.urs.cz/item/CS_URS_2024_01/971033241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</si>
  <si>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</si>
  <si>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</si>
  <si>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-1806279805</t>
  </si>
  <si>
    <t>https://podminky.urs.cz/item/CS_URS_2024_01/971033251</t>
  </si>
  <si>
    <t>974031143</t>
  </si>
  <si>
    <t>Vysekání rýh ve zdivu cihelném na maltu vápennou nebo vápenocementovou do hl. 70 mm a šířky do 100 mm</t>
  </si>
  <si>
    <t>-1508251941</t>
  </si>
  <si>
    <t>https://podminky.urs.cz/item/CS_URS_2024_01/974031143</t>
  </si>
  <si>
    <t>974031144</t>
  </si>
  <si>
    <t>Vysekání rýh ve zdivu cihelném na maltu vápennou nebo vápenocementovou do hl. 70 mm a šířky do 150 mm</t>
  </si>
  <si>
    <t>746708520</t>
  </si>
  <si>
    <t>https://podminky.urs.cz/item/CS_URS_2024_01/974031144</t>
  </si>
  <si>
    <t>974031164</t>
  </si>
  <si>
    <t>Vysekání rýh ve zdivu cihelném na maltu vápennou nebo vápenocementovou do hl. 150 mm a šířky do 150 mm</t>
  </si>
  <si>
    <t>-2135363544</t>
  </si>
  <si>
    <t>https://podminky.urs.cz/item/CS_URS_2024_01/974031164</t>
  </si>
  <si>
    <t>977131119</t>
  </si>
  <si>
    <t>Vrty příklepovými vrtáky do cihelného zdiva nebo prostého betonu průměru přes 28 do 32 mm</t>
  </si>
  <si>
    <t>-1820564335</t>
  </si>
  <si>
    <t>https://podminky.urs.cz/item/CS_URS_2024_01/977131119</t>
  </si>
  <si>
    <t>-391340912</t>
  </si>
  <si>
    <t>"další bourání  zapravení"20</t>
  </si>
  <si>
    <t>58591504</t>
  </si>
  <si>
    <t>směs suchá omítková jádrová ruční jemná</t>
  </si>
  <si>
    <t>-1408571268</t>
  </si>
  <si>
    <t>92-12</t>
  </si>
  <si>
    <t>Demontáže</t>
  </si>
  <si>
    <t>721110806</t>
  </si>
  <si>
    <t>Demontáž potrubí z kameninových trub normálních nebo kyselinovzdorných přes 100 do DN 200</t>
  </si>
  <si>
    <t>-342423012</t>
  </si>
  <si>
    <t>https://podminky.urs.cz/item/CS_URS_2024_01/721110806</t>
  </si>
  <si>
    <t>721140802</t>
  </si>
  <si>
    <t>Demontáž potrubí z litinových trub odpadních nebo dešťových do DN 100</t>
  </si>
  <si>
    <t>-1797600509</t>
  </si>
  <si>
    <t>https://podminky.urs.cz/item/CS_URS_2024_01/721140802</t>
  </si>
  <si>
    <t>721171803</t>
  </si>
  <si>
    <t>Demontáž potrubí z novodurových trub odpadních nebo připojovacích do D 75</t>
  </si>
  <si>
    <t>-1580275212</t>
  </si>
  <si>
    <t>https://podminky.urs.cz/item/CS_URS_2024_01/721171803</t>
  </si>
  <si>
    <t>24+36</t>
  </si>
  <si>
    <t>721171808</t>
  </si>
  <si>
    <t>Demontáž potrubí z novodurových trub odpadních nebo připojovacích přes 75 do D 114</t>
  </si>
  <si>
    <t>1302882063</t>
  </si>
  <si>
    <t>https://podminky.urs.cz/item/CS_URS_2024_01/721171808</t>
  </si>
  <si>
    <t>722130801</t>
  </si>
  <si>
    <t>Demontáž potrubí z ocelových trubek pozinkovaných závitových do DN 25</t>
  </si>
  <si>
    <t>-822163406</t>
  </si>
  <si>
    <t>https://podminky.urs.cz/item/CS_URS_2024_01/722130801</t>
  </si>
  <si>
    <t>722130803</t>
  </si>
  <si>
    <t>Demontáž potrubí z ocelových trubek pozinkovaných závitových přes 40 do DN 50</t>
  </si>
  <si>
    <t>-368768523</t>
  </si>
  <si>
    <t>https://podminky.urs.cz/item/CS_URS_2024_01/722130803</t>
  </si>
  <si>
    <t>725110811</t>
  </si>
  <si>
    <t>Demontáž klozetů splachovacích s nádrží nebo tlakovým splachovačem</t>
  </si>
  <si>
    <t>soubor</t>
  </si>
  <si>
    <t>-1681653238</t>
  </si>
  <si>
    <t>https://podminky.urs.cz/item/CS_URS_2024_01/725110811</t>
  </si>
  <si>
    <t>725210821</t>
  </si>
  <si>
    <t>Demontáž umyvadel bez výtokových armatur umyvadel</t>
  </si>
  <si>
    <t>398636586</t>
  </si>
  <si>
    <t>https://podminky.urs.cz/item/CS_URS_2024_01/725210821</t>
  </si>
  <si>
    <t>725240811</t>
  </si>
  <si>
    <t>Demontáž sprchových kabin a vaniček bez výtokových armatur kabin</t>
  </si>
  <si>
    <t>-1543850321</t>
  </si>
  <si>
    <t>https://podminky.urs.cz/item/CS_URS_2024_01/725240811</t>
  </si>
  <si>
    <t>725310821</t>
  </si>
  <si>
    <t>Demontáž dřezů jednodílných bez výtokových armatur na konzolách</t>
  </si>
  <si>
    <t>-1029167842</t>
  </si>
  <si>
    <t>https://podminky.urs.cz/item/CS_URS_2024_01/725310821</t>
  </si>
  <si>
    <t>725820801</t>
  </si>
  <si>
    <t>Demontáž baterií nástěnných do G 3/4</t>
  </si>
  <si>
    <t>-614352855</t>
  </si>
  <si>
    <t>https://podminky.urs.cz/item/CS_URS_2024_01/725820801</t>
  </si>
  <si>
    <t>725840850</t>
  </si>
  <si>
    <t>Demontáž baterií sprchových diferenciálních do G 3/4 x 1</t>
  </si>
  <si>
    <t>1716892890</t>
  </si>
  <si>
    <t>https://podminky.urs.cz/item/CS_URS_2024_01/725840850</t>
  </si>
  <si>
    <t>92-1</t>
  </si>
  <si>
    <t>Suť po přípomoce</t>
  </si>
  <si>
    <t>-94201351</t>
  </si>
  <si>
    <t>-1202264486</t>
  </si>
  <si>
    <t>-656490000</t>
  </si>
  <si>
    <t xml:space="preserve">Poznámka k položce:_x000D_
25 km celkem </t>
  </si>
  <si>
    <t>10,687*25 'Přepočtené koeficientem množství</t>
  </si>
  <si>
    <t>997013603</t>
  </si>
  <si>
    <t>Poplatek za uložení stavebního odpadu na skládce (skládkovné) cihelného zatříděného do Katalogu odpadů pod kódem 17 01 02</t>
  </si>
  <si>
    <t>49781230</t>
  </si>
  <si>
    <t>https://podminky.urs.cz/item/CS_URS_2024_01/997013603</t>
  </si>
  <si>
    <t>721</t>
  </si>
  <si>
    <t>Zdravotechnika - vnitřní kanalizace</t>
  </si>
  <si>
    <t>998721102</t>
  </si>
  <si>
    <t>Přesun hmot pro vnitřní kanalizaci stanovený z hmotnosti přesunovaného materiálu vodorovná dopravní vzdálenost do 50 m základní v objektech výšky přes 6 do 12 m</t>
  </si>
  <si>
    <t>-1470375532</t>
  </si>
  <si>
    <t>https://podminky.urs.cz/item/CS_URS_2024_01/998721102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</si>
  <si>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</si>
  <si>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</si>
  <si>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-1489447324</t>
  </si>
  <si>
    <t>https://podminky.urs.cz/item/CS_URS_2024_01/998721192</t>
  </si>
  <si>
    <t>721-1</t>
  </si>
  <si>
    <t>Svodné</t>
  </si>
  <si>
    <t>721173401</t>
  </si>
  <si>
    <t>Potrubí z trub PVC SN4 svodné (ležaté) DN 110</t>
  </si>
  <si>
    <t>780623241</t>
  </si>
  <si>
    <t>https://podminky.urs.cz/item/CS_URS_2024_01/721173401</t>
  </si>
  <si>
    <t>721173402</t>
  </si>
  <si>
    <t>Potrubí z trub PVC SN4 svodné (ležaté) DN 125</t>
  </si>
  <si>
    <t>-1388162567</t>
  </si>
  <si>
    <t>https://podminky.urs.cz/item/CS_URS_2024_01/721173402</t>
  </si>
  <si>
    <t>721-2</t>
  </si>
  <si>
    <t>Svislé</t>
  </si>
  <si>
    <t>763172322</t>
  </si>
  <si>
    <t>Montáž dvířek pro konstrukce ze sádrokartonových desek revizních jednoplášťových pro příčky a předsazené stěny velikost (šxv) 300 x 300 mm</t>
  </si>
  <si>
    <t>-1542756722</t>
  </si>
  <si>
    <t>https://podminky.urs.cz/item/CS_URS_2024_01/763172322</t>
  </si>
  <si>
    <t>-336917640</t>
  </si>
  <si>
    <t>877265211</t>
  </si>
  <si>
    <t>Montáž tvarovek na kanalizačním plastovém potrubí z PP nebo PVC-U hladkého plnostěnného kolen, víček nebo hrdlových uzávěrů DN 100</t>
  </si>
  <si>
    <t>122906098</t>
  </si>
  <si>
    <t>https://podminky.urs.cz/item/CS_URS_2024_01/877265211</t>
  </si>
  <si>
    <t>5+9</t>
  </si>
  <si>
    <t>28615602</t>
  </si>
  <si>
    <t>čistící tvarovka odpadní pro vysoké teploty HTRE DN 75</t>
  </si>
  <si>
    <t>1899111147</t>
  </si>
  <si>
    <t>28611944</t>
  </si>
  <si>
    <t>čistící kus kanalizační PVC DN 110</t>
  </si>
  <si>
    <t>315847112</t>
  </si>
  <si>
    <t>721-3</t>
  </si>
  <si>
    <t>Připojovací</t>
  </si>
  <si>
    <t>721174041</t>
  </si>
  <si>
    <t>Potrubí z trub polypropylenových připojovací DN 32</t>
  </si>
  <si>
    <t>-1596632777</t>
  </si>
  <si>
    <t>https://podminky.urs.cz/item/CS_URS_2024_01/721174041</t>
  </si>
  <si>
    <t>721174042</t>
  </si>
  <si>
    <t>Potrubí z trub polypropylenových připojovací DN 40</t>
  </si>
  <si>
    <t>-2097042620</t>
  </si>
  <si>
    <t>https://podminky.urs.cz/item/CS_URS_2024_01/721174042</t>
  </si>
  <si>
    <t>721174043</t>
  </si>
  <si>
    <t>Potrubí z trub polypropylenových připojovací DN 50</t>
  </si>
  <si>
    <t>1957151973</t>
  </si>
  <si>
    <t>https://podminky.urs.cz/item/CS_URS_2024_01/721174043</t>
  </si>
  <si>
    <t>721174044</t>
  </si>
  <si>
    <t>Potrubí z trub polypropylenových připojovací DN 75</t>
  </si>
  <si>
    <t>1096268815</t>
  </si>
  <si>
    <t>https://podminky.urs.cz/item/CS_URS_2024_01/721174044</t>
  </si>
  <si>
    <t>721174045</t>
  </si>
  <si>
    <t>Potrubí z trub polypropylenových připojovací DN 110</t>
  </si>
  <si>
    <t>-1197405851</t>
  </si>
  <si>
    <t>https://podminky.urs.cz/item/CS_URS_2024_01/721174045</t>
  </si>
  <si>
    <t>721194103</t>
  </si>
  <si>
    <t>Vyměření přípojek na potrubí vyvedení a upevnění odpadních výpustek DN 32</t>
  </si>
  <si>
    <t>116512595</t>
  </si>
  <si>
    <t>https://podminky.urs.cz/item/CS_URS_2024_01/721194103</t>
  </si>
  <si>
    <t>721194104</t>
  </si>
  <si>
    <t>Vyměření přípojek na potrubí vyvedení a upevnění odpadních výpustek DN 40</t>
  </si>
  <si>
    <t>669601553</t>
  </si>
  <si>
    <t>https://podminky.urs.cz/item/CS_URS_2024_01/721194104</t>
  </si>
  <si>
    <t>721194105</t>
  </si>
  <si>
    <t>Vyměření přípojek na potrubí vyvedení a upevnění odpadních výpustek DN 50</t>
  </si>
  <si>
    <t>914014615</t>
  </si>
  <si>
    <t>https://podminky.urs.cz/item/CS_URS_2024_01/721194105</t>
  </si>
  <si>
    <t>721194109</t>
  </si>
  <si>
    <t>Vyměření přípojek na potrubí vyvedení a upevnění odpadních výpustek DN 110</t>
  </si>
  <si>
    <t>-741579138</t>
  </si>
  <si>
    <t>https://podminky.urs.cz/item/CS_URS_2024_01/721194109</t>
  </si>
  <si>
    <t>721-4</t>
  </si>
  <si>
    <t>Ostatní</t>
  </si>
  <si>
    <t>721273153</t>
  </si>
  <si>
    <t>Ventilační hlavice z polypropylenu (PP) DN 110</t>
  </si>
  <si>
    <t>1140785888</t>
  </si>
  <si>
    <t>https://podminky.urs.cz/item/CS_URS_2024_01/721273153</t>
  </si>
  <si>
    <t>721290111</t>
  </si>
  <si>
    <t>Zkouška těsnosti kanalizace v objektech vodou do DN 125</t>
  </si>
  <si>
    <t>461244055</t>
  </si>
  <si>
    <t>https://podminky.urs.cz/item/CS_URS_2024_01/721290111</t>
  </si>
  <si>
    <t>721290112</t>
  </si>
  <si>
    <t>Zkouška těsnosti kanalizace v objektech vodou DN 150 nebo DN 200</t>
  </si>
  <si>
    <t>-320522205</t>
  </si>
  <si>
    <t>https://podminky.urs.cz/item/CS_URS_2024_01/721290112</t>
  </si>
  <si>
    <t>721290113</t>
  </si>
  <si>
    <t>Zkouška těsnosti kanalizace v objektech vodou DN 250 nebo DN 300</t>
  </si>
  <si>
    <t>117390208</t>
  </si>
  <si>
    <t>https://podminky.urs.cz/item/CS_URS_2024_01/721290113</t>
  </si>
  <si>
    <t>727222011</t>
  </si>
  <si>
    <t>Protipožární ochranné manžety plastového potrubí prostup stěnou tloušťky 100 mm požární odolnost EI 120 D 125</t>
  </si>
  <si>
    <t>-1035687605</t>
  </si>
  <si>
    <t>https://podminky.urs.cz/item/CS_URS_2024_01/727222011</t>
  </si>
  <si>
    <t>727222003</t>
  </si>
  <si>
    <t>Protipožární ochranné manžety plastového potrubí prostup stěnou tloušťky 100 mm požární odolnost EI 90 D 50</t>
  </si>
  <si>
    <t>1371222493</t>
  </si>
  <si>
    <t>https://podminky.urs.cz/item/CS_URS_2024_01/727222003</t>
  </si>
  <si>
    <t>732490102</t>
  </si>
  <si>
    <t>Montáž ostatních zařízení pro odvod kondenzátu kotle sifonu</t>
  </si>
  <si>
    <t>371168333</t>
  </si>
  <si>
    <t>https://podminky.urs.cz/item/CS_URS_2024_01/732490102</t>
  </si>
  <si>
    <t>48481003</t>
  </si>
  <si>
    <t>sifon pro odvod kondenzátu</t>
  </si>
  <si>
    <t>46425419</t>
  </si>
  <si>
    <t>721211405</t>
  </si>
  <si>
    <t>Podlahové vpusti s vodorovným odtokem DN 40/50 s automatickým a ručním uzávěrem, mřížka nerez 115x115</t>
  </si>
  <si>
    <t>-1527645195</t>
  </si>
  <si>
    <t>https://podminky.urs.cz/item/CS_URS_2024_01/721211405</t>
  </si>
  <si>
    <t>1+2</t>
  </si>
  <si>
    <t>HZS2212</t>
  </si>
  <si>
    <t>Hodinové zúčtovací sazby profesí PSV provádění stavebních instalací instalatér odborný</t>
  </si>
  <si>
    <t>-1063687995</t>
  </si>
  <si>
    <t>https://podminky.urs.cz/item/CS_URS_2024_01/HZS2212</t>
  </si>
  <si>
    <t>"koordinace"10</t>
  </si>
  <si>
    <t>"příprava pro spec. zařizovací předměty - vana imobilní"10</t>
  </si>
  <si>
    <t>Zdravotechnika - vnitřní vodovod</t>
  </si>
  <si>
    <t>998722102</t>
  </si>
  <si>
    <t>Přesun hmot pro vnitřní vodovod stanovený z hmotnosti přesunovaného materiálu vodorovná dopravní vzdálenost do 50 m základní v objektech výšky přes 6 do 12 m</t>
  </si>
  <si>
    <t>-1426299857</t>
  </si>
  <si>
    <t>https://podminky.urs.cz/item/CS_URS_2024_01/998722102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</si>
  <si>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</si>
  <si>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</si>
  <si>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1252348055</t>
  </si>
  <si>
    <t>https://podminky.urs.cz/item/CS_URS_2024_01/998722192</t>
  </si>
  <si>
    <t>722-1</t>
  </si>
  <si>
    <t>Potrubí</t>
  </si>
  <si>
    <t>871171141</t>
  </si>
  <si>
    <t>Montáž vodovodního potrubí z polyetylenu PE100 RC v otevřeném výkopu svařovaných na tupo SDR 11/PN16 d 40 x 3,7 mm</t>
  </si>
  <si>
    <t>-864591165</t>
  </si>
  <si>
    <t>https://podminky.urs.cz/item/CS_URS_2024_01/871171141</t>
  </si>
  <si>
    <t>28613501</t>
  </si>
  <si>
    <t>potrubí vodovodní dvouvrstvé PE100 RC SDR11 40x3,7mm</t>
  </si>
  <si>
    <t>-515117101</t>
  </si>
  <si>
    <t>10*1,015 'Přepočtené koeficientem množství</t>
  </si>
  <si>
    <t>871211141</t>
  </si>
  <si>
    <t>Montáž vodovodního potrubí z polyetylenu PE100 RC v otevřeném výkopu svařovaných na tupo SDR 11/PN16 d 63 x 5,8 mm</t>
  </si>
  <si>
    <t>-649838545</t>
  </si>
  <si>
    <t>https://podminky.urs.cz/item/CS_URS_2024_01/871211141</t>
  </si>
  <si>
    <t>28613503</t>
  </si>
  <si>
    <t>potrubí vodovodní dvouvrstvé PE100 RC SDR11 63x5,8mm</t>
  </si>
  <si>
    <t>-283282047</t>
  </si>
  <si>
    <t>722174022</t>
  </si>
  <si>
    <t>Potrubí z plastových trubek z polypropylenu PPR svařovaných polyfúzně PN 20 (SDR 6) D 20 x 3,4</t>
  </si>
  <si>
    <t>-1746165766</t>
  </si>
  <si>
    <t>https://podminky.urs.cz/item/CS_URS_2024_01/722174022</t>
  </si>
  <si>
    <t>722174023</t>
  </si>
  <si>
    <t>Potrubí z plastových trubek z polypropylenu PPR svařovaných polyfúzně PN 20 (SDR 6) D 25 x 4,2</t>
  </si>
  <si>
    <t>-1345844568</t>
  </si>
  <si>
    <t>https://podminky.urs.cz/item/CS_URS_2024_01/722174023</t>
  </si>
  <si>
    <t>722174024</t>
  </si>
  <si>
    <t>Potrubí z plastových trubek z polypropylenu PPR svařovaných polyfúzně PN 20 (SDR 6) D 32 x 5,4</t>
  </si>
  <si>
    <t>674065266</t>
  </si>
  <si>
    <t>https://podminky.urs.cz/item/CS_URS_2024_01/722174024</t>
  </si>
  <si>
    <t>722174025</t>
  </si>
  <si>
    <t>Potrubí z plastových trubek z polypropylenu PPR svařovaných polyfúzně PN 20 (SDR 6) D 40 x 6,7</t>
  </si>
  <si>
    <t>-257342174</t>
  </si>
  <si>
    <t>https://podminky.urs.cz/item/CS_URS_2024_01/722174025</t>
  </si>
  <si>
    <t>722190401</t>
  </si>
  <si>
    <t>Zřízení přípojek na potrubí vyvedení a upevnění výpustek do DN 25</t>
  </si>
  <si>
    <t>-539090965</t>
  </si>
  <si>
    <t>https://podminky.urs.cz/item/CS_URS_2024_01/722190401</t>
  </si>
  <si>
    <t>88+3</t>
  </si>
  <si>
    <t>722290246</t>
  </si>
  <si>
    <t>Zkoušky, proplach a desinfekce vodovodního potrubí zkoušky těsnosti vodovodního potrubí plastového do DN 40</t>
  </si>
  <si>
    <t>-2092440628</t>
  </si>
  <si>
    <t>https://podminky.urs.cz/item/CS_URS_2024_01/722290246</t>
  </si>
  <si>
    <t>722290234</t>
  </si>
  <si>
    <t>Zkoušky, proplach a desinfekce vodovodního potrubí proplach a desinfekce vodovodního potrubí do DN 80</t>
  </si>
  <si>
    <t>309680808</t>
  </si>
  <si>
    <t>https://podminky.urs.cz/item/CS_URS_2024_01/722290234</t>
  </si>
  <si>
    <t>722-1.1</t>
  </si>
  <si>
    <t>Armatury</t>
  </si>
  <si>
    <t>722220152</t>
  </si>
  <si>
    <t>Armatury s jedním závitem plastové (PPR) PN 20 (SDR 6) DN 20 x G 1/2"</t>
  </si>
  <si>
    <t>-1552314823</t>
  </si>
  <si>
    <t>https://podminky.urs.cz/item/CS_URS_2024_01/722220152</t>
  </si>
  <si>
    <t>722231075</t>
  </si>
  <si>
    <t>Armatury se dvěma závity ventily zpětné mosazné PN 10 do 110°C G 5/4"</t>
  </si>
  <si>
    <t>-1885153406</t>
  </si>
  <si>
    <t>https://podminky.urs.cz/item/CS_URS_2024_01/722231075</t>
  </si>
  <si>
    <t>722231222</t>
  </si>
  <si>
    <t>Armatury se dvěma závity ventily pojistné k bojleru mosazné PN 6 do 100°C G 3/4"</t>
  </si>
  <si>
    <t>-2120008993</t>
  </si>
  <si>
    <t>https://podminky.urs.cz/item/CS_URS_2024_01/722231222</t>
  </si>
  <si>
    <t>722232043</t>
  </si>
  <si>
    <t>Armatury se dvěma závity kulové kohouty PN 42 do 185 °C přímé vnitřní závit G 1/2"</t>
  </si>
  <si>
    <t>1521492441</t>
  </si>
  <si>
    <t>https://podminky.urs.cz/item/CS_URS_2024_01/722232043</t>
  </si>
  <si>
    <t>722232044</t>
  </si>
  <si>
    <t>Armatury se dvěma závity kulové kohouty PN 42 do 185 °C přímé vnitřní závit G 3/4"</t>
  </si>
  <si>
    <t>-620093441</t>
  </si>
  <si>
    <t>https://podminky.urs.cz/item/CS_URS_2024_01/722232044</t>
  </si>
  <si>
    <t>722232045</t>
  </si>
  <si>
    <t>Armatury se dvěma závity kulové kohouty PN 42 do 185 °C přímé vnitřní závit G 1"</t>
  </si>
  <si>
    <t>-1936973550</t>
  </si>
  <si>
    <t>https://podminky.urs.cz/item/CS_URS_2024_01/722232045</t>
  </si>
  <si>
    <t>722232046</t>
  </si>
  <si>
    <t>Armatury se dvěma závity kulové kohouty PN 42 do 185 °C přímé vnitřní závit G 5/4"</t>
  </si>
  <si>
    <t>-388208602</t>
  </si>
  <si>
    <t>https://podminky.urs.cz/item/CS_URS_2024_01/722232046</t>
  </si>
  <si>
    <t>725813111</t>
  </si>
  <si>
    <t>Ventily rohové bez připojovací trubičky nebo flexi hadičky G 1/2"</t>
  </si>
  <si>
    <t>1390218480</t>
  </si>
  <si>
    <t>https://podminky.urs.cz/item/CS_URS_2024_01/725813111</t>
  </si>
  <si>
    <t>727222001</t>
  </si>
  <si>
    <t>Protipožární ochranné manžety plastového potrubí prostup stěnou tloušťky 100 mm požární odolnost EI 90 D 32</t>
  </si>
  <si>
    <t>500292090</t>
  </si>
  <si>
    <t>https://podminky.urs.cz/item/CS_URS_2024_01/727222001</t>
  </si>
  <si>
    <t>781493611</t>
  </si>
  <si>
    <t>Obklad - dokončující práce montáž vanových dvířek plastových lepených s rámem</t>
  </si>
  <si>
    <t>-1275585881</t>
  </si>
  <si>
    <t>https://podminky.urs.cz/item/CS_URS_2024_01/781493611</t>
  </si>
  <si>
    <t>56245721</t>
  </si>
  <si>
    <t>dvířka vanová bílá 300x300mm</t>
  </si>
  <si>
    <t>-1285315878</t>
  </si>
  <si>
    <t>HZS2212.1</t>
  </si>
  <si>
    <t>-1423878023</t>
  </si>
  <si>
    <t>https://podminky.urs.cz/item/CS_URS_2024_01/HZS2212.1</t>
  </si>
  <si>
    <t>722-1.2</t>
  </si>
  <si>
    <t>Tepelná izolace</t>
  </si>
  <si>
    <t>722181113</t>
  </si>
  <si>
    <t>Ochrana potrubí plstěnými pásy DN 25</t>
  </si>
  <si>
    <t>178976442</t>
  </si>
  <si>
    <t>https://podminky.urs.cz/item/CS_URS_2024_01/722181113</t>
  </si>
  <si>
    <t>"detaily"10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</si>
  <si>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</si>
  <si>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</si>
  <si>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-1194954862</t>
  </si>
  <si>
    <t>https://podminky.urs.cz/item/CS_URS_2024_01/722181231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</si>
  <si>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</si>
  <si>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</si>
  <si>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1901542983</t>
  </si>
  <si>
    <t>https://podminky.urs.cz/item/CS_URS_2024_01/722181232</t>
  </si>
  <si>
    <t>106+54+48</t>
  </si>
  <si>
    <t>725</t>
  </si>
  <si>
    <t>Zdravotechnika - zařizovací předměty</t>
  </si>
  <si>
    <t>721226511</t>
  </si>
  <si>
    <t>Zápachové uzávěrky podomítkové (Pe) s krycí deskou pro pračku a myčku DN 40</t>
  </si>
  <si>
    <t>1950911147</t>
  </si>
  <si>
    <t>https://podminky.urs.cz/item/CS_URS_2024_01/721226511</t>
  </si>
  <si>
    <t>20+5</t>
  </si>
  <si>
    <t>725112022</t>
  </si>
  <si>
    <t>Zařízení záchodů klozety keramické závěsné na nosné stěny s hlubokým splachováním odpad vodorovný</t>
  </si>
  <si>
    <t>-802966260</t>
  </si>
  <si>
    <t>https://podminky.urs.cz/item/CS_URS_2024_01/725112022</t>
  </si>
  <si>
    <t>725119125</t>
  </si>
  <si>
    <t>Zařízení záchodů montáž klozetových mís závěsných na nosné stěny</t>
  </si>
  <si>
    <t>432905800</t>
  </si>
  <si>
    <t>https://podminky.urs.cz/item/CS_URS_2024_01/725119125</t>
  </si>
  <si>
    <t>klozetová mísa závěsná invalidní</t>
  </si>
  <si>
    <t>422927310</t>
  </si>
  <si>
    <t>Poznámka k položce:_x000D_
specifikace 15</t>
  </si>
  <si>
    <t>725211617</t>
  </si>
  <si>
    <t>Umyvadla keramická bílá bez výtokových armatur připevněná na stěnu šrouby s krytem na sifon (polosloupem), šířka umyvadla 600 mm</t>
  </si>
  <si>
    <t>-529349509</t>
  </si>
  <si>
    <t>https://podminky.urs.cz/item/CS_URS_2024_01/725211617</t>
  </si>
  <si>
    <t>"S1"5</t>
  </si>
  <si>
    <t>721212125</t>
  </si>
  <si>
    <t>Odtokové sprchové žlaby se zápachovou uzávěrkou a krycím roštem délky 900 mm</t>
  </si>
  <si>
    <t>-1711167653</t>
  </si>
  <si>
    <t>https://podminky.urs.cz/item/CS_URS_2024_01/721212125</t>
  </si>
  <si>
    <t>725222116</t>
  </si>
  <si>
    <t>Vany bez výtokových armatur akrylátové se zápachovou uzávěrkou klasické 1700x700 mm</t>
  </si>
  <si>
    <t>-1736580997</t>
  </si>
  <si>
    <t>https://podminky.urs.cz/item/CS_URS_2024_01/725222116</t>
  </si>
  <si>
    <t>"S14"1</t>
  </si>
  <si>
    <t>725211616</t>
  </si>
  <si>
    <t>Umyvadla keramická bílá bez výtokových armatur připevněná na stěnu šrouby s krytem na sifon (polosloupem), šířka umyvadla 550 mm</t>
  </si>
  <si>
    <t>-2051795960</t>
  </si>
  <si>
    <t>https://podminky.urs.cz/item/CS_URS_2024_01/725211616</t>
  </si>
  <si>
    <t>"S2"7</t>
  </si>
  <si>
    <t>725211681</t>
  </si>
  <si>
    <t>Umyvadla keramická bílá bez výtokových armatur připevněná na stěnu šrouby zdravotní, šířka umyvadla 640 mm</t>
  </si>
  <si>
    <t>1632134252</t>
  </si>
  <si>
    <t>https://podminky.urs.cz/item/CS_URS_2024_01/725211681</t>
  </si>
  <si>
    <t>"S3"3</t>
  </si>
  <si>
    <t>725241128</t>
  </si>
  <si>
    <t>Sprchové vaničky akrylátové obdélníkové 1200x900 mm</t>
  </si>
  <si>
    <t>-1022834437</t>
  </si>
  <si>
    <t>https://podminky.urs.cz/item/CS_URS_2024_01/725241128</t>
  </si>
  <si>
    <t>725291666</t>
  </si>
  <si>
    <t>Montáž doplňků zařízení koupelen a záchodů háčku</t>
  </si>
  <si>
    <t>-981139739</t>
  </si>
  <si>
    <t>https://podminky.urs.cz/item/CS_URS_2024_01/725291666</t>
  </si>
  <si>
    <t>55441011</t>
  </si>
  <si>
    <t>háček koupelnový</t>
  </si>
  <si>
    <t>1863142889</t>
  </si>
  <si>
    <t>725291652</t>
  </si>
  <si>
    <t>Montáž doplňků zařízení koupelen a záchodů dávkovače tekutého mýdla</t>
  </si>
  <si>
    <t>-1443041862</t>
  </si>
  <si>
    <t>https://podminky.urs.cz/item/CS_URS_2024_01/725291652</t>
  </si>
  <si>
    <t>55431097</t>
  </si>
  <si>
    <t>dávkovač tekutého mýdla 1,2L, nerez</t>
  </si>
  <si>
    <t>-3965328</t>
  </si>
  <si>
    <t>725291653</t>
  </si>
  <si>
    <t>Montáž doplňků zařízení koupelen a záchodů zásobníku toaletních papírů</t>
  </si>
  <si>
    <t>-1902567249</t>
  </si>
  <si>
    <t>https://podminky.urs.cz/item/CS_URS_2024_01/725291653</t>
  </si>
  <si>
    <t>55431091</t>
  </si>
  <si>
    <t>zásobník toaletních papírů nerez D 220mm</t>
  </si>
  <si>
    <t>567702102</t>
  </si>
  <si>
    <t>725291654</t>
  </si>
  <si>
    <t>Montáž doplňků zařízení koupelen a záchodů zásobníku papírových ručníků</t>
  </si>
  <si>
    <t>-1252514571</t>
  </si>
  <si>
    <t>https://podminky.urs.cz/item/CS_URS_2024_01/725291654</t>
  </si>
  <si>
    <t>55431084</t>
  </si>
  <si>
    <t>zásobník papírových ručníků skládaných nerezové provedení</t>
  </si>
  <si>
    <t>898384240</t>
  </si>
  <si>
    <t>725291664</t>
  </si>
  <si>
    <t>Montáž doplňků zařízení koupelen a záchodů štětky závěsné</t>
  </si>
  <si>
    <t>456269238</t>
  </si>
  <si>
    <t>https://podminky.urs.cz/item/CS_URS_2024_01/725291664</t>
  </si>
  <si>
    <t>55779013</t>
  </si>
  <si>
    <t>štětka na WC závěsná nebo na podlahu kartáč nylon nerezové záchytné pouzdro mat</t>
  </si>
  <si>
    <t>1560488658</t>
  </si>
  <si>
    <t>725831315</t>
  </si>
  <si>
    <t>Baterie vanové nástěnné pákové s automatickým přepínačem a sprchou</t>
  </si>
  <si>
    <t>1676731115</t>
  </si>
  <si>
    <t>https://podminky.urs.cz/item/CS_URS_2024_01/725831315</t>
  </si>
  <si>
    <t>"S7"1</t>
  </si>
  <si>
    <t>725841353</t>
  </si>
  <si>
    <t>Baterie sprchové automatické se směšovací baterií a sprchovou růžicí</t>
  </si>
  <si>
    <t>1407162367</t>
  </si>
  <si>
    <t>https://podminky.urs.cz/item/CS_URS_2024_01/725841353</t>
  </si>
  <si>
    <t>"S8"7</t>
  </si>
  <si>
    <t>725841354</t>
  </si>
  <si>
    <t>Baterie sprchové automatické s termostatickým ventilem a sprchovou růžicí</t>
  </si>
  <si>
    <t>-707225839</t>
  </si>
  <si>
    <t>https://podminky.urs.cz/item/CS_URS_2024_01/725841354</t>
  </si>
  <si>
    <t>"S9"8</t>
  </si>
  <si>
    <t>725829141</t>
  </si>
  <si>
    <t>Baterie bidetové montáž ostatních typů stojánkových pákových souprav</t>
  </si>
  <si>
    <t>-1131450041</t>
  </si>
  <si>
    <t>https://podminky.urs.cz/item/CS_URS_2024_01/725829141</t>
  </si>
  <si>
    <t>"S6"3</t>
  </si>
  <si>
    <t>baterie bidetová nástěnná, dle specifikace 10, S6 dle knihy stand.</t>
  </si>
  <si>
    <t>1612300520</t>
  </si>
  <si>
    <t>725291662</t>
  </si>
  <si>
    <t>Montáž doplňků zařízení koupelen a záchodů sedačky do sprchy</t>
  </si>
  <si>
    <t>1070995599</t>
  </si>
  <si>
    <t>https://podminky.urs.cz/item/CS_URS_2024_01/725291662</t>
  </si>
  <si>
    <t>55147080</t>
  </si>
  <si>
    <t>sedačka do sprchy antikorozní rozměr sedáku 340x430mm</t>
  </si>
  <si>
    <t>CS ÚRS 2023 02</t>
  </si>
  <si>
    <t>446019026</t>
  </si>
  <si>
    <t>725291668</t>
  </si>
  <si>
    <t>Montáž doplňků zařízení koupelen a záchodů madla invalidního rovného</t>
  </si>
  <si>
    <t>850259305</t>
  </si>
  <si>
    <t>https://podminky.urs.cz/item/CS_URS_2024_01/725291668</t>
  </si>
  <si>
    <t>"S17"7</t>
  </si>
  <si>
    <t>55147053</t>
  </si>
  <si>
    <t>madlo invalidní rovné bílé 600mm</t>
  </si>
  <si>
    <t>-224553738</t>
  </si>
  <si>
    <t>725291670</t>
  </si>
  <si>
    <t>Montáž doplňků zařízení koupelen a záchodů madla invalidního krakorcového sklopného</t>
  </si>
  <si>
    <t>-2059094374</t>
  </si>
  <si>
    <t>https://podminky.urs.cz/item/CS_URS_2024_01/725291670</t>
  </si>
  <si>
    <t>"S16"7</t>
  </si>
  <si>
    <t>55147061</t>
  </si>
  <si>
    <t>madlo invalidní krakorcové sklopné bílé 813mm</t>
  </si>
  <si>
    <t>1616358098</t>
  </si>
  <si>
    <t>725532101</t>
  </si>
  <si>
    <t>Elektrické ohřívače zásobníkové beztlakové přepadové akumulační s pojistným ventilem závěsné svislé objem nádrže (příkon) 10 l (2,0 kW)</t>
  </si>
  <si>
    <t>1020632502</t>
  </si>
  <si>
    <t>https://podminky.urs.cz/item/CS_URS_2024_01/725532101</t>
  </si>
  <si>
    <t>725311121</t>
  </si>
  <si>
    <t>Dřezy bez výtokových armatur jednoduché se zápachovou uzávěrkou nerezové s odkapávací plochou 560x480 mm a miskou</t>
  </si>
  <si>
    <t>-1501216321</t>
  </si>
  <si>
    <t>https://podminky.urs.cz/item/CS_URS_2024_01/725311121</t>
  </si>
  <si>
    <t>725331111</t>
  </si>
  <si>
    <t>Výlevky bez výtokových armatur a splachovací nádrže keramické se sklopnou plastovou mřížkou 425 mm</t>
  </si>
  <si>
    <t>-472186082</t>
  </si>
  <si>
    <t>https://podminky.urs.cz/item/CS_URS_2024_01/725331111</t>
  </si>
  <si>
    <t>725821316</t>
  </si>
  <si>
    <t>Baterie dřezové nástěnné pákové s otáčivým plochým ústím a délkou ramínka 300 mm</t>
  </si>
  <si>
    <t>-1971206613</t>
  </si>
  <si>
    <t>https://podminky.urs.cz/item/CS_URS_2024_01/725821316</t>
  </si>
  <si>
    <t>725821329</t>
  </si>
  <si>
    <t>Baterie dřezové stojánkové pákové s otáčivým ústím a délkou ramínka s vytahovací sprškou</t>
  </si>
  <si>
    <t>-1629392357</t>
  </si>
  <si>
    <t>https://podminky.urs.cz/item/CS_URS_2024_01/725821329</t>
  </si>
  <si>
    <t>725829131</t>
  </si>
  <si>
    <t>Baterie umyvadlové montáž ostatních typů stojánkových G 1/2"</t>
  </si>
  <si>
    <t>-673071955</t>
  </si>
  <si>
    <t>https://podminky.urs.cz/item/CS_URS_2024_01/725829131</t>
  </si>
  <si>
    <t>55145694</t>
  </si>
  <si>
    <t>baterie umyvadlová stojánková páková výtok 160 mm s tlačným uzávěrem odpadu 5/4" chrom</t>
  </si>
  <si>
    <t>-762141407</t>
  </si>
  <si>
    <t>M001</t>
  </si>
  <si>
    <t>baterie stojánková umyvadlová INV. dle S5</t>
  </si>
  <si>
    <t>-926046505</t>
  </si>
  <si>
    <t>Poznámka k položce:_x000D_
specifikace 11</t>
  </si>
  <si>
    <t>725869204</t>
  </si>
  <si>
    <t>Zápachové uzávěrky zařizovacích předmětů montáž zápachových uzávěrek dřezových jednodílných DN 50</t>
  </si>
  <si>
    <t>1329802210</t>
  </si>
  <si>
    <t>https://podminky.urs.cz/item/CS_URS_2024_01/725869204</t>
  </si>
  <si>
    <t>55161117</t>
  </si>
  <si>
    <t>uzávěrka zápachová dřezová s přípojkou pro myčku a pračku DN 40</t>
  </si>
  <si>
    <t>306307875</t>
  </si>
  <si>
    <t>1977884692</t>
  </si>
  <si>
    <t>"montáž vany pro invalidy vč. přesunu"10</t>
  </si>
  <si>
    <t>K003</t>
  </si>
  <si>
    <t>dodávka vana invalidní, sklopná dle S13 knihy standardů</t>
  </si>
  <si>
    <t>1514647383</t>
  </si>
  <si>
    <t>Poznámka k položce:_x000D_
specifikace 12</t>
  </si>
  <si>
    <t>998725102</t>
  </si>
  <si>
    <t>Přesun hmot pro zařizovací předměty stanovený z hmotnosti přesunovaného materiálu vodorovná dopravní vzdálenost do 50 m základní v objektech výšky přes 6 do 12 m</t>
  </si>
  <si>
    <t>391076484</t>
  </si>
  <si>
    <t>https://podminky.urs.cz/item/CS_URS_2024_01/998725102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</si>
  <si>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</si>
  <si>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</si>
  <si>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-359369484</t>
  </si>
  <si>
    <t>https://podminky.urs.cz/item/CS_URS_2024_01/998725192</t>
  </si>
  <si>
    <t>K001x</t>
  </si>
  <si>
    <t>Montáž koše na stěnu</t>
  </si>
  <si>
    <t>-560753282</t>
  </si>
  <si>
    <t>55431082</t>
  </si>
  <si>
    <t>koš odpadkový drátěný závěsný nerezový 350x290x190mm</t>
  </si>
  <si>
    <t>-1196906124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</si>
  <si>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</si>
  <si>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</si>
  <si>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</si>
  <si>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1277259015</t>
  </si>
  <si>
    <t>https://podminky.urs.cz/item/CS_URS_2024_01/726131041</t>
  </si>
  <si>
    <t>726131043</t>
  </si>
  <si>
    <t>Předstěnové instalační systémy do lehkých stěn s kovovou konstrukcí pro závěsné klozety ovládání zepředu, stavební výšky 1120 mm pro tělesně postižené</t>
  </si>
  <si>
    <t>-66072466</t>
  </si>
  <si>
    <t>https://podminky.urs.cz/item/CS_URS_2024_01/726131043</t>
  </si>
  <si>
    <t>726191011</t>
  </si>
  <si>
    <t>Ostatní příslušenství instalačních systémů montáž ovládacích tlačítek k WC</t>
  </si>
  <si>
    <t>1293614334</t>
  </si>
  <si>
    <t>https://podminky.urs.cz/item/CS_URS_2024_01/726191011</t>
  </si>
  <si>
    <t>7+4</t>
  </si>
  <si>
    <t>55281792</t>
  </si>
  <si>
    <t>tlačítko pro ovládání WC zepředu, chrom, Stop splachování, 246x164mm</t>
  </si>
  <si>
    <t>467659559</t>
  </si>
  <si>
    <t>998726112</t>
  </si>
  <si>
    <t>Přesun hmot pro instalační prefabrikáty stanovený z hmotnosti přesunovaného materiálu vodorovná dopravní vzdálenost do 50 m základní v objektech výšky přes 6 m do 12 m</t>
  </si>
  <si>
    <t>-316360206</t>
  </si>
  <si>
    <t>https://podminky.urs.cz/item/CS_URS_2024_01/998726112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</si>
  <si>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</si>
  <si>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</si>
  <si>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-1735756005</t>
  </si>
  <si>
    <t>https://podminky.urs.cz/item/CS_URS_2024_01/998726192</t>
  </si>
  <si>
    <t xml:space="preserve">2 - Vytápění </t>
  </si>
  <si>
    <t xml:space="preserve">    92 - Zednické přípomoci pro ZTI, VZT,  Elektro</t>
  </si>
  <si>
    <t xml:space="preserve">      92-1 - Suť po přípomoce</t>
  </si>
  <si>
    <t xml:space="preserve">    727 - Zdravotechnika - požární ochrana</t>
  </si>
  <si>
    <t xml:space="preserve">    731 - Ústřední vytápění - kotelny</t>
  </si>
  <si>
    <t xml:space="preserve">      731-1 - Sytém dopouštění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</si>
  <si>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</si>
  <si>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</si>
  <si>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</si>
  <si>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</si>
  <si>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  735a - Podlahové topení</t>
  </si>
  <si>
    <t>OST - Ostatní</t>
  </si>
  <si>
    <t>-657782320</t>
  </si>
  <si>
    <t>100,*0,15</t>
  </si>
  <si>
    <t>974049132</t>
  </si>
  <si>
    <t>Vysekání rýh v betonových zdech do hl. 50 mm a šířky do 70 mm</t>
  </si>
  <si>
    <t>-1690041624</t>
  </si>
  <si>
    <t>https://podminky.urs.cz/item/CS_URS_2024_01/974049132</t>
  </si>
  <si>
    <t>-1310118705</t>
  </si>
  <si>
    <t>977151111</t>
  </si>
  <si>
    <t>Jádrové vrty diamantovými korunkami do stavebních materiálů (železobetonu, betonu, cihel, obkladů, dlažeb, kamene) průměru do 35 mm</t>
  </si>
  <si>
    <t>535120610</t>
  </si>
  <si>
    <t>https://podminky.urs.cz/item/CS_URS_2024_01/977151111</t>
  </si>
  <si>
    <t>-1480837837</t>
  </si>
  <si>
    <t>-1443753446</t>
  </si>
  <si>
    <t>-2106289665</t>
  </si>
  <si>
    <t>246247471</t>
  </si>
  <si>
    <t>1776680380</t>
  </si>
  <si>
    <t>0,815*25 'Přepočtené koeficientem množství</t>
  </si>
  <si>
    <t>1363582156</t>
  </si>
  <si>
    <t>287412472</t>
  </si>
  <si>
    <t>"detaily"15</t>
  </si>
  <si>
    <t>722181116</t>
  </si>
  <si>
    <t>Ochrana potrubí plstěnými pásy DN 50 a DN 65</t>
  </si>
  <si>
    <t>-1526634723</t>
  </si>
  <si>
    <t>https://podminky.urs.cz/item/CS_URS_2024_01/722181116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</si>
  <si>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</si>
  <si>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</si>
  <si>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1985263591</t>
  </si>
  <si>
    <t>https://podminky.urs.cz/item/CS_URS_2024_01/713463311</t>
  </si>
  <si>
    <t>63154012</t>
  </si>
  <si>
    <t>pouzdro izolační potrubní z minerální vlny s Al fólií max. 250/100°C 15/30mm</t>
  </si>
  <si>
    <t>1696597736</t>
  </si>
  <si>
    <t>103*1,05 'Přepočtené koeficientem množství</t>
  </si>
  <si>
    <t>63154530</t>
  </si>
  <si>
    <t>pouzdro izolační potrubní z minerální vlny s Al fólií max. 250/100°C 22/30mm</t>
  </si>
  <si>
    <t>-206705274</t>
  </si>
  <si>
    <t>44*1,05 'Přepočtené koeficientem množství</t>
  </si>
  <si>
    <t>63154005</t>
  </si>
  <si>
    <t>pouzdro izolační potrubní z minerální vlny s Al fólií max. 250/100°C 28/20mm</t>
  </si>
  <si>
    <t>-2115777744</t>
  </si>
  <si>
    <t>115*1,05 'Přepočtené koeficientem množství</t>
  </si>
  <si>
    <t>63154572</t>
  </si>
  <si>
    <t>pouzdro izolační potrubní z minerální vlny s Al fólií max. 250/100°C 35/40mm</t>
  </si>
  <si>
    <t>181005391</t>
  </si>
  <si>
    <t>5*1,05 'Přepočtené koeficientem množství</t>
  </si>
  <si>
    <t>63154573</t>
  </si>
  <si>
    <t>pouzdro izolační potrubní z minerální vlny s Al fólií max. 250/100°C 42/40mm</t>
  </si>
  <si>
    <t>-418268020</t>
  </si>
  <si>
    <t>1795041850</t>
  </si>
  <si>
    <t>727</t>
  </si>
  <si>
    <t>Zdravotechnika - požární ochrana</t>
  </si>
  <si>
    <t>727111001</t>
  </si>
  <si>
    <t>Protipožární trubní ucpávky ocelového potrubí bez izolace prostup stěnou tloušťky 100 mm požární odolnost EI 120 DN 25</t>
  </si>
  <si>
    <t>1848819541</t>
  </si>
  <si>
    <t>https://podminky.urs.cz/item/CS_URS_2024_01/727111001</t>
  </si>
  <si>
    <t>727111041</t>
  </si>
  <si>
    <t>Protipožární trubní ucpávky ocelového potrubí bez izolace prostup stropem tloušťky 150 mm požární odolnost EI 120 DN 25</t>
  </si>
  <si>
    <t>1793915276</t>
  </si>
  <si>
    <t>https://podminky.urs.cz/item/CS_URS_2024_01/727111041</t>
  </si>
  <si>
    <t>727111042</t>
  </si>
  <si>
    <t>Protipožární trubní ucpávky ocelového potrubí bez izolace prostup stropem tloušťky 150 mm požární odolnost EI 120 DN 32</t>
  </si>
  <si>
    <t>1931361136</t>
  </si>
  <si>
    <t>https://podminky.urs.cz/item/CS_URS_2024_01/727111042</t>
  </si>
  <si>
    <t>727111043</t>
  </si>
  <si>
    <t>Protipožární trubní ucpávky ocelového potrubí bez izolace prostup stropem tloušťky 150 mm požární odolnost EI 120 DN 50</t>
  </si>
  <si>
    <t>-1811114564</t>
  </si>
  <si>
    <t>https://podminky.urs.cz/item/CS_URS_2024_01/727111043</t>
  </si>
  <si>
    <t>998727102</t>
  </si>
  <si>
    <t>Přesun hmot pro protipožární ochranu stanovený z hmotnosti přesunovaného materiálu vodorovná dopravní vzdálenost do 50 m základní v objektech výšky přes 6 do 12 m</t>
  </si>
  <si>
    <t>665031470</t>
  </si>
  <si>
    <t>https://podminky.urs.cz/item/CS_URS_2024_01/998727102</t>
  </si>
  <si>
    <t>731</t>
  </si>
  <si>
    <t>Ústřední vytápění - kotelny</t>
  </si>
  <si>
    <t>732522013</t>
  </si>
  <si>
    <t>Tepelná čerpadla vzduch/voda pro vytápění a přípravu TV venkovní jednotka s invertorem topný výkon 4-24 kW</t>
  </si>
  <si>
    <t>-278458802</t>
  </si>
  <si>
    <t>https://podminky.urs.cz/item/CS_URS_2024_01/732522013</t>
  </si>
  <si>
    <t xml:space="preserve">Poznámka k položce:_x000D_
_x000D_
Výkonový rozsah v režimu topení 6,3 – 24,2 kW, _x000D_
Splitové uspořádání_x000D_
_x000D_
Regulace – ekvitermní řízení, _x000D_
autoadaptace ekvitermní křivky, _x000D_
útlumové programy, noční útlum, _x000D_
inteligentní spínání bivalentního zdroje,řízení více topných okruhů, reakce na tředpověď počasí_x000D_
eletrické napájení (V/f/Hz) 400/3/50_x000D_
požadovaný jistič (char.A/f) B20/3_x000D_
rozběhový proud (A) 6,0_x000D_
ustálený proud (A) max.10,3_x000D_
maximální příkon (kW) 7,9_x000D_
elektrické krytí IP X4_x000D_
kompresor DC - dvojitý rotační_x000D_
max.průtok vzduchu (l/s) 2550_x000D_
připojení chladiva (") flérové 1/2-3/4_x000D_
provozní rozsah (stupně celsia) - 20 / 45_x000D_
rozměry venkovní jednotky v/š/h (mm) 1550/1010/400 (včetně mřížky)_x000D_
rozměry vnitřní jednotky v/š/h (mm) 950/406/280_x000D_
hmotnost vnitřní/venkovní jednotky (kg) 142/34_x000D_
</t>
  </si>
  <si>
    <t>732522022</t>
  </si>
  <si>
    <t>Tepelná čerpadla vzduch/voda pro vytápění a přípravu TV vnitřní jednotka s vestavným průtokovým zásobníkem výkonu 12 kW</t>
  </si>
  <si>
    <t>1011818945</t>
  </si>
  <si>
    <t>https://podminky.urs.cz/item/CS_URS_2024_01/732522022</t>
  </si>
  <si>
    <t>732523102</t>
  </si>
  <si>
    <t>Tepelná čerpadla vzduch/voda příslušenství konzoly na stěnu/ střechu</t>
  </si>
  <si>
    <t>1115389852</t>
  </si>
  <si>
    <t>https://podminky.urs.cz/item/CS_URS_2024_01/732523102</t>
  </si>
  <si>
    <t>732511123</t>
  </si>
  <si>
    <t>Primární potrubí solárních systémů vlnovcové z nerezové oceli AISI 304 PN 10, T= -50 až +150°C předizolované dvoutrubkové tl. izolace 13 mm DN 20</t>
  </si>
  <si>
    <t>1596376976</t>
  </si>
  <si>
    <t>https://podminky.urs.cz/item/CS_URS_2024_01/732511123</t>
  </si>
  <si>
    <t>734295023</t>
  </si>
  <si>
    <t>Směšovací armatury otopných a chladících systémů ventily závitové PN 10 T= 120°C třícestné se servomotorem G 5/4</t>
  </si>
  <si>
    <t>805764618</t>
  </si>
  <si>
    <t>https://podminky.urs.cz/item/CS_URS_2024_01/734295023</t>
  </si>
  <si>
    <t>998731102</t>
  </si>
  <si>
    <t>Přesun hmot pro kotelny stanovený z hmotnosti přesunovaného materiálu vodorovná dopravní vzdálenost do 50 m základní v objektech výšky přes 6 do 12 m</t>
  </si>
  <si>
    <t>1289216938</t>
  </si>
  <si>
    <t>https://podminky.urs.cz/item/CS_URS_2024_01/998731102</t>
  </si>
  <si>
    <t>731-1</t>
  </si>
  <si>
    <t>Sytém dopouštění</t>
  </si>
  <si>
    <t>767892602</t>
  </si>
  <si>
    <t>Montáž vertikálních zahrad technologie automatického dopouštění</t>
  </si>
  <si>
    <t>-1184382690</t>
  </si>
  <si>
    <t>https://podminky.urs.cz/item/CS_URS_2024_01/767892602</t>
  </si>
  <si>
    <t>55128890</t>
  </si>
  <si>
    <t>sada automatického dopouštění s bezpečnostním uzavřením</t>
  </si>
  <si>
    <t>-513257647</t>
  </si>
  <si>
    <t>899922345</t>
  </si>
  <si>
    <t>Příslušenství pro ovládání čerpadel ovládací skříň vyčerpávání nebo dopouštění příkon 3 W, zatížení 5 A</t>
  </si>
  <si>
    <t>-2011240416</t>
  </si>
  <si>
    <t>https://podminky.urs.cz/item/CS_URS_2024_01/899922345</t>
  </si>
  <si>
    <t>899922351</t>
  </si>
  <si>
    <t>Příslušenství pro ovládání čerpadel ponorná sonda pro snímání jedné hladiny, kabel délky 5 m</t>
  </si>
  <si>
    <t>331639442</t>
  </si>
  <si>
    <t>https://podminky.urs.cz/item/CS_URS_2024_01/899922351</t>
  </si>
  <si>
    <t>724249025</t>
  </si>
  <si>
    <t>Zařízení pro úpravu vody montáž čerpadel dávkovacích proporcionálních ostatních typů od 1/2" do G 2"</t>
  </si>
  <si>
    <t>-1586416764</t>
  </si>
  <si>
    <t>https://podminky.urs.cz/item/CS_URS_2024_01/724249025</t>
  </si>
  <si>
    <t>43633004</t>
  </si>
  <si>
    <t>filtr domácí na studenou vodu 6/4" se zpětným manuálním proplachem</t>
  </si>
  <si>
    <t>795954218</t>
  </si>
  <si>
    <t>734242412</t>
  </si>
  <si>
    <t>Ventily zpětné závitové PN 16 do 110°C přímé G 1/2</t>
  </si>
  <si>
    <t>-1664122025</t>
  </si>
  <si>
    <t>https://podminky.urs.cz/item/CS_URS_2024_01/734242412</t>
  </si>
  <si>
    <t>734292713</t>
  </si>
  <si>
    <t>Ostatní armatury kulové kohouty PN 42 do 185°C přímé vnitřní závit G 1/2</t>
  </si>
  <si>
    <t>1038063200</t>
  </si>
  <si>
    <t>https://podminky.urs.cz/item/CS_URS_2024_01/734292713</t>
  </si>
  <si>
    <t>723221304</t>
  </si>
  <si>
    <t>Armatury s jedním závitem ventily vzorkovací rohové PN 5 vnitřní závit G 1/2"</t>
  </si>
  <si>
    <t>-74790486</t>
  </si>
  <si>
    <t>https://podminky.urs.cz/item/CS_URS_2024_01/723221304</t>
  </si>
  <si>
    <t>495171667</t>
  </si>
  <si>
    <t>-1128646064</t>
  </si>
  <si>
    <t>Ústřední vytápění - strojovny</t>
  </si>
  <si>
    <t>732112242</t>
  </si>
  <si>
    <t>Rozdělovače a sběrače sdružené hydraulické závitové (průtok Q m3/h - výkon kW) DN 150 (65 m3/h - 1500 kW)</t>
  </si>
  <si>
    <t>904357059</t>
  </si>
  <si>
    <t>https://podminky.urs.cz/item/CS_URS_2024_01/732112242</t>
  </si>
  <si>
    <t>732231003</t>
  </si>
  <si>
    <t>Akumulační nádrže bez přípravy TUV bez teplosměnného výměníku PN 0,3 MPa / t = 95°C objem nádrže 250 l</t>
  </si>
  <si>
    <t>-1983336682</t>
  </si>
  <si>
    <t>https://podminky.urs.cz/item/CS_URS_2024_01/732231003</t>
  </si>
  <si>
    <t>732231121</t>
  </si>
  <si>
    <t>Akumulační nádrže bez přípravy TUV s jedním teplosměnným výměníkem v. pl. 1,5 m2 PN 0,3 MPa/1,0 MPa / t = 90°C/110°C objem nádrže 500 l</t>
  </si>
  <si>
    <t>-439911306</t>
  </si>
  <si>
    <t>https://podminky.urs.cz/item/CS_URS_2024_01/732231121</t>
  </si>
  <si>
    <t>732294112</t>
  </si>
  <si>
    <t>Elektrické topné jednotky šroubovací 6/4" o výkonu 2,5 kW</t>
  </si>
  <si>
    <t>-531698744</t>
  </si>
  <si>
    <t>https://podminky.urs.cz/item/CS_URS_2024_01/732294112</t>
  </si>
  <si>
    <t>732294335</t>
  </si>
  <si>
    <t>Elektrické topné jednotky vestavné přírubové s keramickým topným tělesem o výkonu 6,6 kW</t>
  </si>
  <si>
    <t>-1993328932</t>
  </si>
  <si>
    <t>https://podminky.urs.cz/item/CS_URS_2024_01/732294335</t>
  </si>
  <si>
    <t>732331617</t>
  </si>
  <si>
    <t>Nádoby expanzní tlakové pro topné a chladicí soustavy s membránou bez pojistného ventilu se závitovým připojením PN 0,6 o objemu 80 l</t>
  </si>
  <si>
    <t>1371378753</t>
  </si>
  <si>
    <t>https://podminky.urs.cz/item/CS_URS_2024_01/732331617</t>
  </si>
  <si>
    <t>732331771</t>
  </si>
  <si>
    <t>Nádoby expanzní tlakové pro topné a chladicí soustavy příslušenství k expanzním nádobám souprava s upínací páskou</t>
  </si>
  <si>
    <t>-853332880</t>
  </si>
  <si>
    <t>https://podminky.urs.cz/item/CS_URS_2024_01/732331771</t>
  </si>
  <si>
    <t>732331772</t>
  </si>
  <si>
    <t>Nádoby expanzní tlakové pro topné a chladicí soustavy příslušenství k expanzním nádobám konzole nastavitelná</t>
  </si>
  <si>
    <t>344946676</t>
  </si>
  <si>
    <t>https://podminky.urs.cz/item/CS_URS_2024_01/732331772</t>
  </si>
  <si>
    <t>732331777</t>
  </si>
  <si>
    <t>Nádoby expanzní tlakové pro topné a chladicí soustavy příslušenství k expanzním nádobám bezpečnostní uzávěr k měření tlaku G 3/4</t>
  </si>
  <si>
    <t>-17458212</t>
  </si>
  <si>
    <t>https://podminky.urs.cz/item/CS_URS_2024_01/732331777</t>
  </si>
  <si>
    <t>732421204</t>
  </si>
  <si>
    <t>Čerpadla teplovodní mokroběžná závitová cirkulační pro TUV (elektronicky řízená) PN 10, do 80°C DN přípojky/dopravní výška H (m) - čerpací výkon Q (m3/h) DN 25 / do 6,0 m / 9,0 m3/h</t>
  </si>
  <si>
    <t>-666896964</t>
  </si>
  <si>
    <t>https://podminky.urs.cz/item/CS_URS_2024_01/732421204</t>
  </si>
  <si>
    <t>2+1</t>
  </si>
  <si>
    <t>998732102</t>
  </si>
  <si>
    <t>Přesun hmot pro strojovny stanovený z hmotnosti přesunovaného materiálu vodorovná dopravní vzdálenost do 50 m základní v objektech výšky přes 6 do 12 m</t>
  </si>
  <si>
    <t>-154253993</t>
  </si>
  <si>
    <t>https://podminky.urs.cz/item/CS_URS_2024_01/998732102</t>
  </si>
  <si>
    <t>751344172</t>
  </si>
  <si>
    <t>Montáž tlumičů tlumiče vibrací pryžového, průměru přes 58 do 186 mm</t>
  </si>
  <si>
    <t>-434780072</t>
  </si>
  <si>
    <t>https://podminky.urs.cz/item/CS_URS_2024_01/751344172</t>
  </si>
  <si>
    <t>42900012</t>
  </si>
  <si>
    <t>tlumič vibrací univerzální pro zatížení do 149kg D 150mm</t>
  </si>
  <si>
    <t>-108498453</t>
  </si>
  <si>
    <t>733</t>
  </si>
  <si>
    <t>Ústřední vytápění - rozvodné potrubí</t>
  </si>
  <si>
    <t>733221102</t>
  </si>
  <si>
    <t>Potrubí z trubek měděných měkkých spojovaných měkkým pájením Ø 15/1</t>
  </si>
  <si>
    <t>370874526</t>
  </si>
  <si>
    <t>https://podminky.urs.cz/item/CS_URS_2024_01/733221102</t>
  </si>
  <si>
    <t>733221104</t>
  </si>
  <si>
    <t>Potrubí z trubek měděných měkkých spojovaných měkkým pájením Ø 22/1</t>
  </si>
  <si>
    <t>1195133672</t>
  </si>
  <si>
    <t>https://podminky.urs.cz/item/CS_URS_2024_01/733221104</t>
  </si>
  <si>
    <t>733223105</t>
  </si>
  <si>
    <t>Potrubí z trubek měděných tvrdých spojovaných měkkým pájením Ø 28/1,5</t>
  </si>
  <si>
    <t>2094843462</t>
  </si>
  <si>
    <t>https://podminky.urs.cz/item/CS_URS_2024_01/733223105</t>
  </si>
  <si>
    <t>733223106</t>
  </si>
  <si>
    <t>Potrubí z trubek měděných tvrdých spojovaných měkkým pájením Ø 35/1,5</t>
  </si>
  <si>
    <t>-1448146920</t>
  </si>
  <si>
    <t>https://podminky.urs.cz/item/CS_URS_2024_01/733223106</t>
  </si>
  <si>
    <t>733223107</t>
  </si>
  <si>
    <t>Potrubí z trubek měděných tvrdých spojovaných měkkým pájením Ø 42/1,5</t>
  </si>
  <si>
    <t>-1490541807</t>
  </si>
  <si>
    <t>https://podminky.urs.cz/item/CS_URS_2024_01/733223107</t>
  </si>
  <si>
    <t>733224204</t>
  </si>
  <si>
    <t>Potrubí z trubek měděných Příplatek k cenám za potrubí vedené v kotelnách a strojovnách Ø 22/1,5</t>
  </si>
  <si>
    <t>-950594296</t>
  </si>
  <si>
    <t>https://podminky.urs.cz/item/CS_URS_2024_01/733224204</t>
  </si>
  <si>
    <t>733224205</t>
  </si>
  <si>
    <t>Potrubí z trubek měděných Příplatek k cenám za potrubí vedené v kotelnách a strojovnách Ø 28/1,5</t>
  </si>
  <si>
    <t>1164782595</t>
  </si>
  <si>
    <t>https://podminky.urs.cz/item/CS_URS_2024_01/733224205</t>
  </si>
  <si>
    <t>733224206</t>
  </si>
  <si>
    <t>Potrubí z trubek měděných Příplatek k cenám za potrubí vedené v kotelnách a strojovnách Ø 35/1,5</t>
  </si>
  <si>
    <t>-1025657774</t>
  </si>
  <si>
    <t>https://podminky.urs.cz/item/CS_URS_2024_01/733224206</t>
  </si>
  <si>
    <t>733224207</t>
  </si>
  <si>
    <t>Potrubí z trubek měděných Příplatek k cenám za potrubí vedené v kotelnách a strojovnách Ø 42/1,5</t>
  </si>
  <si>
    <t>-947148533</t>
  </si>
  <si>
    <t>https://podminky.urs.cz/item/CS_URS_2024_01/733224207</t>
  </si>
  <si>
    <t>733224222</t>
  </si>
  <si>
    <t>Potrubí z trubek měděných Příplatek k cenám za zhotovení přípojky z trubek měděných Ø 15/1</t>
  </si>
  <si>
    <t>-578564069</t>
  </si>
  <si>
    <t>https://podminky.urs.cz/item/CS_URS_2024_01/733224222</t>
  </si>
  <si>
    <t>733291101</t>
  </si>
  <si>
    <t>Zkoušky těsnosti potrubí z trubek měděných Ø do 35/1,5</t>
  </si>
  <si>
    <t>1543508823</t>
  </si>
  <si>
    <t>https://podminky.urs.cz/item/CS_URS_2024_01/733291101</t>
  </si>
  <si>
    <t>103+44+115+5</t>
  </si>
  <si>
    <t>733291102</t>
  </si>
  <si>
    <t>Zkoušky těsnosti potrubí z trubek měděných Ø přes 35/1,5 do 64/2,0</t>
  </si>
  <si>
    <t>-800352195</t>
  </si>
  <si>
    <t>https://podminky.urs.cz/item/CS_URS_2024_01/733291102</t>
  </si>
  <si>
    <t>998733102</t>
  </si>
  <si>
    <t>Přesun hmot pro rozvody potrubí stanovený z hmotnosti přesunovaného materiálu vodorovná dopravní vzdálenost do 50 m základní v objektech výšky přes 6 do 12 m</t>
  </si>
  <si>
    <t>-541234099</t>
  </si>
  <si>
    <t>https://podminky.urs.cz/item/CS_URS_2024_01/998733102</t>
  </si>
  <si>
    <t>Ústřední vytápění - armatury</t>
  </si>
  <si>
    <t>734211112</t>
  </si>
  <si>
    <t>Ventily odvzdušňovací závitové otopných těles PN 6 do 120°C G 1/4</t>
  </si>
  <si>
    <t>1613647991</t>
  </si>
  <si>
    <t>https://podminky.urs.cz/item/CS_URS_2024_01/734211112</t>
  </si>
  <si>
    <t>734211120</t>
  </si>
  <si>
    <t>Ventily odvzdušňovací závitové automatické PN 14 do 120°C G 1/2</t>
  </si>
  <si>
    <t>115487874</t>
  </si>
  <si>
    <t>https://podminky.urs.cz/item/CS_URS_2024_01/734211120</t>
  </si>
  <si>
    <t>734220101</t>
  </si>
  <si>
    <t>Ventily regulační závitové vyvažovací přímé bez vypouštění PN 20 do 100°C G 3/4</t>
  </si>
  <si>
    <t>-1057527326</t>
  </si>
  <si>
    <t>https://podminky.urs.cz/item/CS_URS_2024_01/734220101</t>
  </si>
  <si>
    <t>734220102</t>
  </si>
  <si>
    <t>Ventily regulační závitové vyvažovací přímé bez vypouštění PN 20 do 100°C G 1</t>
  </si>
  <si>
    <t>-592148881</t>
  </si>
  <si>
    <t>https://podminky.urs.cz/item/CS_URS_2024_01/734220102</t>
  </si>
  <si>
    <t>734220104</t>
  </si>
  <si>
    <t>Ventily regulační závitové vyvažovací přímé bez vypouštění PN 20 do 100°C G 6/4</t>
  </si>
  <si>
    <t>1899401262</t>
  </si>
  <si>
    <t>https://podminky.urs.cz/item/CS_URS_2024_01/734220104</t>
  </si>
  <si>
    <t>734242413</t>
  </si>
  <si>
    <t>Ventily zpětné závitové PN 16 do 110°C přímé G 3/4</t>
  </si>
  <si>
    <t>-1654760755</t>
  </si>
  <si>
    <t>https://podminky.urs.cz/item/CS_URS_2024_01/734242413</t>
  </si>
  <si>
    <t>734242414</t>
  </si>
  <si>
    <t>Ventily zpětné závitové PN 16 do 110°C přímé G 1</t>
  </si>
  <si>
    <t>-1269027563</t>
  </si>
  <si>
    <t>https://podminky.urs.cz/item/CS_URS_2024_01/734242414</t>
  </si>
  <si>
    <t>734242415</t>
  </si>
  <si>
    <t>Ventily zpětné závitové PN 16 do 110°C přímé G 5/4</t>
  </si>
  <si>
    <t>966571377</t>
  </si>
  <si>
    <t>https://podminky.urs.cz/item/CS_URS_2024_01/734242415</t>
  </si>
  <si>
    <t>734242416</t>
  </si>
  <si>
    <t>Ventily zpětné závitové PN 16 do 110°C přímé G 6/4</t>
  </si>
  <si>
    <t>-709999364</t>
  </si>
  <si>
    <t>https://podminky.urs.cz/item/CS_URS_2024_01/734242416</t>
  </si>
  <si>
    <t>734251211</t>
  </si>
  <si>
    <t>Ventily pojistné závitové a čepové rohové provozní tlak od 2,5 do 6 bar G 1/2</t>
  </si>
  <si>
    <t>909765881</t>
  </si>
  <si>
    <t>https://podminky.urs.cz/item/CS_URS_2024_01/734251211</t>
  </si>
  <si>
    <t>734291263</t>
  </si>
  <si>
    <t>Ostatní armatury filtry závitové pro topné a chladicí systémy PN 30 do 110°C přímé s vnitřními závity G 3/4</t>
  </si>
  <si>
    <t>872134734</t>
  </si>
  <si>
    <t>https://podminky.urs.cz/item/CS_URS_2024_01/734291263</t>
  </si>
  <si>
    <t>734291264</t>
  </si>
  <si>
    <t>Ostatní armatury filtry závitové pro topné a chladicí systémy PN 30 do 110°C přímé s vnitřními závity G 1</t>
  </si>
  <si>
    <t>1433619716</t>
  </si>
  <si>
    <t>https://podminky.urs.cz/item/CS_URS_2024_01/734291264</t>
  </si>
  <si>
    <t>734291266</t>
  </si>
  <si>
    <t>Ostatní armatury filtry závitové pro topné a chladicí systémy PN 30 do 110°C přímé s vnitřními závity G 1 1/2</t>
  </si>
  <si>
    <t>-1924540154</t>
  </si>
  <si>
    <t>https://podminky.urs.cz/item/CS_URS_2024_01/734291266</t>
  </si>
  <si>
    <t>734291267</t>
  </si>
  <si>
    <t>Ostatní armatury filtry závitové pro topné a chladicí systémy PN 30 do 110°C přímé s vnitřními závity G 2</t>
  </si>
  <si>
    <t>-50018412</t>
  </si>
  <si>
    <t>https://podminky.urs.cz/item/CS_URS_2024_01/734291267</t>
  </si>
  <si>
    <t>734291275</t>
  </si>
  <si>
    <t>Ostatní armatury filtry závitové pro topné a chladicí systémy PN 30 do 110°C přímé s vnitřními závity a integrovaným magnetem G 1 1/4</t>
  </si>
  <si>
    <t>1454642199</t>
  </si>
  <si>
    <t>https://podminky.urs.cz/item/CS_URS_2024_01/734291275</t>
  </si>
  <si>
    <t>734292716</t>
  </si>
  <si>
    <t>Ostatní armatury kulové kohouty PN 42 do 185°C přímé vnitřní závit G 1 1/4</t>
  </si>
  <si>
    <t>1146033401</t>
  </si>
  <si>
    <t>https://podminky.urs.cz/item/CS_URS_2024_01/734292716</t>
  </si>
  <si>
    <t>734292717</t>
  </si>
  <si>
    <t>Ostatní armatury kulové kohouty PN 42 do 185°C přímé vnitřní závit G 1 1/2</t>
  </si>
  <si>
    <t>-1020841609</t>
  </si>
  <si>
    <t>https://podminky.urs.cz/item/CS_URS_2024_01/734292717</t>
  </si>
  <si>
    <t>734292718</t>
  </si>
  <si>
    <t>Ostatní armatury kulové kohouty PN 42 do 185°C přímé vnitřní závit G 2</t>
  </si>
  <si>
    <t>667647669</t>
  </si>
  <si>
    <t>https://podminky.urs.cz/item/CS_URS_2024_01/734292718</t>
  </si>
  <si>
    <t>734292723</t>
  </si>
  <si>
    <t>Ostatní armatury kulové kohouty PN 42 do 185°C přímé vnitřní závit s vypouštěním G 1/2</t>
  </si>
  <si>
    <t>-993832895</t>
  </si>
  <si>
    <t>https://podminky.urs.cz/item/CS_URS_2024_01/734292723</t>
  </si>
  <si>
    <t>734292714</t>
  </si>
  <si>
    <t>Ostatní armatury kulové kohouty PN 42 do 185°C přímé vnitřní závit G 3/4</t>
  </si>
  <si>
    <t>637500886</t>
  </si>
  <si>
    <t>https://podminky.urs.cz/item/CS_URS_2024_01/734292714</t>
  </si>
  <si>
    <t>734292715</t>
  </si>
  <si>
    <t>Ostatní armatury kulové kohouty PN 42 do 185°C přímé vnitřní závit G 1</t>
  </si>
  <si>
    <t>1401057402</t>
  </si>
  <si>
    <t>https://podminky.urs.cz/item/CS_URS_2024_01/734292715</t>
  </si>
  <si>
    <t>734411103</t>
  </si>
  <si>
    <t>Teploměry technické s pevným stonkem a jímkou zadní připojení (axiální) průměr 63 mm délka stonku 100 mm</t>
  </si>
  <si>
    <t>-1568890051</t>
  </si>
  <si>
    <t>https://podminky.urs.cz/item/CS_URS_2024_01/734411103</t>
  </si>
  <si>
    <t>734421101</t>
  </si>
  <si>
    <t>Tlakoměry s pevným stonkem a zpětnou klapkou spodní připojení (radiální) tlaku 0-16 bar průměru 50 mm</t>
  </si>
  <si>
    <t>488040464</t>
  </si>
  <si>
    <t>https://podminky.urs.cz/item/CS_URS_2024_01/734421101</t>
  </si>
  <si>
    <t>998734102</t>
  </si>
  <si>
    <t>Přesun hmot pro armatury stanovený z hmotnosti přesunovaného materiálu vodorovná dopravní vzdálenost do 50 m základní v objektech výšky přes 6 do 12 m</t>
  </si>
  <si>
    <t>-430526391</t>
  </si>
  <si>
    <t>https://podminky.urs.cz/item/CS_URS_2024_01/998734102</t>
  </si>
  <si>
    <t>735</t>
  </si>
  <si>
    <t>Ústřední vytápění - otopná tělesa</t>
  </si>
  <si>
    <t>735152551</t>
  </si>
  <si>
    <t>Otopná tělesa panelová VK dvoudesková PN 1,0 MPa, T do 110°C se dvěma přídavnými přestupními plochami výšky tělesa 500 mm stavební délky / výkonu 400 mm / 581 W</t>
  </si>
  <si>
    <t>-1752815773</t>
  </si>
  <si>
    <t>https://podminky.urs.cz/item/CS_URS_2024_01/735152551</t>
  </si>
  <si>
    <t>735152552</t>
  </si>
  <si>
    <t>Otopná tělesa panelová VK dvoudesková PN 1,0 MPa, T do 110°C se dvěma přídavnými přestupními plochami výšky tělesa 500 mm stavební délky / výkonu 500 mm / 726 W</t>
  </si>
  <si>
    <t>-324147226</t>
  </si>
  <si>
    <t>https://podminky.urs.cz/item/CS_URS_2024_01/735152552</t>
  </si>
  <si>
    <t>735152553</t>
  </si>
  <si>
    <t>Otopná tělesa panelová VK dvoudesková PN 1,0 MPa, T do 110°C se dvěma přídavnými přestupními plochami výšky tělesa 500 mm stavební délky / výkonu 600 mm / 871 W</t>
  </si>
  <si>
    <t>-683387468</t>
  </si>
  <si>
    <t>https://podminky.urs.cz/item/CS_URS_2024_01/735152553</t>
  </si>
  <si>
    <t>735152556</t>
  </si>
  <si>
    <t>Otopná tělesa panelová VK dvoudesková PN 1,0 MPa, T do 110°C se dvěma přídavnými přestupními plochami výšky tělesa 500 mm stavební délky / výkonu 900 mm / 1307 W</t>
  </si>
  <si>
    <t>133648962</t>
  </si>
  <si>
    <t>https://podminky.urs.cz/item/CS_URS_2024_01/735152556</t>
  </si>
  <si>
    <t>735152577</t>
  </si>
  <si>
    <t>Otopná tělesa panelová VK dvoudesková PN 1,0 MPa, T do 110°C se dvěma přídavnými přestupními plochami výšky tělesa 600 mm stavební délky / výkonu 1000 mm / 1679 W</t>
  </si>
  <si>
    <t>654342224</t>
  </si>
  <si>
    <t>https://podminky.urs.cz/item/CS_URS_2024_01/735152577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</si>
  <si>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</si>
  <si>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</si>
  <si>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1554543994</t>
  </si>
  <si>
    <t>https://podminky.urs.cz/item/CS_URS_2024_01/735152578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</si>
  <si>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</si>
  <si>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</si>
  <si>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1817782387</t>
  </si>
  <si>
    <t>https://podminky.urs.cz/item/CS_URS_2024_01/735152580</t>
  </si>
  <si>
    <t>735152581</t>
  </si>
  <si>
    <t>Otopná tělesa panelová VK dvoudesková PN 1,0 MPa, T do 110°C se dvěma přídavnými přestupními plochami výšky tělesa 600 mm stavební délky / výkonu 1600 mm / 2686 W</t>
  </si>
  <si>
    <t>856032042</t>
  </si>
  <si>
    <t>https://podminky.urs.cz/item/CS_URS_2024_01/735152581</t>
  </si>
  <si>
    <t>735152591</t>
  </si>
  <si>
    <t>Otopná tělesa panelová VK dvoudesková PN 1,0 MPa, T do 110°C se dvěma přídavnými přestupními plochami výšky tělesa 900 mm stavební délky / výkonu 400 mm / 925 W</t>
  </si>
  <si>
    <t>362782167</t>
  </si>
  <si>
    <t>https://podminky.urs.cz/item/CS_URS_2024_01/735152591</t>
  </si>
  <si>
    <t>735164223</t>
  </si>
  <si>
    <t>Otopná tělesa trubková přímotopná elektrická na stěnu výšky tělesa 690 mm, délky 750 mm</t>
  </si>
  <si>
    <t>-1312041325</t>
  </si>
  <si>
    <t>https://podminky.urs.cz/item/CS_URS_2024_01/735164223</t>
  </si>
  <si>
    <t>48451004</t>
  </si>
  <si>
    <t>balíček montážní těles radiátorů 2x zátka, těsnění, uchycení do zdi</t>
  </si>
  <si>
    <t>-1586489293</t>
  </si>
  <si>
    <t>734261402</t>
  </si>
  <si>
    <t>Šroubení připojovací armatury radiátorů VK PN 10 do 110°C, regulační uzavíratelné rohové G 1/2 x 18</t>
  </si>
  <si>
    <t>-945277980</t>
  </si>
  <si>
    <t>https://podminky.urs.cz/item/CS_URS_2024_01/734261402</t>
  </si>
  <si>
    <t>734222802</t>
  </si>
  <si>
    <t>Ventily regulační závitové termostatické s hlavicí ručního ovládání PN 16 do 110°C rohové chromované G 1/2</t>
  </si>
  <si>
    <t>1774750264</t>
  </si>
  <si>
    <t>https://podminky.urs.cz/item/CS_URS_2024_01/734222802</t>
  </si>
  <si>
    <t>998735102</t>
  </si>
  <si>
    <t>Přesun hmot pro otopná tělesa stanovený z hmotnosti přesunovaného materiálu vodorovná dopravní vzdálenost do 50 m základní v objektech výšky přes 6 do 12 m</t>
  </si>
  <si>
    <t>181467982</t>
  </si>
  <si>
    <t>https://podminky.urs.cz/item/CS_URS_2024_01/998735102</t>
  </si>
  <si>
    <t>735a</t>
  </si>
  <si>
    <t>Podlahové topení</t>
  </si>
  <si>
    <t>735511007</t>
  </si>
  <si>
    <t>Trubkové teplovodní podlahové vytápění rozvod v systémové desce potrubí polyethylen PE-Xa rozvodné potrubí 17x2 mm, rozteč 100 mm</t>
  </si>
  <si>
    <t>-1572724903</t>
  </si>
  <si>
    <t>https://podminky.urs.cz/item/CS_URS_2024_01/735511007</t>
  </si>
  <si>
    <t>735511008</t>
  </si>
  <si>
    <t>Trubkové teplovodní podlahové vytápění rozvod v systémové desce systémová deska s tepelnou izolací, výšky 50 až 53 mm</t>
  </si>
  <si>
    <t>2140621399</t>
  </si>
  <si>
    <t>https://podminky.urs.cz/item/CS_URS_2024_01/735511008</t>
  </si>
  <si>
    <t>735511156</t>
  </si>
  <si>
    <t>Trubkové teplovodní podlahové vytápění rozdělovače mosazné s automatickou regulací průtoku sedmiokruhové</t>
  </si>
  <si>
    <t>478552667</t>
  </si>
  <si>
    <t>https://podminky.urs.cz/item/CS_URS_2024_01/735511156</t>
  </si>
  <si>
    <t>735511158</t>
  </si>
  <si>
    <t>Trubkové teplovodní podlahové vytápění rozdělovače mosazné s automatickou regulací průtoku devítiokruhové</t>
  </si>
  <si>
    <t>2130542192</t>
  </si>
  <si>
    <t>https://podminky.urs.cz/item/CS_URS_2024_01/735511158</t>
  </si>
  <si>
    <t>735511160</t>
  </si>
  <si>
    <t>Trubkové teplovodní podlahové vytápění rozdělovače mosazné s automatickou regulací průtoku jedenáctiokruhové</t>
  </si>
  <si>
    <t>-409507495</t>
  </si>
  <si>
    <t>https://podminky.urs.cz/item/CS_URS_2024_01/735511160</t>
  </si>
  <si>
    <t>735511161</t>
  </si>
  <si>
    <t>Trubkové teplovodní podlahové vytápění rozdělovače mosazné s automatickou regulací průtoku dvanáctiokruhové</t>
  </si>
  <si>
    <t>-342356270</t>
  </si>
  <si>
    <t>https://podminky.urs.cz/item/CS_URS_2024_01/735511161</t>
  </si>
  <si>
    <t>735511103</t>
  </si>
  <si>
    <t>Trubkové teplovodní podlahové vytápění skříně rozdělovače pod omítku, pro rozdělovač s počtem okruhů 6-9</t>
  </si>
  <si>
    <t>224641</t>
  </si>
  <si>
    <t>https://podminky.urs.cz/item/CS_URS_2024_01/735511103</t>
  </si>
  <si>
    <t>735511105</t>
  </si>
  <si>
    <t>Trubkové teplovodní podlahové vytápění skříně rozdělovače pod omítku, pro rozdělovač s počtem okruhů 8-12</t>
  </si>
  <si>
    <t>-1448587892</t>
  </si>
  <si>
    <t>https://podminky.urs.cz/item/CS_URS_2024_01/735511105</t>
  </si>
  <si>
    <t>735511108</t>
  </si>
  <si>
    <t>Trubkové teplovodní podlahové vytápění skříně rozdělovače pod omítku, pro rozdělovač s počtem okruhů přes 12</t>
  </si>
  <si>
    <t>292678776</t>
  </si>
  <si>
    <t>https://podminky.urs.cz/item/CS_URS_2024_01/735511108</t>
  </si>
  <si>
    <t>735511136</t>
  </si>
  <si>
    <t>Trubkové teplovodní podlahové vytápění sada pro připojení měřiče tepla</t>
  </si>
  <si>
    <t>286106811</t>
  </si>
  <si>
    <t>https://podminky.urs.cz/item/CS_URS_2024_01/735511136</t>
  </si>
  <si>
    <t>735511141</t>
  </si>
  <si>
    <t>Trubkové teplovodní podlahové vytápění regulační zařízení prostorový termostat</t>
  </si>
  <si>
    <t>169236184</t>
  </si>
  <si>
    <t>https://podminky.urs.cz/item/CS_URS_2024_01/735511141</t>
  </si>
  <si>
    <t>735511142</t>
  </si>
  <si>
    <t>Trubkové teplovodní podlahové vytápění regulační zařízení prostorový termostat programovatelný</t>
  </si>
  <si>
    <t>-28345026</t>
  </si>
  <si>
    <t>https://podminky.urs.cz/item/CS_URS_2024_01/735511142</t>
  </si>
  <si>
    <t>735511144</t>
  </si>
  <si>
    <t>Trubkové teplovodní podlahové vytápění regulační zařízení elektronický rozvaděč</t>
  </si>
  <si>
    <t>1683625582</t>
  </si>
  <si>
    <t>https://podminky.urs.cz/item/CS_URS_2024_01/735511144</t>
  </si>
  <si>
    <t>735511138</t>
  </si>
  <si>
    <t>Trubkové teplovodní podlahové vytápění připojovací šroubení rozdělovače, potrubí 17x2,0 mm</t>
  </si>
  <si>
    <t>1937717502</t>
  </si>
  <si>
    <t>https://podminky.urs.cz/item/CS_URS_2024_01/735511138</t>
  </si>
  <si>
    <t>735511064</t>
  </si>
  <si>
    <t>Trubkové teplovodní podlahové vytápění doplňkové prvky spárový (dilatační) profil</t>
  </si>
  <si>
    <t>368417874</t>
  </si>
  <si>
    <t>https://podminky.urs.cz/item/CS_URS_2024_01/735511064</t>
  </si>
  <si>
    <t>735511063</t>
  </si>
  <si>
    <t>Trubkové teplovodní podlahové vytápění doplňkové prvky ochranná trubka</t>
  </si>
  <si>
    <t>-508037959</t>
  </si>
  <si>
    <t>https://podminky.urs.cz/item/CS_URS_2024_01/735511063</t>
  </si>
  <si>
    <t>735511054</t>
  </si>
  <si>
    <t>Trubkové teplovodní podlahové vytápění rozvod s uchycením ve vodící liště vodící lišta, D potrubí 18 mm</t>
  </si>
  <si>
    <t>-1305313194</t>
  </si>
  <si>
    <t>https://podminky.urs.cz/item/CS_URS_2024_01/735511054</t>
  </si>
  <si>
    <t>735511061</t>
  </si>
  <si>
    <t>Trubkové teplovodní podlahové vytápění doplňkové prvky krycí PE fólie</t>
  </si>
  <si>
    <t>1226296485</t>
  </si>
  <si>
    <t>https://podminky.urs.cz/item/CS_URS_2024_01/735511061</t>
  </si>
  <si>
    <t>735511062</t>
  </si>
  <si>
    <t>Trubkové teplovodní podlahové vytápění doplňkové prvky okrajový izolační pruh</t>
  </si>
  <si>
    <t>-1641358217</t>
  </si>
  <si>
    <t>https://podminky.urs.cz/item/CS_URS_2024_01/735511062</t>
  </si>
  <si>
    <t>OST</t>
  </si>
  <si>
    <t>HZS2211</t>
  </si>
  <si>
    <t>Hodinové zúčtovací sazby profesí PSV provádění stavebních instalací instalatér</t>
  </si>
  <si>
    <t>907590102</t>
  </si>
  <si>
    <t>https://podminky.urs.cz/item/CS_URS_2024_01/HZS2211</t>
  </si>
  <si>
    <t>"topná zkouška"20</t>
  </si>
  <si>
    <t>"regulace, předání, zaškolení"40</t>
  </si>
  <si>
    <t>10892003</t>
  </si>
  <si>
    <t>chladivo R410A 10kg</t>
  </si>
  <si>
    <t>-350612207</t>
  </si>
  <si>
    <t>580201003</t>
  </si>
  <si>
    <t>Provozní revize tlakových nádob stabilních obsahu přes 0,8 do 1,5 m3</t>
  </si>
  <si>
    <t>901356661</t>
  </si>
  <si>
    <t>https://podminky.urs.cz/item/CS_URS_2024_01/580201003</t>
  </si>
  <si>
    <t>HZS2231</t>
  </si>
  <si>
    <t>Hodinové zúčtovací sazby profesí PSV provádění stavebních instalací elektrikář</t>
  </si>
  <si>
    <t>721124280</t>
  </si>
  <si>
    <t>https://podminky.urs.cz/item/CS_URS_2024_01/HZS2231</t>
  </si>
  <si>
    <t>"zapojení termostatu, koordinace"15</t>
  </si>
  <si>
    <t>M005</t>
  </si>
  <si>
    <t>řídící jednotka, vytápění dle specifikace 1</t>
  </si>
  <si>
    <t>-858933397</t>
  </si>
  <si>
    <t>3 - Vzduchotechnika, chlazení</t>
  </si>
  <si>
    <t xml:space="preserve">    751 - Vzduchotechnika</t>
  </si>
  <si>
    <t xml:space="preserve">      751-1.1 - Ventilátory a zařízení</t>
  </si>
  <si>
    <t xml:space="preserve">      751-1.2 - Potrubí</t>
  </si>
  <si>
    <t xml:space="preserve">      751-1.3 - Tepelná izolace</t>
  </si>
  <si>
    <t xml:space="preserve">      751-1.4 - Distribuční elementy, mřížky aj. </t>
  </si>
  <si>
    <t xml:space="preserve">      751-1.5 - Ostatní</t>
  </si>
  <si>
    <t xml:space="preserve">      751-1.6 - Kabeláže</t>
  </si>
  <si>
    <t xml:space="preserve">      751-2 - Chlazení</t>
  </si>
  <si>
    <t>-2064345705</t>
  </si>
  <si>
    <t>200*0,07</t>
  </si>
  <si>
    <t>526*0,03</t>
  </si>
  <si>
    <t>-1490092621</t>
  </si>
  <si>
    <t>974049121</t>
  </si>
  <si>
    <t>Vysekání rýh v betonových zdech do hl. 30 mm a šířky do 30 mm</t>
  </si>
  <si>
    <t>1483506913</t>
  </si>
  <si>
    <t>https://podminky.urs.cz/item/CS_URS_2024_01/974049121</t>
  </si>
  <si>
    <t>-1513967166</t>
  </si>
  <si>
    <t>-1470393881</t>
  </si>
  <si>
    <t>971033331</t>
  </si>
  <si>
    <t>Vybourání otvorů ve zdivu základovém nebo nadzákladovém z cihel, tvárnic, příčkovek z cihel pálených na maltu vápennou nebo vápenocementovou plochy do 0,09 m2, tl. do 150 mm</t>
  </si>
  <si>
    <t>1651461386</t>
  </si>
  <si>
    <t>https://podminky.urs.cz/item/CS_URS_2024_01/971033331</t>
  </si>
  <si>
    <t>971033341</t>
  </si>
  <si>
    <t>Vybourání otvorů ve zdivu základovém nebo nadzákladovém z cihel, tvárnic, příčkovek z cihel pálených na maltu vápennou nebo vápenocementovou plochy do 0,09 m2, tl. do 300 mm</t>
  </si>
  <si>
    <t>1300552240</t>
  </si>
  <si>
    <t>https://podminky.urs.cz/item/CS_URS_2024_01/971033341</t>
  </si>
  <si>
    <t>-613618930</t>
  </si>
  <si>
    <t>977131219</t>
  </si>
  <si>
    <t>Vrty příklepovými vrtáky do cihelného zdiva nebo prostého betonu dovrchní (směrem vzhůru), průměru přes 28 do 32 mm</t>
  </si>
  <si>
    <t>-501239072</t>
  </si>
  <si>
    <t>https://podminky.urs.cz/item/CS_URS_2024_01/977131219</t>
  </si>
  <si>
    <t>977151112</t>
  </si>
  <si>
    <t>Jádrové vrty diamantovými korunkami do stavebních materiálů (železobetonu, betonu, cihel, obkladů, dlažeb, kamene) průměru přes 35 do 40 mm</t>
  </si>
  <si>
    <t>724554429</t>
  </si>
  <si>
    <t>https://podminky.urs.cz/item/CS_URS_2024_01/977151112</t>
  </si>
  <si>
    <t>HZS1292.1</t>
  </si>
  <si>
    <t>843246564</t>
  </si>
  <si>
    <t>https://podminky.urs.cz/item/CS_URS_2024_01/HZS1292.1</t>
  </si>
  <si>
    <t>"zapravení"50</t>
  </si>
  <si>
    <t>58591504.1</t>
  </si>
  <si>
    <t>-671792855</t>
  </si>
  <si>
    <t>-1369711131</t>
  </si>
  <si>
    <t>-1450265551</t>
  </si>
  <si>
    <t>985983947</t>
  </si>
  <si>
    <t>7,181*25 'Přepočtené koeficientem množství</t>
  </si>
  <si>
    <t>202048124</t>
  </si>
  <si>
    <t>727111009</t>
  </si>
  <si>
    <t>Protipožární trubní ucpávky ocelového potrubí bez izolace prostup stěnou tloušťky 100 mm požární odolnost EI 120 DN 200</t>
  </si>
  <si>
    <t>-1883572636</t>
  </si>
  <si>
    <t>https://podminky.urs.cz/item/CS_URS_2024_01/727111009</t>
  </si>
  <si>
    <t>727111051</t>
  </si>
  <si>
    <t>Protipožární trubní ucpávky ocelového potrubí bez izolace prostup stropem tloušťky 150 mm požární odolnost EI 120 DN 300</t>
  </si>
  <si>
    <t>218762654</t>
  </si>
  <si>
    <t>https://podminky.urs.cz/item/CS_URS_2024_01/727111051</t>
  </si>
  <si>
    <t>751</t>
  </si>
  <si>
    <t>Vzduchotechnika</t>
  </si>
  <si>
    <t>998751101</t>
  </si>
  <si>
    <t>Přesun hmot pro vzduchotechniku stanovený z hmotnosti přesunovaného materiálu vodorovná dopravní vzdálenost do 100 m základní v objektech výšky do 12 m</t>
  </si>
  <si>
    <t>-1314005254</t>
  </si>
  <si>
    <t>https://podminky.urs.cz/item/CS_URS_2024_01/998751101</t>
  </si>
  <si>
    <t>751-1.1</t>
  </si>
  <si>
    <t>Ventilátory a zařízení</t>
  </si>
  <si>
    <t>751611111</t>
  </si>
  <si>
    <t>Montáž vzduchotechnické jednotky s rekuperací tepla centrální nástěnné s výměnou vzduchu přes 300 do 500 m3/h</t>
  </si>
  <si>
    <t>-1131768737</t>
  </si>
  <si>
    <t>https://podminky.urs.cz/item/CS_URS_2024_01/751611111</t>
  </si>
  <si>
    <t>42944014</t>
  </si>
  <si>
    <t>jednotka VZT nástěnná s rekuperací tepla s předehřevem, dohřevem a ovládací jednotkou do 500m3/hod</t>
  </si>
  <si>
    <t>-409483449</t>
  </si>
  <si>
    <t xml:space="preserve">Poznámka k položce:_x000D_
vč. nástěnného komfortního ovladače s dotykovým displejem_x000D_
spouštění na základě čidel CO2 (čidla CO2 jsou dodávkou VZT)_x000D_
 - Parapetní provedení 0+C260:C286C260:C287C260:C286C260:C260:C285_x000D_
 - Protiproudý rekuperátor_x000D_
 - Dodávka vcelku_x000D_
 - Vzduchové množství: 400 m3/h (přívod)_x000D_
 - Vzduchové množství: 400 m3/h (odvod)_x000D_
- Externí statický tlak jednotky: 200 Pa (přívod)_x000D_
- Externí statický tlak jednotky: 200 Pa (odvod)_x000D_
- Příkon v pracovním bodě: 0,131 kW (přívod)_x000D_
- Příkon v pracovním bodě: 0,092 kW (odvod)_x000D_
- Maximální příkon pro dimenzování: 0,135 kW (přívod i odvod)_x000D_
- Maximální proud pro dimenzování: 2 A (přívod i odvod)_x000D_
- Napětí: 230 V_x000D_
 -Účinnost rekuperace zimní (letní): 91 (83) %_x000D_
- Elektrický ohřívač: 0,6 kW/ 230 V_x000D_
Jednotka včetně:_x000D_
- by-pass klapka CM24 - 1 ks_x000D_
- filtr F7 - přívod vzduchu_x000D_
- filtr G4 -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1080 x 928 x 509 mm_x000D_
 - Hmotnost: cca 101 kg_x000D_
Odvod kondenzátu od jednotky - dodávka profese ZTI"_x000D_
</t>
  </si>
  <si>
    <t>751611121</t>
  </si>
  <si>
    <t>Montáž vzduchotechnické jednotky s rekuperací tepla centrální podstropní s výměnou vzduchu přes 500 do 1000 m3/h</t>
  </si>
  <si>
    <t>-289829081</t>
  </si>
  <si>
    <t>https://podminky.urs.cz/item/CS_URS_2024_01/751611121</t>
  </si>
  <si>
    <t>42944044</t>
  </si>
  <si>
    <t>jednotka VZT podstropní s rekuperací tepla s předehřevem, dohřevem a ovládací jednotkou do 1000m3/hod</t>
  </si>
  <si>
    <t>-58392837</t>
  </si>
  <si>
    <t xml:space="preserve">Poznámka k položce:_x000D_
vč. nástěnného komfortního ovladače s dotykovým displejem_x000D_
spouštění na základě čidel CO2 (čidla CO2 jsou dodávkou VZT)_x000D_
 - Podstropní provedení 30+C201:C230C201:C231C200C201:C22C201:C230_x000D_
 - Konfigurace hrdel 0_x000D_
 - Protiproudý rekuperátor_x000D_
 - Dodávka vcelku_x000D_
 - Vzduchové množství: 700 m3/h (přívod)_x000D_
 - Vzduchové množství: 700 m3/h (odvod)_x000D_
- Externí statický tlak jednotky: 250 Pa (přívod)_x000D_
- Externí statický tlak jednotky: 250 Pa (odvod)_x000D_
- Příkon v pracovním bodě: 0,247 kW (přívod)_x000D_
- Příkon v pracovním bodě: 0,201 kW (odvod)_x000D_
- Maximální příkon pro dimenzování: 0,38 kW (přívod i odvod)_x000D_
- Maximální proud pro dimenzování: 2,5 A (přívod i odvod)_x000D_
- Napětí: 230 V_x000D_
 -Účinnost rekuperace zimní (letní): 86 (79) %_x000D_
- Elektrický ohřívač: 1,8 kW/ 230 V_x000D_
Jednotka včetně:_x000D_
- by-pass klapka CM24 - 1 ks_x000D_
- Uzavírací klapka na hrdle e1 LF24 - 1 ks_x000D_
- Uzavírací klapka na hrdle i1 LF24 - 1 ks_x000D_
- Pružná manžeta - 4 ks_x000D_
- filtr F7 - přívod vzduchu_x000D_
- filtr M5 -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384 x 1800 x 970 mm_x000D_
 - Hmotnost: cca 127 kg_x000D_
Odvod kondenzátu od jednotky - dodávka profese ZTI"_x000D_
</t>
  </si>
  <si>
    <t>751611116</t>
  </si>
  <si>
    <t>Montáž vzduchotechnické jednotky s rekuperací tepla centrální stojaté s výměnou vzduchu přes 1000 do 5000 m3/h</t>
  </si>
  <si>
    <t>-1780078103</t>
  </si>
  <si>
    <t>https://podminky.urs.cz/item/CS_URS_2024_01/751611116</t>
  </si>
  <si>
    <t>42944056</t>
  </si>
  <si>
    <t>jednotka VZT stojatá venkovní s rekuperací tepla s dohřevem a ovládací jednotkou do 2500m3/hod</t>
  </si>
  <si>
    <t>892345751</t>
  </si>
  <si>
    <t xml:space="preserve">Poznámka k položce:_x000D_
vč. nástěnného komfortního ovladače s dotykovým displejem (umístění v zádveří nebo šatně) a nástěnného jednoduchého ovladače (umístění v kuchyni)_x000D_
spouštění na individuálně ovladačem v kuchyni_x000D_
 - Stojaté provedení 51 s vertikálními hrdly_x000D_
 - Konfigurace hrdel 0_x000D_
 - Protiproudý rekuperátor_x000D_
 - Dodávka vcelku_x000D_
 - Vzduchové množství: 2500 m3/h (přívod)_x000D_
 - Vzduchové množství: 2500 m3/h (odvod)_x000D_
- Externí statický tlak jednotky: 400 Pa (přívod)_x000D_
- Externí statický tlak jednotky: 400 Pa (odvod)_x000D_
- Příkon v pracovním bodě: 0,94 kW (přívod)_x000D_
- Příkon v pracovním bodě: 0,94 kW (odvod)_x000D_
- Maximální příkon pro dimenzování: 2,5 kW (přívod i odvod)_x000D_
- Maximální proud pro dimenzování: 3,5 A (přívod i odvod)_x000D_
- Napětí: 400 V_x000D_
 -Účinnost rekuperace zimní (letní): 91 (83) %_x000D_
- Elektrický ohřívač: 1,9 kW/ 230 V_x000D_
Jednotka včetně:_x000D_
- by-pass klapka LM24A - 1 ks_x000D_
- Uzavírací klapka na hrdle e1 LF24 - 1 ks_x000D_
- Uzavírací klapka na hrdle i1 LF24 - 1 ks_x000D_
- Pružná manžeta - 4 ks_x000D_
- filtr F7 - přívod vzduchu_x000D_
- filtr M5 - odvod vzduchu_x000D_
- regulační modul na jednotce_x000D_
- komfortní dotykový ovladač v zádveří nebo šatně_x000D_
- dotykový ovladač v kuchyni_x000D_
- ventilátor s EC motorem - 2ks_x000D_
- hlavní vypínač_x000D_
- možnost ovládání přes internet_x000D_
- podstropní provedení_x000D_
- sifon Ø32/40 mm - 2 ks - součástí dodávky_x000D_
 - Výška x délka x hloubka = 1800 x 2800 x 665 mm_x000D_
 - Hmotnost: cca 481 kg_x000D_
Odvod kondenzátu od jednotky - dodávka profese ZTI"_x000D_
</t>
  </si>
  <si>
    <t>751611114</t>
  </si>
  <si>
    <t>Montáž vzduchotechnické jednotky s rekuperací tepla centrální stojaté s výměnou vzduchu přes 300 do 500 m3/h</t>
  </si>
  <si>
    <t>1428396038</t>
  </si>
  <si>
    <t>https://podminky.urs.cz/item/CS_URS_2024_01/751611114</t>
  </si>
  <si>
    <t>42944025</t>
  </si>
  <si>
    <t>jednotka VZT stojatá s rekuperací tepla s předehřevem a ovládací jednotkou do 800m3/hod</t>
  </si>
  <si>
    <t>2141275801</t>
  </si>
  <si>
    <t xml:space="preserve">Poznámka k položce:_x000D_
"Poznámka k položce:_x000D_
vč. Elektrického předehřevu a ohřevu;_x000D_
vč. Vertikální kombinované fasádní mřížky, RAL dle požadavku investora_x000D_
vč. Set - potrubní propojení 500 mm včetně montážního příslušenství - 2.gen_x000D_
vč. Set - zákryt potrubního propojení 500 mm - 2.gen_x000D_
vč. Opláštění potrubního propojení 500 mm - motiv dle požadavku investora dořešit před montáží_x000D_
vč. Opláštění jednotky - motiv dle požadavku investora dořešit před montáží_x000D_
vč. Přechod výstupu E2 na hrdlo D250 mm - 1.+2.gen_x000D_
vč. čidla CO2 osazeného přímo na jednotce_x000D_
vč. zpětných klapek_x000D_
vč. nástěnného komfortního ovladače s dotykovým displejem _x000D_
 - Protiproudý rekuperátor_x000D_
 - Parapetní provedení 11_x000D_
 - Celkové množství přiváděného vzduchu +500 m3h; pext=150Pa_x000D_
 - Celkové množství odváděného vzduchu -500 m3h; pext=80Pa_x000D_
 - Příkon - Pel(přívod)=0,087 kW/230V/1,5A, Pel,max=0,168 kW_x000D_
 - Příkon - Pel(odvod)=0,077 kW/230V/1,5A, Pel,max=0,168 kW_x000D_
 - Účinnost rekuperace zimní (letní) - 88% (81%)_x000D_
 - Délka x výška x hloubka = 800 x 2000 x 665 mm_x000D_
 - Hmotnost: cca 327 kg_x000D_
 - Jednotka splňuje ErP (Ecodesign) - nřízení EU 1253/2014, platné od 1.1.2016 i 1.1.2018_x000D_
Jednotka včetně:_x000D_
 - EC ventilátor s proměnlivými otáčkami - přívod vzduchu_x000D_
 - EC ventilátor s proměnlivými otáčkami  - odvod vzduchu_x000D_
 - Filtr třídy F7 - přívod vzduchu, vč. signalizace zanesení filtru_x000D_
 - Filtr třídy M5 - odvod vzduchu_x000D_
 - By-pass klapka - servopohon CM24_x000D_
 - Zpětná klapka - 2 ks_x000D_
 - Elektrický předehřívač vzduchu Qt=1,1 kW/230V_x000D_
 - Elektrický ohřívač vzduchu Qt=1,1 kW/230V_x000D_
 - Digitální regulace, řídící jednotka je umístěna uvnitř jednotky_x000D_
 - Hlavní vypínač jednotky_x000D_
 - Ethernet připojení"_x000D_
</t>
  </si>
  <si>
    <t>751611141</t>
  </si>
  <si>
    <t>Montáž vzduchotechnické jednotky s rekuperací tepla centrální nástřešní s výměnou vzduchu do 5000 m3/h</t>
  </si>
  <si>
    <t>-218713672</t>
  </si>
  <si>
    <t>https://podminky.urs.cz/item/CS_URS_2024_01/751611141</t>
  </si>
  <si>
    <t>42944024</t>
  </si>
  <si>
    <t>jednotka VZT stojatá s rekuperací tepla s dohřevem a ovládací jednotkou do 2000m3/hod</t>
  </si>
  <si>
    <t>1113642606</t>
  </si>
  <si>
    <t xml:space="preserve">Poznámka k položce:_x000D_
"Poznámka k položce:_x000D_
- Nástřešní ležaté provedení 3_x000D_
 - Konfigurace hrdel 10_x000D_
 - Protiproudý rekuperátor_x000D_
 - Dodávka vcelku_x000D_
 - Vzduchové množství: 1850 m3/h (přívod)_x000D_
 - Vzduchové množství: 1850 m3/h (odvod)_x000D_
- Externí statický tlak jednotky: 400 Pa (přívod)_x000D_
- Externí statický tlak jednotky: 400 Pa (odvod)_x000D_
- Příkon v pracovním bodě: 0,61 kW (přívod)_x000D_
- Příkon v pracovním bodě: 0,55 kW (odvod)_x000D_
- Maximální příkon pro dimenzování: 1,32 kW (přívod i odvod)_x000D_
- Maximální proud pro dimenzování: 4 A (přívod i odvod)_x000D_
- Napětí: 400 V_x000D_
 -Účinnost rekuperace zimní (letní): 93 (85) %_x000D_
- Elektrický ohřívač: 4,0 kW/ 400 V_x000D_
Jednotka včetně:_x000D_
- by-pass klapka LM24A - 1 ks_x000D_
- Uzavírací klapka na hrdle e1 LF24 - 1 ks_x000D_
- Uzavírací klapka na hrdle i1 LF24 - 1 ks_x000D_
- Pružná manžeta - 3 ks_x000D_
- Eliminátor kapek na sacím hrdle e1 - 1 ks_x000D_
- filtr F7 - přívod vzduchu_x000D_
- filtr M5 - odvod vzduchu_x000D_
- dotykový ovladač_x000D_
- ventilátor s EC motorem - 2ks_x000D_
- hlavní vypínač_x000D_
- možnost ovládání přes internet_x000D_
- sifon Ø32/40 mm - 2 ks - je součástí dodávky. Odvod kondenzátu zajistí ZTI, případně odkap pod jednotku_x000D_
 - Výška x délka x hloubka = 745 x 2560 x 1605 mm_x000D_
 - Hmotnost: cca 391 kg_x000D_
Odvod kondenzátu od jednotky - dodávka profese ZTI"_x000D_
</t>
  </si>
  <si>
    <t>751792003</t>
  </si>
  <si>
    <t>Montáž ostatních zařízení uložení pro klimatizační jednotky na rovný podklad podstavné konstrukce (1 ks)</t>
  </si>
  <si>
    <t>1698744776</t>
  </si>
  <si>
    <t>https://podminky.urs.cz/item/CS_URS_2024_01/751792003</t>
  </si>
  <si>
    <t>42990013</t>
  </si>
  <si>
    <t>konstrukce podstavná na rovné střechy nebo zpevněné plochy, dva pohyblivé příčníky, nosnost do 700 kg, 1000x1300mm</t>
  </si>
  <si>
    <t>595056817</t>
  </si>
  <si>
    <t>751111131</t>
  </si>
  <si>
    <t>Montáž ventilátoru axiálního nízkotlakého potrubního základního, průměru do 200 mm</t>
  </si>
  <si>
    <t>-1281487656</t>
  </si>
  <si>
    <t>https://podminky.urs.cz/item/CS_URS_2024_01/751111131</t>
  </si>
  <si>
    <t xml:space="preserve">Poznámka k položce:_x000D_
_x000D_
</t>
  </si>
  <si>
    <t>42914059</t>
  </si>
  <si>
    <t>ventilátor axiální diagonální potrubní Pz plech oběžné kolo plast úsporný IP44 230V 16W připojení D 100mm</t>
  </si>
  <si>
    <t>2047791224</t>
  </si>
  <si>
    <t xml:space="preserve">Poznámka k položce:_x000D_
"Poznámka k položce:_x000D_
- prac. Bod: 50 m3/h při 80 Pa - nízké otáčky (m.č. 0.08)_x000D_
 - prac. Bod: 50 m3/h při 80 Pa - nízké otáčky (m.č. 0.11)_x000D_
 - prac. Bod: 80 m3/h při 70 Pa - nízké otáčky (m.č. 0.05+0.13)_x000D_
 - prac. Bod: 80 m3/h při 70 Pa - nízké otáčky (m.č.1.03)_x000D_
 - prac. Bod: 80 m3/h při 70 Pa - nízké otáčky (m.č. 1.16)_x000D_
 - prac. Bod: 80 m3/h při 70 Pa - nízké otáčky (m.č. 1.07)_x000D_
 - prac. Bod: 80 m3/h při 70 Pa - nízké otáčky (m.č. 1.08)_x000D_
 - hladina akustickéo tlaku ve vzdálenosti 3 m od sání: max. 34 dB(A)_x000D_
 - jištěný silový přívod, spouštění čidlem pohybu a časový doběh - profese EZ"_x000D_
</t>
  </si>
  <si>
    <t>42914062</t>
  </si>
  <si>
    <t>ventilátor axiální diagonální potrubní Pz plech oběžné kolo plast úsporný IP44 230V 58W připojení D 150mm</t>
  </si>
  <si>
    <t>817774124</t>
  </si>
  <si>
    <t>Poznámka k položce:_x000D_
"Poznámka k položce:_x000D_
- prac. Bod: 330 m3/h při 100 Pa - střední otáčky (m.č. 0.03 + 0.04 + 0.06 a m.č. 0.07)_x000D_
 - příkon: 53 W/ 230 V/ 50 Hz_x000D_
 - hladina akustickéo tlaku ve vzdálenosti 3 m od sání: max. 35 dB(A)_x000D_
 - jištěný silový přívod, spouštění čidlem pohybu a časový doběh - profese EZ"</t>
  </si>
  <si>
    <t>751614121</t>
  </si>
  <si>
    <t>Montáž monitorovacího, řídícího a ovládacího zařízení čidla CO2</t>
  </si>
  <si>
    <t>-1229938392</t>
  </si>
  <si>
    <t>https://podminky.urs.cz/item/CS_URS_2024_01/751614121</t>
  </si>
  <si>
    <t>3+2+14</t>
  </si>
  <si>
    <t>40461006</t>
  </si>
  <si>
    <t>čidlo prostorové oxidu uhličitého CO2</t>
  </si>
  <si>
    <t>2119518609</t>
  </si>
  <si>
    <t>751614122</t>
  </si>
  <si>
    <t>Montáž monitorovacího, řídícího a ovládacího zařízení čidla cigaretového kouře</t>
  </si>
  <si>
    <t>-1799193601</t>
  </si>
  <si>
    <t>https://podminky.urs.cz/item/CS_URS_2024_01/751614122</t>
  </si>
  <si>
    <t>1+1</t>
  </si>
  <si>
    <t>40461001</t>
  </si>
  <si>
    <t>čidlo cigaretového kouře</t>
  </si>
  <si>
    <t>-957042987</t>
  </si>
  <si>
    <t>751614130</t>
  </si>
  <si>
    <t>Montáž monitorovacího, řídícího a ovládacího zařízení regulace, ovladače, dotykového ovladače, mechanického ovladače VZT jednotky na omítku</t>
  </si>
  <si>
    <t>1834856326</t>
  </si>
  <si>
    <t>https://podminky.urs.cz/item/CS_URS_2024_01/751614130</t>
  </si>
  <si>
    <t>M016</t>
  </si>
  <si>
    <t>SMART MANAGER, dotykový komfortní kabelový ovladač pro ovládání všech jednotek z jendoho místa (určí investor při realizaci)</t>
  </si>
  <si>
    <t>1912960570</t>
  </si>
  <si>
    <t xml:space="preserve">Poznámka k položce:_x000D_
- 7 palcový displej_x000D_
- řízení až 256 vnitřních jednotek_x000D_
-specifikace 3_x000D_
</t>
  </si>
  <si>
    <t>-2110103971</t>
  </si>
  <si>
    <t>40565002</t>
  </si>
  <si>
    <t>ovladač dotykový VZT jednotky na omítku</t>
  </si>
  <si>
    <t>240318320</t>
  </si>
  <si>
    <t xml:space="preserve">Poznámka k položce:_x000D_
týdenní program provozu, programovatelná tlačítka, funkce noční provoz, zámek lamely, zámek klávesnice, možnost nastavení servisních DN-kódů vnitřních jednotek_x000D_
 - osazen 1x v každé třídě pro ovládání dvou podstropních jednotek_x000D_
 - nástěnná jednotka ovládána IR dálkovým ovladačem"_x000D_
</t>
  </si>
  <si>
    <t>751613141</t>
  </si>
  <si>
    <t>Montáž ostatních zařízení pro odvod kondenzátu hadice</t>
  </si>
  <si>
    <t>1112704561</t>
  </si>
  <si>
    <t>https://podminky.urs.cz/item/CS_URS_2024_01/751613141</t>
  </si>
  <si>
    <t>48481004</t>
  </si>
  <si>
    <t>hadice pro odvod kondenzátu</t>
  </si>
  <si>
    <t>865094044</t>
  </si>
  <si>
    <t>5*1,5 'Přepočtené koeficientem množství</t>
  </si>
  <si>
    <t>741124603</t>
  </si>
  <si>
    <t>Montáž kabelů měděných topných bez ukončení volné délky, uložených na konstrukci</t>
  </si>
  <si>
    <t>1020586650</t>
  </si>
  <si>
    <t>https://podminky.urs.cz/item/CS_URS_2024_01/741124603</t>
  </si>
  <si>
    <t>34191000</t>
  </si>
  <si>
    <t>kabel topný samoregulační 20W/m pro ochranu okapů a svodů</t>
  </si>
  <si>
    <t>-2078205644</t>
  </si>
  <si>
    <t>210102345</t>
  </si>
  <si>
    <t>Propojení kabelů nebo vodičů spojkou do 1 kV kabelů speciálních kabelů topného a přívodního studeného vodiče bez stínění</t>
  </si>
  <si>
    <t>-935352074</t>
  </si>
  <si>
    <t>https://podminky.urs.cz/item/CS_URS_2024_01/210102345</t>
  </si>
  <si>
    <t>751792006</t>
  </si>
  <si>
    <t>Montáž ostatních zařízení pro odvod kondenzátu klimatizace čerpadla</t>
  </si>
  <si>
    <t>-931522251</t>
  </si>
  <si>
    <t>https://podminky.urs.cz/item/CS_URS_2024_01/751792006</t>
  </si>
  <si>
    <t>42612001</t>
  </si>
  <si>
    <t>čerpadlo kondenzátu 25-70l/min elektronický senzor a filtr 230V pro hadičku 6mm</t>
  </si>
  <si>
    <t>-597170074</t>
  </si>
  <si>
    <t>751-1.2</t>
  </si>
  <si>
    <t>751510043</t>
  </si>
  <si>
    <t>Vzduchotechnické potrubí z pozinkovaného plechu kruhové, trouba spirálně vinutá bez příruby, průměru přes 200 do 300 mm</t>
  </si>
  <si>
    <t>2058988165</t>
  </si>
  <si>
    <t>https://podminky.urs.cz/item/CS_URS_2024_01/751510043</t>
  </si>
  <si>
    <t>"D225"37</t>
  </si>
  <si>
    <t>"D250"7</t>
  </si>
  <si>
    <t>751510041</t>
  </si>
  <si>
    <t>Vzduchotechnické potrubí z pozinkovaného plechu kruhové, trouba spirálně vinutá bez příruby, průměru do 100 mm</t>
  </si>
  <si>
    <t>-1276134570</t>
  </si>
  <si>
    <t>https://podminky.urs.cz/item/CS_URS_2024_01/751510041</t>
  </si>
  <si>
    <t>751510042</t>
  </si>
  <si>
    <t>Vzduchotechnické potrubí z pozinkovaného plechu kruhové, trouba spirálně vinutá bez příruby, průměru přes 100 do 200 mm</t>
  </si>
  <si>
    <t>-732347443</t>
  </si>
  <si>
    <t>https://podminky.urs.cz/item/CS_URS_2024_01/751510042</t>
  </si>
  <si>
    <t>"D200"52+7+26+4</t>
  </si>
  <si>
    <t>"D160"56+12+6+8</t>
  </si>
  <si>
    <t>"D125"42+8+2</t>
  </si>
  <si>
    <t>751514179</t>
  </si>
  <si>
    <t>Montáž oblouku do plechového potrubí kruhového bez příruby, průměru přes 200 do 300 mm</t>
  </si>
  <si>
    <t>1128096266</t>
  </si>
  <si>
    <t>https://podminky.urs.cz/item/CS_URS_2024_01/751514179</t>
  </si>
  <si>
    <t>"nad rámec položky"10</t>
  </si>
  <si>
    <t>42981118</t>
  </si>
  <si>
    <t>oblouk segmentový Pz 90° D 224mm</t>
  </si>
  <si>
    <t>645071347</t>
  </si>
  <si>
    <t>42981119</t>
  </si>
  <si>
    <t>oblouk segmentový Pz 90° D 250mm</t>
  </si>
  <si>
    <t>741492939</t>
  </si>
  <si>
    <t>751514178</t>
  </si>
  <si>
    <t>Montáž oblouku do plechového potrubí kruhového bez příruby, průměru přes 100 do 200 mm</t>
  </si>
  <si>
    <t>-1635953347</t>
  </si>
  <si>
    <t>https://podminky.urs.cz/item/CS_URS_2024_01/751514178</t>
  </si>
  <si>
    <t>"nad rámec základní položky"16</t>
  </si>
  <si>
    <t>42981129</t>
  </si>
  <si>
    <t>oblouk lisovaný Pz 45° D 125mm</t>
  </si>
  <si>
    <t>-1243834200</t>
  </si>
  <si>
    <t>42981085</t>
  </si>
  <si>
    <t>oblouk segmentový Pz 90° D 200mm</t>
  </si>
  <si>
    <t>1577992310</t>
  </si>
  <si>
    <t>751537112</t>
  </si>
  <si>
    <t>Montáž potrubí ohebného kruhového izolovaného minerální vatou z Al laminátu, průměru přes 100 do 200 mm</t>
  </si>
  <si>
    <t>-1929426779</t>
  </si>
  <si>
    <t>https://podminky.urs.cz/item/CS_URS_2024_01/751537112</t>
  </si>
  <si>
    <t>"D152"5</t>
  </si>
  <si>
    <t>"D102"30</t>
  </si>
  <si>
    <t>"D160"16</t>
  </si>
  <si>
    <t>"D127"18</t>
  </si>
  <si>
    <t>"D203"14+6+12</t>
  </si>
  <si>
    <t>42981955</t>
  </si>
  <si>
    <t>hadice ohebná z Al laminátu vyztužená drátem s tepelnou a zvukovou izolací, délka 10m, D 102mm</t>
  </si>
  <si>
    <t>1097267905</t>
  </si>
  <si>
    <t>25*1,2 'Přepočtené koeficientem množství</t>
  </si>
  <si>
    <t>42981956</t>
  </si>
  <si>
    <t>hadice ohebná z Al laminátu vyztužená drátem s tepelnou a zvukovou izolací, délka 10m, D 127mm</t>
  </si>
  <si>
    <t>-90972737</t>
  </si>
  <si>
    <t>15*1,2 'Přepočtené koeficientem množství</t>
  </si>
  <si>
    <t>42981957</t>
  </si>
  <si>
    <t>hadice ohebná z Al laminátu vyztužená drátem s tepelnou a zvukovou izolací, délka 10m, D 152mm</t>
  </si>
  <si>
    <t>1238776581</t>
  </si>
  <si>
    <t>4,16666666666667*1,2 'Přepočtené koeficientem množství</t>
  </si>
  <si>
    <t>42981958</t>
  </si>
  <si>
    <t>hadice ohebná z Al laminátu vyztužená drátem s tepelnou a zvukovou izolací, délka 10m, D 160mm</t>
  </si>
  <si>
    <t>-118419026</t>
  </si>
  <si>
    <t>13,3333333333333*1,2 'Přepočtené koeficientem množství</t>
  </si>
  <si>
    <t>42981960</t>
  </si>
  <si>
    <t>hadice ohebná z Al laminátu vyztužená drátem s tepelnou a zvukovou izolací, délka 10m, D 203mm</t>
  </si>
  <si>
    <t>-1118395918</t>
  </si>
  <si>
    <t>6+14+12</t>
  </si>
  <si>
    <t>32*1,2 'Přepočtené koeficientem množství</t>
  </si>
  <si>
    <t>751572101</t>
  </si>
  <si>
    <t>Závěs kruhového potrubí pomocí objímky, kotvené do betonu průměru potrubí do 100 mm</t>
  </si>
  <si>
    <t>-636287166</t>
  </si>
  <si>
    <t>https://podminky.urs.cz/item/CS_URS_2024_01/751572101</t>
  </si>
  <si>
    <t>751572102</t>
  </si>
  <si>
    <t>Závěs kruhového potrubí pomocí objímky, kotvené do betonu průměru potrubí přes 100 do 200 mm</t>
  </si>
  <si>
    <t>1857612813</t>
  </si>
  <si>
    <t>https://podminky.urs.cz/item/CS_URS_2024_01/751572102</t>
  </si>
  <si>
    <t>101+223</t>
  </si>
  <si>
    <t>751572103</t>
  </si>
  <si>
    <t>Závěs kruhového potrubí pomocí objímky, kotvené do betonu průměru potrubí přes 200 do 300 mm</t>
  </si>
  <si>
    <t>-1988507704</t>
  </si>
  <si>
    <t>https://podminky.urs.cz/item/CS_URS_2024_01/751572103</t>
  </si>
  <si>
    <t>751511022</t>
  </si>
  <si>
    <t>Montáž potrubí plechového skupiny I čtyřhranného s přírubou tloušťky plechu 0,8 mm, průřezu přes 0,13 do 0,28 m2</t>
  </si>
  <si>
    <t>-1192250563</t>
  </si>
  <si>
    <t>https://podminky.urs.cz/item/CS_URS_2024_01/751511022</t>
  </si>
  <si>
    <t>"do obvodu2000"10+6+5+23</t>
  </si>
  <si>
    <t>"do obvodu1500"54+9+18+14+16+13</t>
  </si>
  <si>
    <t>42982108</t>
  </si>
  <si>
    <t>trouba čtyřhranná Pz průřez do 0,28m2</t>
  </si>
  <si>
    <t>-1331728104</t>
  </si>
  <si>
    <t>168*1,2 'Přepočtené koeficientem množství</t>
  </si>
  <si>
    <t>751511021</t>
  </si>
  <si>
    <t>Montáž potrubí plechového skupiny I čtyřhranného s přírubou tloušťky plechu 0,8 mm, průřezu do 0,13 m2</t>
  </si>
  <si>
    <t>-700019396</t>
  </si>
  <si>
    <t>https://podminky.urs.cz/item/CS_URS_2024_01/751511021</t>
  </si>
  <si>
    <t>"do obvodu1000"13+4</t>
  </si>
  <si>
    <t>42982106</t>
  </si>
  <si>
    <t>trouba čtyřhranná Pz průřez do 0,13m2</t>
  </si>
  <si>
    <t>-1212664012</t>
  </si>
  <si>
    <t>17*1,2 'Přepočtené koeficientem množství</t>
  </si>
  <si>
    <t>751571034</t>
  </si>
  <si>
    <t>Závěs čtyřhranného potrubí na montovanou konstrukci z nosníku, kotvenou do betonu, průřezu potrubí přes 0,07 do 0,13 m2</t>
  </si>
  <si>
    <t>1548636881</t>
  </si>
  <si>
    <t>https://podminky.urs.cz/item/CS_URS_2024_01/751571034</t>
  </si>
  <si>
    <t>751571035</t>
  </si>
  <si>
    <t>Závěs čtyřhranného potrubí na montovanou konstrukci z nosníku, kotvenou do betonu, průřezu potrubí přes 0,13 do 0,28 m2</t>
  </si>
  <si>
    <t>756291187</t>
  </si>
  <si>
    <t>https://podminky.urs.cz/item/CS_URS_2024_01/751571035</t>
  </si>
  <si>
    <t>751514115</t>
  </si>
  <si>
    <t>Montáž oblouku do plechového potrubí čtyřhranného s přírubou, průřezu přes 0,210 do 0,280 m2</t>
  </si>
  <si>
    <t>1560063426</t>
  </si>
  <si>
    <t>https://podminky.urs.cz/item/CS_URS_2024_01/751514115</t>
  </si>
  <si>
    <t>42982304</t>
  </si>
  <si>
    <t>oblouk čtyřhranný Pz průřez do 0,28m2</t>
  </si>
  <si>
    <t>-909192950</t>
  </si>
  <si>
    <t>751514114</t>
  </si>
  <si>
    <t>Montáž oblouku do plechového potrubí čtyřhranného s přírubou, průřezu přes 0,140 do 0,210 m2</t>
  </si>
  <si>
    <t>-366811270</t>
  </si>
  <si>
    <t>https://podminky.urs.cz/item/CS_URS_2024_01/751514114</t>
  </si>
  <si>
    <t>42982303</t>
  </si>
  <si>
    <t>oblouk čtyřhranný Pz průřez do 0,13m2</t>
  </si>
  <si>
    <t>-2053556479</t>
  </si>
  <si>
    <t>751514113</t>
  </si>
  <si>
    <t>Montáž oblouku do plechového potrubí čtyřhranného s přírubou, průřezu přes 0,070 do 0,140 m2</t>
  </si>
  <si>
    <t>-1559521140</t>
  </si>
  <si>
    <t>https://podminky.urs.cz/item/CS_URS_2024_01/751514113</t>
  </si>
  <si>
    <t>605088625</t>
  </si>
  <si>
    <t>751514215</t>
  </si>
  <si>
    <t>Montáž kalhotového kusu nebo odbočky jednostranné do plechového potrubí čtyřhranného s přírubou, průřezu přes 0,210 do 0,280 m2</t>
  </si>
  <si>
    <t>1466137176</t>
  </si>
  <si>
    <t>https://podminky.urs.cz/item/CS_URS_2024_01/751514215</t>
  </si>
  <si>
    <t>"nad rámec položky"6</t>
  </si>
  <si>
    <t>42982234</t>
  </si>
  <si>
    <t>odbočka čtyřhranná Pz průřez do 0,28m2</t>
  </si>
  <si>
    <t>1265180920</t>
  </si>
  <si>
    <t>751514214</t>
  </si>
  <si>
    <t>Montáž kalhotového kusu nebo odbočky jednostranné do plechového potrubí čtyřhranného s přírubou, průřezu přes 0,140 do 0,210 m2</t>
  </si>
  <si>
    <t>1544112811</t>
  </si>
  <si>
    <t>https://podminky.urs.cz/item/CS_URS_2024_01/751514214</t>
  </si>
  <si>
    <t>782432987</t>
  </si>
  <si>
    <t>751-1.3</t>
  </si>
  <si>
    <t>751581212</t>
  </si>
  <si>
    <t>Protipožární ochrana vzduchotechnického potrubí obklad přímého potrubí čtyřhranného, požární odolnost EI 45</t>
  </si>
  <si>
    <t>-986663006</t>
  </si>
  <si>
    <t>https://podminky.urs.cz/item/CS_URS_2024_01/751581212</t>
  </si>
  <si>
    <t>751613112</t>
  </si>
  <si>
    <t>Montáž ostatních zařízení dodatečné izolace lepené k rekuperační jednotce</t>
  </si>
  <si>
    <t>-989286062</t>
  </si>
  <si>
    <t>https://podminky.urs.cz/item/CS_URS_2024_01/751613112</t>
  </si>
  <si>
    <t>27127203</t>
  </si>
  <si>
    <t>izolace plošná kaučuková samolepící tl 19mm</t>
  </si>
  <si>
    <t>-1910048956</t>
  </si>
  <si>
    <t>20*1,1 'Přepočtené koeficientem množství</t>
  </si>
  <si>
    <t>713461121</t>
  </si>
  <si>
    <t>Montáž izolace tepelné potrubí a ohybů tvarovkami nebo deskami bez povrchové úpravy skružemi z lehčených hmot (izolační materiál ve specifikaci) připevněnými na tmel za studena, s vyspárováním a provedením spodního nátěru lakem potrubí a ohybů jednovrstvá</t>
  </si>
  <si>
    <t>868718228</t>
  </si>
  <si>
    <t>https://podminky.urs.cz/item/CS_URS_2024_01/713461121</t>
  </si>
  <si>
    <t>14+10+12</t>
  </si>
  <si>
    <t>63151671</t>
  </si>
  <si>
    <t>rohož izolační z minerální vlny lamelová s Al fólií 50-60kg/m3 tl 40mm</t>
  </si>
  <si>
    <t>-283448734</t>
  </si>
  <si>
    <t>36*1,1 'Přepočtené koeficientem množství</t>
  </si>
  <si>
    <t>751613114</t>
  </si>
  <si>
    <t>Montáž ostatních zařízení dodatečné izolace potrubí čtyřhranného samolepící izolací</t>
  </si>
  <si>
    <t>626362286</t>
  </si>
  <si>
    <t>https://podminky.urs.cz/item/CS_URS_2024_01/751613114</t>
  </si>
  <si>
    <t>27127205</t>
  </si>
  <si>
    <t>izolace plošná kaučuková s metalickým povrchem samolepící tl 12mm</t>
  </si>
  <si>
    <t>-138829126</t>
  </si>
  <si>
    <t>7*1,1 'Přepočtené koeficientem množství</t>
  </si>
  <si>
    <t>751-1.4</t>
  </si>
  <si>
    <t xml:space="preserve">Distribuční elementy, mřížky aj. </t>
  </si>
  <si>
    <t>751344121</t>
  </si>
  <si>
    <t>Montáž tlumičů hluku pro čtyřhranné potrubí, průřezu do 0,150 m2</t>
  </si>
  <si>
    <t>-2091196592</t>
  </si>
  <si>
    <t>https://podminky.urs.cz/item/CS_URS_2024_01/751344121</t>
  </si>
  <si>
    <t>6+2+2+8+4+5</t>
  </si>
  <si>
    <t>M006</t>
  </si>
  <si>
    <t>Tlumič hluku - buňkový - G 250x500 - 1000 mm</t>
  </si>
  <si>
    <t>14219490</t>
  </si>
  <si>
    <t>Poznámka k položce:_x000D_
specifikace4</t>
  </si>
  <si>
    <t>M007</t>
  </si>
  <si>
    <t>Tlumič hluku - buňkový - G 250x500 - 500 mm</t>
  </si>
  <si>
    <t>-311454101</t>
  </si>
  <si>
    <t>Poznámka k položce:_x000D_
specifikace 5, cena odovozena</t>
  </si>
  <si>
    <t>M008</t>
  </si>
  <si>
    <t>Tlumič hluku - buňkový - G 250x500 - 750 mm</t>
  </si>
  <si>
    <t>2067079345</t>
  </si>
  <si>
    <t>M009</t>
  </si>
  <si>
    <t>Tlumič hluku - buňkový - G 200x500 - 1000 mm</t>
  </si>
  <si>
    <t>204559996</t>
  </si>
  <si>
    <t>1760548492</t>
  </si>
  <si>
    <t>751322012</t>
  </si>
  <si>
    <t>Montáž talířových ventilů, anemostatů, dýz talířového ventilu, průměru přes 100 do 200 mm</t>
  </si>
  <si>
    <t>-1449425802</t>
  </si>
  <si>
    <t>https://podminky.urs.cz/item/CS_URS_2024_01/751322012</t>
  </si>
  <si>
    <t>42972204</t>
  </si>
  <si>
    <t>ventil talířový pro přívod a odvod vzduchu plastový D 200mm</t>
  </si>
  <si>
    <t>-1188658730</t>
  </si>
  <si>
    <t>-1146160710</t>
  </si>
  <si>
    <t>42972203</t>
  </si>
  <si>
    <t>ventil talířový pro přívod a odvod vzduchu plastový D 150mm</t>
  </si>
  <si>
    <t>-1111683623</t>
  </si>
  <si>
    <t>42972202</t>
  </si>
  <si>
    <t>ventil talířový pro přívod a odvod vzduchu plastový D 125mm</t>
  </si>
  <si>
    <t>-855776712</t>
  </si>
  <si>
    <t>12+1+4+4</t>
  </si>
  <si>
    <t>751311094</t>
  </si>
  <si>
    <t>Montáž vyústi čtyřhranné do čtyřhranného potrubí, průřezu přes 0,150 do 0,200 m2</t>
  </si>
  <si>
    <t>1549046467</t>
  </si>
  <si>
    <t>https://podminky.urs.cz/item/CS_URS_2024_01/751311094</t>
  </si>
  <si>
    <t>1+5</t>
  </si>
  <si>
    <t>42972713R</t>
  </si>
  <si>
    <t>Komfortní vyústka do čtyřhranného potrubí, dvouřadá, upínání pružinami, rozměr 800x200 mm, regulace RN1, upínací rámeček, provedení nerez, přívodní</t>
  </si>
  <si>
    <t>-905703791</t>
  </si>
  <si>
    <t>M012</t>
  </si>
  <si>
    <t>-2029198899</t>
  </si>
  <si>
    <t>42972201</t>
  </si>
  <si>
    <t>ventil talířový pro přívod a odvod vzduchu plastový D 100mm</t>
  </si>
  <si>
    <t>1497759038</t>
  </si>
  <si>
    <t>751514715</t>
  </si>
  <si>
    <t>Montáž protidešťové stříšky nebo výfukové hlavice do plechového potrubí čtyřhranné s přírubou, průřezu přes 0,210 do 0,280 m2</t>
  </si>
  <si>
    <t>1471954319</t>
  </si>
  <si>
    <t>https://podminky.urs.cz/item/CS_URS_2024_01/751514715</t>
  </si>
  <si>
    <t>42984570</t>
  </si>
  <si>
    <t>hlavice výfuková čtyřhranná Pz 500x500mm</t>
  </si>
  <si>
    <t>-870332950</t>
  </si>
  <si>
    <t>751398041</t>
  </si>
  <si>
    <t>Montáž ostatních zařízení protidešťové žaluzie nebo žaluziové klapky na kruhové potrubí, průměru do 300 mm</t>
  </si>
  <si>
    <t>1658405064</t>
  </si>
  <si>
    <t>https://podminky.urs.cz/item/CS_URS_2024_01/751398041</t>
  </si>
  <si>
    <t>42972901</t>
  </si>
  <si>
    <t>žaluzie protidešťová plastová s pevnými lamelami, pro potrubí D 160mm</t>
  </si>
  <si>
    <t>-770739388</t>
  </si>
  <si>
    <t>42972902</t>
  </si>
  <si>
    <t>žaluzie protidešťová plastová s pevnými lamelami, pro potrubí D 200mm</t>
  </si>
  <si>
    <t>-1684299763</t>
  </si>
  <si>
    <t>751398051</t>
  </si>
  <si>
    <t>Montáž ostatních zařízení protidešťové žaluzie nebo žaluziové klapky na čtyřhranné potrubí, průřezu do 0,150 m2</t>
  </si>
  <si>
    <t>-489778720</t>
  </si>
  <si>
    <t>https://podminky.urs.cz/item/CS_URS_2024_01/751398051</t>
  </si>
  <si>
    <t>42972915</t>
  </si>
  <si>
    <t>žaluzie protidešťová s pevnými lamelami, pozink, pro potrubí 200x200mm</t>
  </si>
  <si>
    <t>-1099217609</t>
  </si>
  <si>
    <t>56245603</t>
  </si>
  <si>
    <t>mřížka větrací hranatá plast se síťovinou 200x200mm</t>
  </si>
  <si>
    <t>1093665044</t>
  </si>
  <si>
    <t>751398052</t>
  </si>
  <si>
    <t>Montáž ostatních zařízení protidešťové žaluzie nebo žaluziové klapky na čtyřhranné potrubí, průřezu přes 0,150 do 0,300 m2</t>
  </si>
  <si>
    <t>257361746</t>
  </si>
  <si>
    <t>https://podminky.urs.cz/item/CS_URS_2024_01/751398052</t>
  </si>
  <si>
    <t>42972917</t>
  </si>
  <si>
    <t>žaluzie protidešťová s pevnými lamelami, pozink, pro potrubí 315x315mm</t>
  </si>
  <si>
    <t>1657486226</t>
  </si>
  <si>
    <t>42972921</t>
  </si>
  <si>
    <t>žaluzie protidešťová s pevnými lamelami, pozink, pro potrubí 500x500mm</t>
  </si>
  <si>
    <t>-161303084</t>
  </si>
  <si>
    <t>751322134</t>
  </si>
  <si>
    <t>Montáž talířových ventilů, anemostatů, dýz anemostatu čtvercového vířivého se skříní, průřezu přes 0,350 do 0,500 m2</t>
  </si>
  <si>
    <t>54405768</t>
  </si>
  <si>
    <t>https://podminky.urs.cz/item/CS_URS_2024_01/751322134</t>
  </si>
  <si>
    <t>42972219</t>
  </si>
  <si>
    <t>anemostat vířivý pro přívod/odvod vzduchu čtvercový ocelový bílý 600x600mm 24 lamel</t>
  </si>
  <si>
    <t>-242014206</t>
  </si>
  <si>
    <t>42972218</t>
  </si>
  <si>
    <t>anemostat vířivý pro přívod/odvod vzduchu čtvercový ocelový bílý 600x600mm 16 lamel</t>
  </si>
  <si>
    <t>-1643924853</t>
  </si>
  <si>
    <t>1682322955</t>
  </si>
  <si>
    <t>42972859</t>
  </si>
  <si>
    <t>plenum box pro anemostat přívodní s regulační klapkou a perf.plechem Pz D 250mm</t>
  </si>
  <si>
    <t>1080750094</t>
  </si>
  <si>
    <t>2+2</t>
  </si>
  <si>
    <t>751398012</t>
  </si>
  <si>
    <t>Montáž ostatních zařízení větrací mřížky na kruhové potrubí, průměru přes 100 do 200 mm</t>
  </si>
  <si>
    <t>-1956861410</t>
  </si>
  <si>
    <t>https://podminky.urs.cz/item/CS_URS_2024_01/751398012</t>
  </si>
  <si>
    <t>42972583</t>
  </si>
  <si>
    <t>mřížka stěnová sdružená horizontální šedá na kruhové potrubí D 200mm</t>
  </si>
  <si>
    <t>1296833129</t>
  </si>
  <si>
    <t>751311302</t>
  </si>
  <si>
    <t>Montáž vyústi textilní kruhové, průměru přes 200 do 400 mm</t>
  </si>
  <si>
    <t>434911307</t>
  </si>
  <si>
    <t>https://podminky.urs.cz/item/CS_URS_2024_01/751311302</t>
  </si>
  <si>
    <t>výusť textilní, 250 mm, dle specifikace</t>
  </si>
  <si>
    <t>-1603326333</t>
  </si>
  <si>
    <t>Poznámka k položce:_x000D_
mikroperforace, první konec začátek, druhý konec zaslepení, 3 ks ZIP 250, Průtok 500 m3/h, použitelný přetlak 100 Pa, Tlaková ztráta třením = 2,6 Pa_x000D_
Tkanina PMI - 100% polyester, nekonečné vlákno (multifilament), se zatkaným uhlíkovým vláknem (méně než 1%) hmotnost 214 g/m2, tloušťka 0,30 mm, prodyšnost 15+-5 m3/h/m2 při 120 Pa, pevnost (osnova/útek) 1830/1020 N (ČSN EN ISO 13934-1), požární odolnost - třída B-s1, d0 dle ČSN EN 13501-1:2003; splňuje ANSI/UL 723, teplotní odolnost -60 až 110°C, srážlivost (osnova/útek) 0,5/0,5 % při 40°C dle ČSN EN ISO 6330-2000, antibakteriální (ČSN EN ISO 20645), vhodná pro čisté prostory - třída č. 4, antistatická, pratelná v praččce, barva dle požadavku investora, hmotnost cca 10 kg_x000D_
vč. montážního materiálu_x000D_
Vč. vyztužujících obručí uvnitř_x000D_
typ instalace 3AL"_x000D_
Specifikace 6</t>
  </si>
  <si>
    <t>42972858</t>
  </si>
  <si>
    <t>plenum box pro anemostat přívodní s regulační klapkou a perf.plechem Pz D 200mm</t>
  </si>
  <si>
    <t>1697735390</t>
  </si>
  <si>
    <t>751398031</t>
  </si>
  <si>
    <t>Montáž ostatních zařízení ventilační mřížky do dveří nebo desek, průřezu do 0,040 m2</t>
  </si>
  <si>
    <t>-1262362787</t>
  </si>
  <si>
    <t>https://podminky.urs.cz/item/CS_URS_2024_01/751398031</t>
  </si>
  <si>
    <t>M013</t>
  </si>
  <si>
    <t>Protipožární stěnová mřížka 200x205 mm</t>
  </si>
  <si>
    <t>-1525330946</t>
  </si>
  <si>
    <t>Poznámka k položce:_x000D_
specifikace9</t>
  </si>
  <si>
    <t>M014</t>
  </si>
  <si>
    <t>Protipožární stěnová mřížka 300x205 mm</t>
  </si>
  <si>
    <t>-535821144</t>
  </si>
  <si>
    <t>Poznámka k položce:_x000D_
specifikace8</t>
  </si>
  <si>
    <t>M015</t>
  </si>
  <si>
    <t>Protipožární stěnová mřížka 400x205 mm</t>
  </si>
  <si>
    <t>-868271477</t>
  </si>
  <si>
    <t>Poznámka k položce:_x000D_
specifikace7</t>
  </si>
  <si>
    <t>751377041</t>
  </si>
  <si>
    <t>Montáž odsávacích stropů, zákrytů odsávacího zákrytu (digestoř) průmyslového závěsného, průřezu do 1,5 m2</t>
  </si>
  <si>
    <t>-975576412</t>
  </si>
  <si>
    <t>https://podminky.urs.cz/item/CS_URS_2024_01/751377041</t>
  </si>
  <si>
    <t>42958038</t>
  </si>
  <si>
    <t>zákryt akumulační nástěnný (digestoř-skříň) nerez, 110x100x45cm</t>
  </si>
  <si>
    <t>-486675309</t>
  </si>
  <si>
    <t xml:space="preserve">Poznámka k položce:_x000D_
- provedení: nástěnné_x000D_
 - materiál: nerez_x000D_
 - kompletní vybavení: tukové filtry, osvětlení se svorkovnicí, vanička pro odvod kondenzátu_x000D_
 - množství odsávaného vzduchu: cca 800 m3h_x000D_
 - jedenkrát kanálový nástavec 200x200 mm vč. přírub"_x000D_
</t>
  </si>
  <si>
    <t>751377042</t>
  </si>
  <si>
    <t>Montáž odsávacích stropů, zákrytů odsávacího zákrytu (digestoř) průmyslového závěsného, průřezu přes 1,5 do 2,5 m2</t>
  </si>
  <si>
    <t>521259548</t>
  </si>
  <si>
    <t>https://podminky.urs.cz/item/CS_URS_2024_01/751377042</t>
  </si>
  <si>
    <t>42958040</t>
  </si>
  <si>
    <t>zákryt akumulační nástěnný (digestoř-skříň) nerez, 110x140x45cm</t>
  </si>
  <si>
    <t>-2042108054</t>
  </si>
  <si>
    <t xml:space="preserve">Poznámka k položce:_x000D_
"Poznámka k položce:_x000D_
- provedení: středové_x000D_
 - materiál: nerez_x000D_
 - kompletní vybavení: tukové filtry, osvětlení se svorkovnicí, vanička pro odvod kondenzátu_x000D_
 - množství odsávaného vzduchu: cca 1400 m3h_x000D_
 - jedenkrát kanálový nástavec 250x250 mm vč. přírub"_x000D_
</t>
  </si>
  <si>
    <t>751-1.5</t>
  </si>
  <si>
    <t>751514612</t>
  </si>
  <si>
    <t>Montáž škrtící klapky nebo zpětné klapky do plechového potrubí čtyřhranné s přírubou, průřezu přes 0,035 do 0,070 m2</t>
  </si>
  <si>
    <t>-612937126</t>
  </si>
  <si>
    <t>https://podminky.urs.cz/item/CS_URS_2024_01/751514612</t>
  </si>
  <si>
    <t>42982400</t>
  </si>
  <si>
    <t>klapka čtyřhranná regulační Pz 200x200mm</t>
  </si>
  <si>
    <t>-1973839942</t>
  </si>
  <si>
    <t>42982457</t>
  </si>
  <si>
    <t>klapka čtyřhranná regulační Pz 300x200mm</t>
  </si>
  <si>
    <t>1926901053</t>
  </si>
  <si>
    <t>751514662</t>
  </si>
  <si>
    <t>Montáž škrtící klapky nebo zpětné klapky do plechového potrubí kruhové s přírubou, průměru přes 100 do 200 mm</t>
  </si>
  <si>
    <t>-822429265</t>
  </si>
  <si>
    <t>https://podminky.urs.cz/item/CS_URS_2024_01/751514662</t>
  </si>
  <si>
    <t>4+4</t>
  </si>
  <si>
    <t>42981312</t>
  </si>
  <si>
    <t>klapka kruhová regulační Pz D 200mm</t>
  </si>
  <si>
    <t>1721929747</t>
  </si>
  <si>
    <t>751514663</t>
  </si>
  <si>
    <t>Montáž škrtící klapky nebo zpětné klapky do plechového potrubí kruhové s přírubou, průměru přes 200 do 300 mm</t>
  </si>
  <si>
    <t>-905681451</t>
  </si>
  <si>
    <t>https://podminky.urs.cz/item/CS_URS_2024_01/751514663</t>
  </si>
  <si>
    <t>42981006</t>
  </si>
  <si>
    <t>klapka kruhová regulační Pz D 224mm</t>
  </si>
  <si>
    <t>-1971635213</t>
  </si>
  <si>
    <t>751526636</t>
  </si>
  <si>
    <t>Montáž klapky škrtící nebo zpětné do plastového potrubí kruhové s přírubou, průměru přes 100 do 200 mm</t>
  </si>
  <si>
    <t>-133488691</t>
  </si>
  <si>
    <t>https://podminky.urs.cz/item/CS_URS_2024_01/751526636</t>
  </si>
  <si>
    <t>1+7</t>
  </si>
  <si>
    <t>42971508</t>
  </si>
  <si>
    <t>klapka zpětná pachutěsná s magnetem, plastová se silikonovou membránou a gumovým těsněním, D 150mm</t>
  </si>
  <si>
    <t>-347349454</t>
  </si>
  <si>
    <t>42971507</t>
  </si>
  <si>
    <t>klapka zpětná pachutěsná s magnetem, plastová se silikonovou membránou a gumovým těsněním, D 125mm</t>
  </si>
  <si>
    <t>100135779</t>
  </si>
  <si>
    <t>-328623581</t>
  </si>
  <si>
    <t>59030760</t>
  </si>
  <si>
    <t>dvířka revizní protipožární pro stěny a podhledy EI 60 300x300 mm</t>
  </si>
  <si>
    <t>2008350039</t>
  </si>
  <si>
    <t>751-1.6</t>
  </si>
  <si>
    <t>Kabeláže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</si>
  <si>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</si>
  <si>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</si>
  <si>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-1676607520</t>
  </si>
  <si>
    <t>https://podminky.urs.cz/item/CS_URS_2024_01/210812061</t>
  </si>
  <si>
    <t>34111090</t>
  </si>
  <si>
    <t>kabel instalační jádro Cu plné izolace PVC plášť PVC 450/750V (CYKY) 5x1,5mm2</t>
  </si>
  <si>
    <t>-1983407750</t>
  </si>
  <si>
    <t>245*1,15 'Přepočtené koeficientem množství</t>
  </si>
  <si>
    <t>742110005</t>
  </si>
  <si>
    <t>Montáž trubek elektroinstalačních plastových ohebných uložených v podlaze</t>
  </si>
  <si>
    <t>-434249125</t>
  </si>
  <si>
    <t>https://podminky.urs.cz/item/CS_URS_2024_01/742110005</t>
  </si>
  <si>
    <t>245+281</t>
  </si>
  <si>
    <t>34571050</t>
  </si>
  <si>
    <t>trubka elektroinstalační ohebná EN 500 86-1141 (chránička) D 16/21,2mm</t>
  </si>
  <si>
    <t>-1342490858</t>
  </si>
  <si>
    <t>742124002</t>
  </si>
  <si>
    <t>Montáž kabelů datových FTP, UTP, STP pro vnitřní rozvody do trubky</t>
  </si>
  <si>
    <t>2000009657</t>
  </si>
  <si>
    <t>https://podminky.urs.cz/item/CS_URS_2024_01/742124002</t>
  </si>
  <si>
    <t>190+30+6+37+6+12</t>
  </si>
  <si>
    <t>34121262</t>
  </si>
  <si>
    <t>kabel datový jádro Cu plné plášť PVC (U/UTP) kategorie 5e</t>
  </si>
  <si>
    <t>-1068757647</t>
  </si>
  <si>
    <t>751-2</t>
  </si>
  <si>
    <t>Chlazení</t>
  </si>
  <si>
    <t>751721123</t>
  </si>
  <si>
    <t>Montáž klimatizační jednotky venkovní trojfázové napájení do 9 vnitřních jednotek</t>
  </si>
  <si>
    <t>1743008689</t>
  </si>
  <si>
    <t>https://podminky.urs.cz/item/CS_URS_2024_01/751721123</t>
  </si>
  <si>
    <t>42952024R</t>
  </si>
  <si>
    <t>jednotka klimatizační venkovní trojfázové napájení, výkon do 33,5 kW, dle specifikace 2</t>
  </si>
  <si>
    <t>-1487173342</t>
  </si>
  <si>
    <t xml:space="preserve">Poznámka k položce:_x000D_
"Poznámka k položce:_x000D_
- Chladicí výkon: Qch = 33,50 kW_x000D_
 - Příkon (max): Pel = 10,34 kW_x000D_
 - Účinnost SEER (sezonní): 7,32_x000D_
- Provozní rozsah venkovních teplot (chlazení): -15/ +52°C_x000D_
 - Jmenovitý proud (chlazení): 16,0 A_x000D_
 - Topný výkon: Qt = 33,50 kW_x000D_
 - Přkon (max): Pel = 7,77 kW_x000D_
 - Účinnost SCOP (sezonní): 4,75_x000D_
- Provozní rozsah venkovních teplot (chlazení): -25/ +15,5°C_x000D_
 - Jmenovitý proud (topení): 12,1 A_x000D_
 - Vzduchový výkon: 11 700 m3/h_x000D_
 - Napájení: 380-415 V/ 3 F+N/ 50 Hz_x000D_
 - Doporučené jištění: 3x32 A_x000D_
- Hladina akustického tlaku (chlazení) (níz./stř./vys.): 58 dB(A)_x000D_
- Hladina akustického tlaku (topení) (níz./stř./vys.): 62 dB(A)_x000D_
 - Délka potrubí (max.): 500 m_x000D_
 - Převýšení (max.): 110 m_x000D_
- Typ kompresoru: 1x Twin-rotary_x000D_
- Chladivo R410A_x000D_
- Náplň chladiva: 6,00 kg_x000D_
 - Výška x šířka x hloubka = 1690 x 990 x 780 mm_x000D_
 - Hmotnost: cca 228 kg_x000D_
- Odvod kondenzátu (možnost pustit kondenzát pod jednotku)_x000D_
- Nutnost vyhřívat odvod kondenzátu topným kabelem - profese EZ"_x000D_
</t>
  </si>
  <si>
    <t>105854069</t>
  </si>
  <si>
    <t>-667662750</t>
  </si>
  <si>
    <t>751731112</t>
  </si>
  <si>
    <t>Montáž fan-coilu kazetového dvoutrubního čtyřcestného</t>
  </si>
  <si>
    <t>-372588886</t>
  </si>
  <si>
    <t>https://podminky.urs.cz/item/CS_URS_2024_01/751731112</t>
  </si>
  <si>
    <t>42952025</t>
  </si>
  <si>
    <t>fan-coil kazetový kompaktní dvoutrubní čtyřcestný výkon topení do 6,0kW chlazení do 4,5kW</t>
  </si>
  <si>
    <t>-1898807206</t>
  </si>
  <si>
    <t xml:space="preserve">Poznámka k položce:_x000D_
- chladicí výkon Qch=1,70kW_x000D_
 - hladina akustického tlaku (níz./stř./vys.) - chlazení: 29/30/32 dB(A)_x000D_
 - topný výkon Qt=1,90kW_x000D_
 - vzduchový výkon 365/430 m3/h_x000D_
- Připojení - sání: 9,5 mm_x000D_
- Připojení - kapalina: 6,4 mm_x000D_
- Připojení - kondenzát: VP20_x000D_
 - Příkon (chlazení): Pel = 0,016 kW_x000D_
 - Napájení: 220-240 V/ 1 F+N/ 50 Hz_x000D_
 - rozměry jednotky VxŠxH=256x575x575 mm_x000D_
 - hmotnost jednotky m=15 kg_x000D_
 - krycí panel rozměry: 12x620x620 mm, hmotnost 2,5 kg"_x000D_
</t>
  </si>
  <si>
    <t>751711112</t>
  </si>
  <si>
    <t>Montáž klimatizační jednotky vnitřní nástěnné o výkonu (pro objem místnosti) přes 3,5 do 5 kW (přes 35 do 50 m3)</t>
  </si>
  <si>
    <t>-1150765490</t>
  </si>
  <si>
    <t>https://podminky.urs.cz/item/CS_URS_2024_01/751711112</t>
  </si>
  <si>
    <t>42952002</t>
  </si>
  <si>
    <t>jednotka klimatizační nástěnná o výkonu do 5,0kW</t>
  </si>
  <si>
    <t>-275507361</t>
  </si>
  <si>
    <t xml:space="preserve">Poznámka k položce:_x000D_
- chladicí výkon Qch=3,60kW_x000D_
 - hladina akustického tlaku (níz./stř./vys.) - chlazení: 25/32/37 dB(A)_x000D_
 - topný výkon Qt=4,00kW_x000D_
 - vzduchový výkon 270/410/540 m3/h_x000D_
- Připojení - sání: 9,5 mm_x000D_
- Připojení - kapalina: 6,4 mm_x000D_
- Připojení - kondenzát: 16 MM_x000D_
 - Příkon (chlazení): Pel = 0,017 kW_x000D_
 - Napájení: 220-240 V/ 1 F+N/ 50 Hz_x000D_
 - rozměry jednotky VxŠxH=293x798x230 mm_x000D_
 - hmotnost jednotky m=11 kg"_x000D_
</t>
  </si>
  <si>
    <t>221899555</t>
  </si>
  <si>
    <t xml:space="preserve">Poznámka k položce:_x000D_
- chladicí výkon Qch=4,50kW_x000D_
 - hladina akustického tlaku (níz./stř./vys.) - chlazení: 32/36/40 dB(A)_x000D_
 - topný výkon Qt=5,00kW_x000D_
 - vzduchový výkon 550/690/840 m3/h_x000D_
- Připojení - sání: 12,7 mm_x000D_
- Připojení - kapalina: 6,4 mm_x000D_
- Připojení - kondenzát: 16 MM_x000D_
 - Příkon (chlazení): Pel = 0,028 kW_x000D_
 - Napájení: 220-240 V/ 1 F+N/ 50 Hz_x000D_
 - rozměry jednotky VxŠxH=320x1050x250 mm_x000D_
 - hmotnost jednotky m=16 kg"_x000D_
</t>
  </si>
  <si>
    <t>751711111</t>
  </si>
  <si>
    <t>Montáž klimatizační jednotky vnitřní nástěnné o výkonu (pro objem místnosti) do 3,5 kW (do 35 m3)</t>
  </si>
  <si>
    <t>-1667839901</t>
  </si>
  <si>
    <t>https://podminky.urs.cz/item/CS_URS_2024_01/751711111</t>
  </si>
  <si>
    <t>42952001</t>
  </si>
  <si>
    <t>jednotka klimatizační nástěnná o výkonu do 3,5kW</t>
  </si>
  <si>
    <t>475683147</t>
  </si>
  <si>
    <t xml:space="preserve">Poznámka k položce:_x000D_
- chladicí výkon Qch=1,70kW_x000D_
 - hladina akustického tlaku (níz./stř./vys.) - chlazení: 25/29/33 dB(A)_x000D_
 - topný výkon Qt=1,90kW_x000D_
 - vzduchový výkon 270/370/455 m3/h_x000D_
- Připojení - sání: 9,5 mm_x000D_
- Připojení - kapalina: 6,4 mm_x000D_
- Připojení - kondenzát: 16 MM_x000D_
 - Příkon (chlazení): Pel = 0,013 kW_x000D_
 - Napájení: 220-240 V/ 1 F+N/ 50 Hz_x000D_
 - rozměry jednotky VxŠxH=293x798x230 mm_x000D_
 - hmotnost jednotky m=11 kg"_x000D_
</t>
  </si>
  <si>
    <t>-1316578328</t>
  </si>
  <si>
    <t xml:space="preserve">Poznámka k položce:_x000D_
- chladicí výkon Qch=2,20kW_x000D_
 - hladina akustického tlaku (níz./stř./vys.) - chlazení: 25/30/35 dB(A)_x000D_
 - topný výkon Qt=2,50kW_x000D_
 - vzduchový výkon 270/385/480 m3/h_x000D_
- Připojení - sání: 9,5 mm_x000D_
- Připojení - kapalina: 6,4 mm_x000D_
- Připojení - kondenzát: 16 MM_x000D_
 - Příkon (chlazení): Pel = 0,015 kW_x000D_
 - Napájení: 220-240 V/ 1 F+N/ 50 Hz_x000D_
 - rozměry jednotky VxŠxH=293x798x230 mm_x000D_
 - hmotnost jednotky m=11 kg"_x000D_
</t>
  </si>
  <si>
    <t>-1737220397</t>
  </si>
  <si>
    <t>42900009</t>
  </si>
  <si>
    <t>tlumič vibrací univerzální pro zatížení do 105kg D 100mm</t>
  </si>
  <si>
    <t>-982784679</t>
  </si>
  <si>
    <t>751793001</t>
  </si>
  <si>
    <t>Doplnění chladiva do systému</t>
  </si>
  <si>
    <t>-1593604618</t>
  </si>
  <si>
    <t>https://podminky.urs.cz/item/CS_URS_2024_01/751793001</t>
  </si>
  <si>
    <t>-1111908999</t>
  </si>
  <si>
    <t>751792007</t>
  </si>
  <si>
    <t>Montáž ostatních zařízení pro odvod kondenzátu klimatizace sifonu</t>
  </si>
  <si>
    <t>629497802</t>
  </si>
  <si>
    <t>https://podminky.urs.cz/item/CS_URS_2024_01/751792007</t>
  </si>
  <si>
    <t>-242208511</t>
  </si>
  <si>
    <t>751792008</t>
  </si>
  <si>
    <t>Montáž ostatních zařízení pro odvod kondenzátu klimatizace hadice</t>
  </si>
  <si>
    <t>968384095</t>
  </si>
  <si>
    <t>https://podminky.urs.cz/item/CS_URS_2024_01/751792008</t>
  </si>
  <si>
    <t>638630422</t>
  </si>
  <si>
    <t>4*1,5 'Přepočtené koeficientem množství</t>
  </si>
  <si>
    <t>751791111</t>
  </si>
  <si>
    <t>Montáž napojovacího potrubí měděného předizolovaného, D mm (" x tl. stěny) 6 (1/4" x 0,8)</t>
  </si>
  <si>
    <t>-2031549813</t>
  </si>
  <si>
    <t>https://podminky.urs.cz/item/CS_URS_2024_01/751791111</t>
  </si>
  <si>
    <t>42981907</t>
  </si>
  <si>
    <t>trubka předizolovaná Cu 1/4" (6 mm), stěna tl 0,8 mm, izolace 9mm</t>
  </si>
  <si>
    <t>-163575122</t>
  </si>
  <si>
    <t>59*1,03 'Přepočtené koeficientem množství</t>
  </si>
  <si>
    <t>751791112</t>
  </si>
  <si>
    <t>Montáž napojovacího potrubí měděného předizolovaného, D mm (" x tl. stěny) 10 (3/8" x 0,8)</t>
  </si>
  <si>
    <t>-1812902801</t>
  </si>
  <si>
    <t>https://podminky.urs.cz/item/CS_URS_2024_01/751791112</t>
  </si>
  <si>
    <t>42981908</t>
  </si>
  <si>
    <t>trubka předizolovaná Cu 3/8" (10 mm), stěna tl 0,8 mm, izolace 9mm</t>
  </si>
  <si>
    <t>577932658</t>
  </si>
  <si>
    <t>104*1,03 'Přepočtené koeficientem množství</t>
  </si>
  <si>
    <t>751791113</t>
  </si>
  <si>
    <t>Montáž napojovacího potrubí měděného předizolovaného, D mm (" x tl. stěny) 12 (1/2" x 0,8)</t>
  </si>
  <si>
    <t>1771705015</t>
  </si>
  <si>
    <t>https://podminky.urs.cz/item/CS_URS_2024_01/751791113</t>
  </si>
  <si>
    <t>42981909</t>
  </si>
  <si>
    <t>trubka předizolovaná Cu 1/2" (12 mm), stěna tl 0,8 mm, izolace 9mm</t>
  </si>
  <si>
    <t>1598208666</t>
  </si>
  <si>
    <t>70*1,03 'Přepočtené koeficientem množství</t>
  </si>
  <si>
    <t>751791114</t>
  </si>
  <si>
    <t>Montáž napojovacího potrubí měděného předizolovaného, D mm (" x tl. stěny) 16 (5/8" x 1,0)</t>
  </si>
  <si>
    <t>1934376240</t>
  </si>
  <si>
    <t>https://podminky.urs.cz/item/CS_URS_2024_01/751791114</t>
  </si>
  <si>
    <t>42981910</t>
  </si>
  <si>
    <t>trubka předizolovaná Cu 5/8" (16 mm), stěna tl 1,0 mm, izolace 9mm</t>
  </si>
  <si>
    <t>496458765</t>
  </si>
  <si>
    <t>46*1,03 'Přepočtené koeficientem množství</t>
  </si>
  <si>
    <t>751791116</t>
  </si>
  <si>
    <t>Montáž napojovacího potrubí měděného předizolovaného, D mm (" x tl. stěny) 22 (7/8" x 1,0)</t>
  </si>
  <si>
    <t>-2106342987</t>
  </si>
  <si>
    <t>https://podminky.urs.cz/item/CS_URS_2024_01/751791116</t>
  </si>
  <si>
    <t>20+11</t>
  </si>
  <si>
    <t>42981912</t>
  </si>
  <si>
    <t>trubka předizolovaná Cu 7/8" (22 mm), stěna tl 1,0 mm, izolace 9mm</t>
  </si>
  <si>
    <t>1757552276</t>
  </si>
  <si>
    <t>31*1,03 'Přepočtené koeficientem množství</t>
  </si>
  <si>
    <t>751791165</t>
  </si>
  <si>
    <t>Montáž napojovacího potrubí měděného montáž spojky potrubí, D x tl. stěny 16 x 1</t>
  </si>
  <si>
    <t>2017769447</t>
  </si>
  <si>
    <t>https://podminky.urs.cz/item/CS_URS_2024_01/751791165</t>
  </si>
  <si>
    <t>19761081</t>
  </si>
  <si>
    <t>spojka závitová dvojitá pro měděné potrubí VZT, mosaz, D 1/4"</t>
  </si>
  <si>
    <t>-1289214885</t>
  </si>
  <si>
    <t>19761082</t>
  </si>
  <si>
    <t>spojka závitová dvojitá pro měděné potrubí VZT, mosaz, D 3/8"</t>
  </si>
  <si>
    <t>-1482491556</t>
  </si>
  <si>
    <t>19761083</t>
  </si>
  <si>
    <t>spojka závitová dvojitá pro měděné potrubí VZT, mosaz, D 1/2"</t>
  </si>
  <si>
    <t>-94957963</t>
  </si>
  <si>
    <t>19761086</t>
  </si>
  <si>
    <t>matice závitová šestihranná pro měděné potrubí VZT, mosaz, D 3/8"</t>
  </si>
  <si>
    <t>2012117118</t>
  </si>
  <si>
    <t>19761087</t>
  </si>
  <si>
    <t>matice závitová šestihranná pro měděné potrubí VZT, mosaz, D 1/2"</t>
  </si>
  <si>
    <t>-1577112644</t>
  </si>
  <si>
    <t>19761088</t>
  </si>
  <si>
    <t>matice závitová šestihranná pro měděné potrubí VZT, mosaz, D 5/8"</t>
  </si>
  <si>
    <t>791639794</t>
  </si>
  <si>
    <t>751791171</t>
  </si>
  <si>
    <t>Montáž napojovacího potrubí měděného zakončení včetně nasazení matice a montáže na ventil pro potrubí, D x tl. stěny 6 x 1</t>
  </si>
  <si>
    <t>-1980551776</t>
  </si>
  <si>
    <t>https://podminky.urs.cz/item/CS_URS_2024_01/751791171</t>
  </si>
  <si>
    <t>751791172</t>
  </si>
  <si>
    <t>Montáž napojovacího potrubí měděného zakončení včetně nasazení matice a montáže na ventil pro potrubí, D x tl. stěny 8 x 1</t>
  </si>
  <si>
    <t>1659602052</t>
  </si>
  <si>
    <t>https://podminky.urs.cz/item/CS_URS_2024_01/751791172</t>
  </si>
  <si>
    <t>751791173</t>
  </si>
  <si>
    <t>Montáž napojovacího potrubí měděného zakončení včetně nasazení matice a montáže na ventil pro potrubí, D x tl. stěny 10 x 1</t>
  </si>
  <si>
    <t>2145751743</t>
  </si>
  <si>
    <t>https://podminky.urs.cz/item/CS_URS_2024_01/751791173</t>
  </si>
  <si>
    <t>751791174</t>
  </si>
  <si>
    <t>Montáž napojovacího potrubí měděného zakončení včetně nasazení matice a montáže na ventil pro potrubí, D x tl. stěny 12 x 1</t>
  </si>
  <si>
    <t>36259532</t>
  </si>
  <si>
    <t>https://podminky.urs.cz/item/CS_URS_2024_01/751791174</t>
  </si>
  <si>
    <t>751791175</t>
  </si>
  <si>
    <t>Montáž napojovacího potrubí měděného zakončení včetně nasazení matice a montáže na ventil pro potrubí, D x tl. stěny 16 x 1</t>
  </si>
  <si>
    <t>-1541306844</t>
  </si>
  <si>
    <t>https://podminky.urs.cz/item/CS_URS_2024_01/751791175</t>
  </si>
  <si>
    <t>751791177</t>
  </si>
  <si>
    <t>Montáž napojovacího potrubí měděného zakončení včetně nasazení matice a montáže na ventil pro potrubí, D x tl. stěny 22 x 1</t>
  </si>
  <si>
    <t>1588821539</t>
  </si>
  <si>
    <t>https://podminky.urs.cz/item/CS_URS_2024_01/751791177</t>
  </si>
  <si>
    <t>751791301</t>
  </si>
  <si>
    <t>Montáž napojovacího potrubí měděného zkouška těsnosti potrubí</t>
  </si>
  <si>
    <t>-1466175531</t>
  </si>
  <si>
    <t>https://podminky.urs.cz/item/CS_URS_2024_01/751791301</t>
  </si>
  <si>
    <t>751791401</t>
  </si>
  <si>
    <t>Montáž napojovacího potrubí měděného vakuování potrubí</t>
  </si>
  <si>
    <t>-1111593382</t>
  </si>
  <si>
    <t>https://podminky.urs.cz/item/CS_URS_2024_01/751791401</t>
  </si>
  <si>
    <t>751791181</t>
  </si>
  <si>
    <t>Montáž napojovacího potrubí měděného krycích lišt šířky do 70 mm</t>
  </si>
  <si>
    <t>-1131493069</t>
  </si>
  <si>
    <t>https://podminky.urs.cz/item/CS_URS_2024_01/751791181</t>
  </si>
  <si>
    <t>"vedení v ext"30</t>
  </si>
  <si>
    <t>42975403</t>
  </si>
  <si>
    <t>lišta krycí pro vedení potrubí klimatizace plastová, 70x55mm</t>
  </si>
  <si>
    <t>1215804005</t>
  </si>
  <si>
    <t>751791183</t>
  </si>
  <si>
    <t>Montáž napojovacího potrubí měděného tvarovek krycích lišt šířky do 70 mm</t>
  </si>
  <si>
    <t>-2039431123</t>
  </si>
  <si>
    <t>https://podminky.urs.cz/item/CS_URS_2024_01/751791183</t>
  </si>
  <si>
    <t>42975419</t>
  </si>
  <si>
    <t>roh vnitřní krycí lišty pro vedení potrubí klimatizace plastový, šířka 70mm</t>
  </si>
  <si>
    <t>-1334019921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</si>
  <si>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</si>
  <si>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</si>
  <si>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-1600915036</t>
  </si>
  <si>
    <t>https://podminky.urs.cz/item/CS_URS_2024_01/733390104</t>
  </si>
  <si>
    <t>K001</t>
  </si>
  <si>
    <t>Y -odbočka od 18 do 37 kW (dvoutrubkový systém), dodávka + montáž</t>
  </si>
  <si>
    <t>110087813</t>
  </si>
  <si>
    <t>K002</t>
  </si>
  <si>
    <t>Y -odbočka do 18 kW (dvoutrubkový systém), dodávka + montáž</t>
  </si>
  <si>
    <t>-2031758391</t>
  </si>
  <si>
    <t xml:space="preserve">4 - Silnoproudá el. </t>
  </si>
  <si>
    <t xml:space="preserve">    741 - Elektroinstalace - silnoproud</t>
  </si>
  <si>
    <t>741</t>
  </si>
  <si>
    <t>Elektroinstalace - silnoproud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</si>
  <si>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</si>
  <si>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</si>
  <si>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</si>
  <si>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34140846</t>
  </si>
  <si>
    <t>vodič propojovací jádro Cu lanované izolace PVC 450/750V (H07V-R) 1x10mm2</t>
  </si>
  <si>
    <t>34111101</t>
  </si>
  <si>
    <t>kabel silový oheň retardující bezhalogenový bez funkční schopnosti při požáru třída reakce na oheň B2cas1d1a1 jádro Cu 0,6/1kV (1-CXKH-R B2) 1x6mm2</t>
  </si>
  <si>
    <t>341415R</t>
  </si>
  <si>
    <t>vodič propojovací flexibilní jádro Cu lanované izolace PVC 450/750V CXKH-R+ 1x10 mm2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</si>
  <si>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</si>
  <si>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</si>
  <si>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https://podminky.urs.cz/item/CS_URS_2024_01/741120303</t>
  </si>
  <si>
    <t>34111104</t>
  </si>
  <si>
    <t>kabel silový oheň retardující bezhalogenový bez funkční schopnosti při požáru třída reakce na oheň B2cas1d1a1 jádro Cu 0,6/1kV (1-CXKH-R B2) 1x25mm2</t>
  </si>
  <si>
    <t>741122015</t>
  </si>
  <si>
    <t>Montáž kabelů měděných bez ukončení uložených pod omítku plných kulatých (např. CYKY), počtu a průřezu žil 3x1,5 mm2</t>
  </si>
  <si>
    <t>https://podminky.urs.cz/item/CS_URS_2024_01/741122015</t>
  </si>
  <si>
    <t>34111327</t>
  </si>
  <si>
    <t>kabel silový oheň retardující bezhalogenový s funkční schopností při požáru 180min a P60-R třída reakce na oheň B2cas1d0 jádro Cu 0,6/1kV (1-CXKH-V) 3x1,5mm2</t>
  </si>
  <si>
    <t>34111123</t>
  </si>
  <si>
    <t>kabel silový oheň retardující bezhalogenový bez funkční schopnosti při požáru třída reakce na oheň B2cas1d1a1 jádro Cu 0,6/1kV (1-CXKH-R B2) 3x1,5mm2</t>
  </si>
  <si>
    <t>"Praflasafe-X O 3x1,5" 950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</si>
  <si>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</si>
  <si>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</si>
  <si>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</si>
  <si>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341116R</t>
  </si>
  <si>
    <t>kabel silový oheň retardující bezhalogenový bez funkční schopnosti při požáru třída reakce na oheň B2cas1d1a1 jádro Cu 0,6/1kV (1-CXKH-R+ B2) 3x2,5mm2 - voděodolný</t>
  </si>
  <si>
    <t>741122025</t>
  </si>
  <si>
    <t>Montáž kabelů měděných bez ukončení uložených pod omítku plných kulatých (např. CYKY), počtu a průřezu žil 4x16 až 25 mm2</t>
  </si>
  <si>
    <t>https://podminky.urs.cz/item/CS_URS_2024_01/741122025</t>
  </si>
  <si>
    <t>341119R</t>
  </si>
  <si>
    <t>kabel silový oheň retardující bezhalogenový bez funkční schopnosti při požáru třída reakce na oheň B2cas1d1a1 jádro Cu 0,6/1kV (1-CXKH-R+ B2) 4x25mm2 - voděodolný</t>
  </si>
  <si>
    <t>741122031</t>
  </si>
  <si>
    <t>Montáž kabelů měděných bez ukončení uložených pod omítku plných kulatých (např. CYKY), počtu a průřezu žil 5x1,5 až 2,5 mm2</t>
  </si>
  <si>
    <t>https://podminky.urs.cz/item/CS_URS_2024_01/741122031</t>
  </si>
  <si>
    <t>341117R</t>
  </si>
  <si>
    <t>kabel silový oheň retardující bezhalogenový bez funkční schopnosti při požáru třída reakce na oheň B2cas1d1a1 jádro Cu 0,6/1kV (1-CXKH-R+ B2) 5x1,5mm2 - voděodolný</t>
  </si>
  <si>
    <t>34111162</t>
  </si>
  <si>
    <t>kabel silový oheň retardující bezhalogenový bez funkční schopnosti při požáru třída reakce na oheň B2cas1d1a1 jádro Cu 0,6/1kV (1-CXKH-R B2) 5x1,5mm2</t>
  </si>
  <si>
    <t>34111163</t>
  </si>
  <si>
    <t>kabel silový oheň retardující bezhalogenový bez funkční schopnosti při požáru třída reakce na oheň B2cas1d1a1 jádro Cu 0,6/1kV (1-CXKH-R B2) 5x2,5mm2</t>
  </si>
  <si>
    <t>741122032</t>
  </si>
  <si>
    <t>Montáž kabelů měděných bez ukončení uložených pod omítku plných kulatých (např. CYKY), počtu a průřezu žil 5x4 až 6 mm2</t>
  </si>
  <si>
    <t>https://podminky.urs.cz/item/CS_URS_2024_01/741122032</t>
  </si>
  <si>
    <t>34111166</t>
  </si>
  <si>
    <t>kabel silový oheň retardující bezhalogenový bez funkční schopnosti při požáru třída reakce na oheň B2cas1d1a1 jádro Cu 0,6/1kV (1-CXKH-R B2) 5x6mm2</t>
  </si>
  <si>
    <t>34111164</t>
  </si>
  <si>
    <t>kabel silový oheň retardující bezhalogenový bez funkční schopnosti při požáru třída reakce na oheň B2cas1d1a1 jádro Cu 0,6/1kV (1-CXKH-R B2) 5x4mm2</t>
  </si>
  <si>
    <t>3411110R</t>
  </si>
  <si>
    <t>kabel silový oheň retardující bezhalogenový bez funkční schopnosti při požáru třída reakce na oheň B2cas1d1a1 jádro Cu 0,6/1kV (1-CXKH-R+ B2) 5x4mm2 - voděodolný</t>
  </si>
  <si>
    <t>741122033</t>
  </si>
  <si>
    <t>Montáž kabelů měděných bez ukončení uložených pod omítku plných kulatých (např. CYKY), počtu a průřezu žil 5x10 mm2</t>
  </si>
  <si>
    <t>https://podminky.urs.cz/item/CS_URS_2024_01/741122033</t>
  </si>
  <si>
    <t>34111R</t>
  </si>
  <si>
    <t>kabel silový oheň retardující bezhalogenový bez funkční schopnosti při požáru třída reakce na oheň B2cas1d1a1 jádro Cu 0,6/1kV (1-CXKH-R+ B2) 5x10mm2 - voděodolný</t>
  </si>
  <si>
    <t>34111167</t>
  </si>
  <si>
    <t>kabel silový oheň retardující bezhalogenový bez funkční schopnosti při požáru třída reakce na oheň B2cas1d1a1 jádro Cu 0,6/1kV (1-CXKH-R B2) 5x10mm2</t>
  </si>
  <si>
    <t>741122122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</si>
  <si>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</si>
  <si>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</si>
  <si>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34111124</t>
  </si>
  <si>
    <t>kabel silový oheň retardující bezhalogenový bez funkční schopnosti při požáru třída reakce na oheň B2cas1d1a1 jádro Cu 0,6/1kV (1-CXKH-R B2) 3x2,5mm2</t>
  </si>
  <si>
    <t>741122145</t>
  </si>
  <si>
    <t>Montáž kabelů měděných bez ukončení uložených v trubkách zatažených plných kulatých nebo bezhalogenových (např. CYKY) počtu a průřezu žil 5x16 mm2</t>
  </si>
  <si>
    <t>https://podminky.urs.cz/item/CS_URS_2024_01/741122145</t>
  </si>
  <si>
    <t>341112R</t>
  </si>
  <si>
    <t>kabel silový oheň retardující bezhalogenový bez funkční schopnosti při požáru třída reakce na oheň B2cas1d1a1 jádro Cu 0,6/1kV (1-CXKH-R+ B2) 5x16mm2 - voděodolný</t>
  </si>
  <si>
    <t>741122159</t>
  </si>
  <si>
    <t>Montáž kabelů měděných bez ukončení uložených v trubkách zatažených plných kulatých nebo bezhalogenových (např. CYKY) počtu a průřezu žil 5x25 až 35mm2</t>
  </si>
  <si>
    <t>https://podminky.urs.cz/item/CS_URS_2024_01/741122159</t>
  </si>
  <si>
    <t>34111170</t>
  </si>
  <si>
    <t>kabel silový oheň retardující bezhalogenový bez funkční schopnosti při požáru třída reakce na oheň B2cas1d1a1 jádro Cu 0,6/1kV (1-CXKH-R B2) 5x25mm2</t>
  </si>
  <si>
    <t>210812041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</si>
  <si>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</si>
  <si>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https://podminky.urs.cz/item/CS_URS_2024_01/210812041</t>
  </si>
  <si>
    <t>34113127</t>
  </si>
  <si>
    <t>kabel silový jádro Cu izolace PVC plášť PVC 0,6/1kV (1-CYKY) 4x50mm2</t>
  </si>
  <si>
    <t>341113R</t>
  </si>
  <si>
    <t>kabel silový oheň retardující bezhalogenový bez funkční schopnosti při požáru třída reakce na oheň B2cas1d1a1 jádro Cu 0,6/1kV (1-CXKH-R+ B2) 1x16mm2 - voděodolný</t>
  </si>
  <si>
    <t>210812043</t>
  </si>
  <si>
    <t>Montáž kabelu Cu plného nebo laněného do 1 kV žíly 4x95 mm2 (např. CYKY) bez ukončení uloženého volně nebo v liště</t>
  </si>
  <si>
    <t>https://podminky.urs.cz/item/CS_URS_2024_01/210812043</t>
  </si>
  <si>
    <t>34113129</t>
  </si>
  <si>
    <t>kabel silový jádro Cu izolace PVC plášť PVC 0,6/1kV (1-CYKY) 4x95mm2</t>
  </si>
  <si>
    <t>741132101</t>
  </si>
  <si>
    <t>Ukončení kabelů smršťovací koncovkou nebo páskou se zapojením bez letování, počtu a průřezu žil 2x1,5 až 4 mm2</t>
  </si>
  <si>
    <t>https://podminky.urs.cz/item/CS_URS_2024_01/741132101</t>
  </si>
  <si>
    <t>741920241</t>
  </si>
  <si>
    <t>Protipožární ucpávky samostatných kabelů prostup stěnou, tloušťky do 100 mm diskem požární odolnost EI 60, průměr kabelu do 21 mm</t>
  </si>
  <si>
    <t>https://podminky.urs.cz/item/CS_URS_2024_01/741920241</t>
  </si>
  <si>
    <t>742121001</t>
  </si>
  <si>
    <t>Montáž kabelů sdělovacích pro vnitřní rozvody počtu žil do 15</t>
  </si>
  <si>
    <t>https://podminky.urs.cz/item/CS_URS_2024_01/742121001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</si>
  <si>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</si>
  <si>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</si>
  <si>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341118R</t>
  </si>
  <si>
    <t>kabel silový oheň retardující bezhalogenový bez funkční schopnosti při požáru třída reakce na oheň B2cas1d1a1 jádro Cu 0,6/1kV (1-CXKH-R+ B2) 4x50mm2 - vodděodolný</t>
  </si>
  <si>
    <t>741130011</t>
  </si>
  <si>
    <t>Ukončení vodičů izolovaných s označením a zapojením v rozváděči nebo na přístroji, průřezu žíly do 50 mm2</t>
  </si>
  <si>
    <t>https://podminky.urs.cz/item/CS_URS_2024_01/741130011</t>
  </si>
  <si>
    <t>741130013</t>
  </si>
  <si>
    <t>Ukončení vodičů izolovaných s označením a zapojením v rozváděči nebo na přístroji, průřezu žíly do 95 mm2</t>
  </si>
  <si>
    <t>https://podminky.urs.cz/item/CS_URS_2024_01/741130013</t>
  </si>
  <si>
    <t>741130007</t>
  </si>
  <si>
    <t>Ukončení vodičů izolovaných s označením a zapojením v rozváděči nebo na přístroji, průřezu žíly do 25 mm2</t>
  </si>
  <si>
    <t>https://podminky.urs.cz/item/CS_URS_2024_01/741130007</t>
  </si>
  <si>
    <t>35436314</t>
  </si>
  <si>
    <t>hlava rozdělovací smršťovaná přímá do 1kV SKE 4f/1+2 kabel 12-32mm/průřez 1,5-35mm</t>
  </si>
  <si>
    <t>35436315</t>
  </si>
  <si>
    <t>hlava rozdělovací smršťovaná přímá do 1kV SKE 4f/3+4 kabel 27-45mm/průřez 35-150mm</t>
  </si>
  <si>
    <t>34567114</t>
  </si>
  <si>
    <t>oko kabelové Cu 1-36kV lisovací 10x5</t>
  </si>
  <si>
    <t>34567026</t>
  </si>
  <si>
    <t>oko kabelové Cu lisovací lehčené 10x6</t>
  </si>
  <si>
    <t>34567030</t>
  </si>
  <si>
    <t>oko kabelové Cu lisovací lehčené 16x8</t>
  </si>
  <si>
    <t>34567122</t>
  </si>
  <si>
    <t>oko kabelové Cu 1-36kV lisovací 25x6</t>
  </si>
  <si>
    <t>34567134</t>
  </si>
  <si>
    <t>oko kabelové Cu 1-36kV lisovací 95x10</t>
  </si>
  <si>
    <t>741130065</t>
  </si>
  <si>
    <t>Ukončení vodičů izolovaných s označením a zapojením nastřelením kabelového oka se smršťovací záklopkou nebo páskou, průřezu žíly do 95 mm2</t>
  </si>
  <si>
    <t>https://podminky.urs.cz/item/CS_URS_2024_01/741130065</t>
  </si>
  <si>
    <t>741130061</t>
  </si>
  <si>
    <t>Ukončení vodičů izolovaných s označením a zapojením nastřelením kabelového oka se smršťovací záklopkou nebo páskou, průřezu žíly do 25 mm2</t>
  </si>
  <si>
    <t>https://podminky.urs.cz/item/CS_URS_2024_01/741130061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</si>
  <si>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</si>
  <si>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</si>
  <si>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</si>
  <si>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741128026</t>
  </si>
  <si>
    <t>Ostatní práce při montáži vodičů a kabelů Příplatek k cenám montáže vodičů a kabelů za zatahování vodičů a kabelů do tvárnicových tras s komorami nebo do kolektorů, hmotnosti do 10 kg</t>
  </si>
  <si>
    <t>https://podminky.urs.cz/item/CS_URS_2024_01/741128026</t>
  </si>
  <si>
    <t>741128031</t>
  </si>
  <si>
    <t>Ostatní práce při montáži vodičů a kabelů Příplatek k cenám montáže vodičů a kabelů za zatahování vodičů a kabelů do tvárnicových tras s komorami nebo do kolektorů, hmotnosti do 16 kg</t>
  </si>
  <si>
    <t>https://podminky.urs.cz/item/CS_URS_2024_01/741128031</t>
  </si>
  <si>
    <t>741128025</t>
  </si>
  <si>
    <t>Ostatní práce při montáži vodičů a kabelů Příplatek k cenám montáže vodičů a kabelů za zatahování vodičů a kabelů do tvárnicových tras s komorami nebo do kolektorů, hmotnosti do 8 kg</t>
  </si>
  <si>
    <t>https://podminky.urs.cz/item/CS_URS_2024_01/741128025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</si>
  <si>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</si>
  <si>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</si>
  <si>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https://podminky.urs.cz/item/CS_URS_2024_01/741128022</t>
  </si>
  <si>
    <t>35431015</t>
  </si>
  <si>
    <t>svorka uzemnění FeZn zkušební, spoj hromosvod/uzemnění</t>
  </si>
  <si>
    <t>8500122R</t>
  </si>
  <si>
    <t>Páska uzemňovací ZSA 16</t>
  </si>
  <si>
    <t>741420020</t>
  </si>
  <si>
    <t>Montáž hromosvodného vedení svorek s jedním šroubem</t>
  </si>
  <si>
    <t>https://podminky.urs.cz/item/CS_URS_2024_01/741420020</t>
  </si>
  <si>
    <t>741420051</t>
  </si>
  <si>
    <t>Montáž hromosvodného vedení ochranných prvků úhelníků nebo trubek s držáky do zdiva</t>
  </si>
  <si>
    <t>https://podminky.urs.cz/item/CS_URS_2024_01/741420051</t>
  </si>
  <si>
    <t>35442102</t>
  </si>
  <si>
    <t>stříška ochranná dolní Cu</t>
  </si>
  <si>
    <t>35442103</t>
  </si>
  <si>
    <t>stříška ochranná horní Cu</t>
  </si>
  <si>
    <t>35441830</t>
  </si>
  <si>
    <t>úhelník ochranný na ochranu svodu - 1700mm, FeZn</t>
  </si>
  <si>
    <t>35441836</t>
  </si>
  <si>
    <t>držák ochranného úhelníku do zdiva, FeZn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</si>
  <si>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</si>
  <si>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</si>
  <si>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</si>
  <si>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35442062</t>
  </si>
  <si>
    <t>pás zemnící 30x4mm FeZn</t>
  </si>
  <si>
    <t>741410003</t>
  </si>
  <si>
    <t>Montáž uzemňovacího vedení s upevněním, propojením a připojením pomocí svorek na povrchu drátu nebo lana Ø do 10 mm</t>
  </si>
  <si>
    <t>https://podminky.urs.cz/item/CS_URS_2024_01/741410003</t>
  </si>
  <si>
    <t>35441073</t>
  </si>
  <si>
    <t>drát D 10mm FeZn</t>
  </si>
  <si>
    <t>741420022</t>
  </si>
  <si>
    <t>Montáž hromosvodného vedení svorek se 3 a více šrouby</t>
  </si>
  <si>
    <t>https://podminky.urs.cz/item/CS_URS_2024_01/741420022</t>
  </si>
  <si>
    <t>35441860</t>
  </si>
  <si>
    <t>svorka FeZn k jímací tyči - 4 šrouby</t>
  </si>
  <si>
    <t>35441865</t>
  </si>
  <si>
    <t>svorka FeZn k zemnící tyči - D 28mm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</si>
  <si>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</si>
  <si>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</si>
  <si>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</si>
  <si>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</si>
  <si>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35441885</t>
  </si>
  <si>
    <t>svorka spojovací pro lano D 8-10mm</t>
  </si>
  <si>
    <t>35431016</t>
  </si>
  <si>
    <t>svorka uzemnění FeZn zkušební, 62mm</t>
  </si>
  <si>
    <t>35431037</t>
  </si>
  <si>
    <t>svorka uzemnění FeZn na okapové žlaby, 85mm</t>
  </si>
  <si>
    <t>35441905</t>
  </si>
  <si>
    <t>svorka připojovací k připojení okapových žlabů</t>
  </si>
  <si>
    <t>35441895</t>
  </si>
  <si>
    <t>svorka připojovací k připojení kovových částí</t>
  </si>
  <si>
    <t>35441875</t>
  </si>
  <si>
    <t>svorka křížová pro vodič D 6-10mm</t>
  </si>
  <si>
    <t>35442R</t>
  </si>
  <si>
    <t>svorka uzemnění FeZn pro zemnící pásku a drát</t>
  </si>
  <si>
    <t>741420001</t>
  </si>
  <si>
    <t>Montáž hromosvodného vedení svodových drátů nebo lan s podpěrami, Ø do 10 mm</t>
  </si>
  <si>
    <t>https://podminky.urs.cz/item/CS_URS_2024_01/741420001</t>
  </si>
  <si>
    <t>35441077</t>
  </si>
  <si>
    <t>drát D 8mm AlMgSi</t>
  </si>
  <si>
    <t>35441415</t>
  </si>
  <si>
    <t>podpěra vedení FeZn do zdiva 150mm</t>
  </si>
  <si>
    <t>35441490</t>
  </si>
  <si>
    <t>podpěra vedení FeZn na hřebenáče a prejzovou krytinu 120mm</t>
  </si>
  <si>
    <t>35441470</t>
  </si>
  <si>
    <t>podpěra vedení FeZn pod taškovou krytinu 100mm</t>
  </si>
  <si>
    <t>35442271</t>
  </si>
  <si>
    <t>podpěra vedení na ploché střechy pr. 140mm, ocelová příložka a šroub M8, výška vedení 100mm, plast s betonem, 1 kg</t>
  </si>
  <si>
    <t>35442174</t>
  </si>
  <si>
    <t>podstavec betonový 19 kg</t>
  </si>
  <si>
    <t>35442175</t>
  </si>
  <si>
    <t>podložka pod betonový podstavec 19 kg</t>
  </si>
  <si>
    <t>741420083</t>
  </si>
  <si>
    <t>Montáž hromosvodného vedení doplňků štítků k označení svodů</t>
  </si>
  <si>
    <t>https://podminky.urs.cz/item/CS_URS_2024_01/741420083</t>
  </si>
  <si>
    <t>35442110</t>
  </si>
  <si>
    <t>štítek plastový - čísla svodů</t>
  </si>
  <si>
    <t>73534510</t>
  </si>
  <si>
    <t>tabulka bezpečnostní plastová s tiskem 2 barvy A4 210x297mm</t>
  </si>
  <si>
    <t>741430005</t>
  </si>
  <si>
    <t>Montáž jímacích tyčí délky do 3 m, na stojan</t>
  </si>
  <si>
    <t>https://podminky.urs.cz/item/CS_URS_2024_01/741430005</t>
  </si>
  <si>
    <t>35442165</t>
  </si>
  <si>
    <t>tyč jímací s rovným koncem 18/10 3000 (2000/1000)mm AlMgSi - trubka</t>
  </si>
  <si>
    <t>741440031</t>
  </si>
  <si>
    <t>Montáž zemnicích desek a tyčí s připojením na svodové nebo uzemňovací vedení bez příslušenství tyčí, délky do 2 m</t>
  </si>
  <si>
    <t>https://podminky.urs.cz/item/CS_URS_2024_01/741440031</t>
  </si>
  <si>
    <t>35442090</t>
  </si>
  <si>
    <t>tyč zemnící 2m FeZn</t>
  </si>
  <si>
    <t>24617222</t>
  </si>
  <si>
    <t>hmota nátěrová asfaltová krycí (email) na kovy</t>
  </si>
  <si>
    <t>11111310</t>
  </si>
  <si>
    <t>benzín technický čistící</t>
  </si>
  <si>
    <t>litr</t>
  </si>
  <si>
    <t>24750003</t>
  </si>
  <si>
    <t>lepidlo na bázi kopolymerů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</si>
  <si>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</si>
  <si>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</si>
  <si>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https://podminky.urs.cz/item/CS_URS_2024_01/741110002</t>
  </si>
  <si>
    <t>34571093</t>
  </si>
  <si>
    <t>trubka elektroinstalační tuhá z PVC D 22,1/25 mm, délka 3m</t>
  </si>
  <si>
    <t>1000290R</t>
  </si>
  <si>
    <t>PŘÍCHYTKA HF průměr 23 mm pro uchycení trubky</t>
  </si>
  <si>
    <t>741110042</t>
  </si>
  <si>
    <t>Montáž trubek elektroinstalačních s nasunutím nebo našroubováním do krabic plastových ohebných, uložených pevně, vnější Ø přes 23 do 35 mm</t>
  </si>
  <si>
    <t>https://podminky.urs.cz/item/CS_URS_2024_01/741110042</t>
  </si>
  <si>
    <t>34571073</t>
  </si>
  <si>
    <t>trubka elektroinstalační ohebná z PVC (EN) 2325</t>
  </si>
  <si>
    <t>741110312</t>
  </si>
  <si>
    <t>Montáž trubek ochranných s nasunutím nebo našroubováním do krabic plastových tuhých, uložených volně, vnitřní Ø přes 40 do 90 mm</t>
  </si>
  <si>
    <t>https://podminky.urs.cz/item/CS_URS_2024_01/741110312</t>
  </si>
  <si>
    <t>34571364</t>
  </si>
  <si>
    <t>trubka elektroinstalační HDPE tuhá dvouplášťová korugovaná D 75/90mm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</si>
  <si>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</si>
  <si>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</si>
  <si>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</si>
  <si>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34571450</t>
  </si>
  <si>
    <t>krabice pod omítku PVC přístrojová kruhová D 70mm</t>
  </si>
  <si>
    <t>34571457</t>
  </si>
  <si>
    <t>krabice pod omítku PVC odbočná kruhová D 70mm s víčkem</t>
  </si>
  <si>
    <t>34571451</t>
  </si>
  <si>
    <t>krabice pod omítku PVC přístrojová kruhová D 70mm hluboká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</si>
  <si>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</si>
  <si>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</si>
  <si>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https://podminky.urs.cz/item/CS_URS_2024_01/741112111</t>
  </si>
  <si>
    <t>34571482</t>
  </si>
  <si>
    <t>krabice v uzavřeném provedení PVC s krytím IP 54 čtvercová 100x100mm</t>
  </si>
  <si>
    <t>741110501</t>
  </si>
  <si>
    <t>Montáž lišt a kanálků elektroinstalačních se spojkami, ohyby a rohy a s nasunutím do krabic protahovacích, šířky do 60 mm</t>
  </si>
  <si>
    <t>https://podminky.urs.cz/item/CS_URS_2024_01/741110501</t>
  </si>
  <si>
    <t>34571015</t>
  </si>
  <si>
    <t>lišta elektroinstalační hranatá bezhalogenová 40x20mm</t>
  </si>
  <si>
    <t>"Svorka wago do 2,5 mm"1468</t>
  </si>
  <si>
    <t>953991111</t>
  </si>
  <si>
    <t>Dodání a osazení hmoždinek včetně vyvrtání otvorů (s dodáním hmot) ve stěnách do zdiva z cihel nebo měkkého kamene, vnější profil hmoždinky 6 až 8 mm</t>
  </si>
  <si>
    <t>https://podminky.urs.cz/item/CS_URS_2024_01/953991111</t>
  </si>
  <si>
    <t>56280008</t>
  </si>
  <si>
    <t>hmoždinka natloukací 8x45</t>
  </si>
  <si>
    <t>210021082</t>
  </si>
  <si>
    <t>Montáž příchytek pro kabely plastových pro trojsvazek kabelů, průměr 1 kabelu 24 až 33 mm</t>
  </si>
  <si>
    <t>https://podminky.urs.cz/item/CS_URS_2024_01/210021082</t>
  </si>
  <si>
    <t>1386R</t>
  </si>
  <si>
    <t>SVAZKOVY DRZAK GRIP</t>
  </si>
  <si>
    <t>1000292R</t>
  </si>
  <si>
    <t>PŘÍCHYTKA JEDNOSTRANNÁ 6716E</t>
  </si>
  <si>
    <t>30930020</t>
  </si>
  <si>
    <t>šroub do betonu, požárně odolný, 6,3x35mm</t>
  </si>
  <si>
    <t>741930001</t>
  </si>
  <si>
    <t>Montáž nabíjecí stanice pro elektromobily nástěnné včetně zapojení</t>
  </si>
  <si>
    <t>https://podminky.urs.cz/item/CS_URS_2024_01/741930001</t>
  </si>
  <si>
    <t>35673011</t>
  </si>
  <si>
    <t>stanice nabíjecí pro elektromobily nástěnná konektor typ 2 AC 22kW 3 fáze 32A</t>
  </si>
  <si>
    <t>"Poznámka k položce: Stanice WallBox je vybavena zásuvkou Typu 2 s kabelem, montáže na zeď."</t>
  </si>
  <si>
    <t>"OlifeEnergy WallBox Smart umožňuje spolupracovat se vzdáleným serverem (OlifeEnergy Cloud, OCPP),"</t>
  </si>
  <si>
    <t>"který také nabízí řízení příkonu pro více nabíječek OlifeEnergy. "</t>
  </si>
  <si>
    <t>"Vzdálený server umožňuje autorizaci a správu uživatelů, diagnostiku i prioritní řízení výkonu, s komunikací LAN, GSM."1</t>
  </si>
  <si>
    <t>741930002</t>
  </si>
  <si>
    <t>Montáž nabíjecí stanice pro elektromobily nástěnné oživení stanice</t>
  </si>
  <si>
    <t>https://podminky.urs.cz/item/CS_URS_2024_01/741930002</t>
  </si>
  <si>
    <t>741930003</t>
  </si>
  <si>
    <t>Montáž nabíjecí stanice pro elektromobily nástěnné revize stanice</t>
  </si>
  <si>
    <t>https://podminky.urs.cz/item/CS_URS_2024_01/741930003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</si>
  <si>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</si>
  <si>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</si>
  <si>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https://podminky.urs.cz/item/CS_URS_2024_01/741310101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</si>
  <si>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</si>
  <si>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</si>
  <si>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</si>
  <si>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</si>
  <si>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</si>
  <si>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</si>
  <si>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741310112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</si>
  <si>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</si>
  <si>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https://podminky.urs.cz/item/CS_URS_2024_01/741310112</t>
  </si>
  <si>
    <t>34539021</t>
  </si>
  <si>
    <t>přístroj ovládače zapínacího, řazení 1/0, 1/0S, 1/0So bezšroubové svorky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</si>
  <si>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</si>
  <si>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</si>
  <si>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https://podminky.urs.cz/item/CS_URS_2024_01/741310121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</si>
  <si>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</si>
  <si>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</si>
  <si>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</si>
  <si>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</si>
  <si>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</si>
  <si>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</si>
  <si>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https://podminky.urs.cz/item/CS_URS_2024_01/741310122</t>
  </si>
  <si>
    <t>34539013</t>
  </si>
  <si>
    <t>přístroj přepínače střídavého, řazení 6, 6So bezšroubové svorky</t>
  </si>
  <si>
    <t>741310125</t>
  </si>
  <si>
    <t>Montáž spínačů jedno nebo dvoupólových polozapuštěných nebo zapuštěných se zapojením vodičů bezšroubové připojení přepínačů, řazení 6+6-dvojitých střídavých</t>
  </si>
  <si>
    <t>https://podminky.urs.cz/item/CS_URS_2024_01/741310125</t>
  </si>
  <si>
    <t>34539017</t>
  </si>
  <si>
    <t>přístroj přepínače střídavého dvojitého, řazení 6+6(6+1) bezšroubové svorky</t>
  </si>
  <si>
    <t>741310126</t>
  </si>
  <si>
    <t>Montáž spínačů jedno nebo dvoupólových polozapuštěných nebo zapuštěných se zapojením vodičů bezšroubové připojení přepínačů, řazení 7-křížových</t>
  </si>
  <si>
    <t>https://podminky.urs.cz/item/CS_URS_2024_01/741310126</t>
  </si>
  <si>
    <t>34539014</t>
  </si>
  <si>
    <t>přístroj přepínače křížového, řazení 7, 7So bezšroubové svorky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</si>
  <si>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</si>
  <si>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</si>
  <si>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https://podminky.urs.cz/item/CS_URS_2024_01/741310251</t>
  </si>
  <si>
    <t>34535025</t>
  </si>
  <si>
    <t>přístroj spínače zápustného jednopólového, s krytem, řazení 1, IP44, šroubové svorky</t>
  </si>
  <si>
    <t>"Spínač č. 1 IP 44 barva bílá Variant +"1</t>
  </si>
  <si>
    <t>741310261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</si>
  <si>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</si>
  <si>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https://podminky.urs.cz/item/CS_URS_2024_01/741310261</t>
  </si>
  <si>
    <t>34535013</t>
  </si>
  <si>
    <t>přístroj přepínače sériového zápustného, s krytem, řazení 5, IP44, šroubové svorky</t>
  </si>
  <si>
    <t>34535011</t>
  </si>
  <si>
    <t>rámeček jednonásobný (s těsnicí manžetou), IP44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</si>
  <si>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</si>
  <si>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</si>
  <si>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https://podminky.urs.cz/item/CS_URS_2024_01/741310263</t>
  </si>
  <si>
    <t>34535048</t>
  </si>
  <si>
    <t>přístroj přepínače zápustného střídavého, s krytem, řazení 6, IP44, šroubové svorky</t>
  </si>
  <si>
    <t>741310269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</si>
  <si>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</si>
  <si>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https://podminky.urs.cz/item/CS_URS_2024_01/741310269</t>
  </si>
  <si>
    <t>34535049</t>
  </si>
  <si>
    <t>přístroj přepínače zápustného křížového, s krytem, řazení 7, IP44, šroubové svorky</t>
  </si>
  <si>
    <t>741313001</t>
  </si>
  <si>
    <t>Montáž zásuvek domovních se zapojením vodičů bezšroubové připojení polozapuštěných nebo zapuštěných 10/16 A, provedení 2P + PE</t>
  </si>
  <si>
    <t>https://podminky.urs.cz/item/CS_URS_2024_01/741313001</t>
  </si>
  <si>
    <t>34555241</t>
  </si>
  <si>
    <t>přístroj zásuvky zápustné jednonásobné, krytka s clonkami, bezšroubové svorky</t>
  </si>
  <si>
    <t>741313033</t>
  </si>
  <si>
    <t>Montáž zásuvek domovních se zapojením vodičů šroubové připojení vestavných 10 popř. 16 A bez odvrtání profilovaného otvoru, provedení 2P + PE s víčkem</t>
  </si>
  <si>
    <t>https://podminky.urs.cz/item/CS_URS_2024_01/741313033</t>
  </si>
  <si>
    <t>34555232</t>
  </si>
  <si>
    <t>zásuvka zápustná jednonásobná s clonkami a víčkem, s drápky, IP44, šroubové svorky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</si>
  <si>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</si>
  <si>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</si>
  <si>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</si>
  <si>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</si>
  <si>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</si>
  <si>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"Zásuvka s víčkem barva bílá IP 44 V+"4</t>
  </si>
  <si>
    <t>741313082</t>
  </si>
  <si>
    <t>Montáž zásuvek domovních se zapojením vodičů šroubové připojení venkovní nebo mokré, provedení 2P + PE</t>
  </si>
  <si>
    <t>https://podminky.urs.cz/item/CS_URS_2024_01/741313082</t>
  </si>
  <si>
    <t>34555R</t>
  </si>
  <si>
    <t>zásuvka zápustná jednonásobná chráněná, s clonkami,P44, šroubové svorky</t>
  </si>
  <si>
    <t>741313221</t>
  </si>
  <si>
    <t>Montáž zásuvek průmyslových se zapojením vodičů nástěnných, provedení IP 67 3P+N+PE 16 A</t>
  </si>
  <si>
    <t>https://podminky.urs.cz/item/CS_URS_2024_01/741313221</t>
  </si>
  <si>
    <t>35811381</t>
  </si>
  <si>
    <t>zásuvka nástěnná 16A - 5pól, řazení 3P+N+PE IP67, šroubové svorky</t>
  </si>
  <si>
    <t>741331075</t>
  </si>
  <si>
    <t>Montáž měřicích přístrojů bez zapojení vodičů termostatu</t>
  </si>
  <si>
    <t>https://podminky.urs.cz/item/CS_URS_2024_01/741331075</t>
  </si>
  <si>
    <t>40561132</t>
  </si>
  <si>
    <t>panel s digitálním termostatem 1U 19"</t>
  </si>
  <si>
    <t>741331008</t>
  </si>
  <si>
    <t>Montáž měřicích přístrojů bez zapojení vodičů přístroje s měřicím ústrojím</t>
  </si>
  <si>
    <t>https://podminky.urs.cz/item/CS_URS_2024_01/741331008</t>
  </si>
  <si>
    <t>40461061</t>
  </si>
  <si>
    <t>čidlo teplotní a vlhkostní pro venkovní plochy</t>
  </si>
  <si>
    <t>741311003</t>
  </si>
  <si>
    <t>Montáž spínačů speciálních se zapojením vodičů čidla pohybu vestavného</t>
  </si>
  <si>
    <t>https://podminky.urs.cz/item/CS_URS_2024_01/741311003</t>
  </si>
  <si>
    <t>3299UA00R</t>
  </si>
  <si>
    <t>Přístroj spínací pro snímače pohybu - relé</t>
  </si>
  <si>
    <t>1000004R</t>
  </si>
  <si>
    <t>Snímač spínače automatického (kužel, úhel 120°)</t>
  </si>
  <si>
    <t>741311004</t>
  </si>
  <si>
    <t>Montáž spínačů speciálních se zapojením vodičů čidla pohybu nástěnného</t>
  </si>
  <si>
    <t>https://podminky.urs.cz/item/CS_URS_2024_01/741311004</t>
  </si>
  <si>
    <t>40461058</t>
  </si>
  <si>
    <t>čidlo pohybové a prezenční stropní 360°</t>
  </si>
  <si>
    <t>741330602</t>
  </si>
  <si>
    <t>Montáž relé návěstních se zapojením vodičů</t>
  </si>
  <si>
    <t>https://podminky.urs.cz/item/CS_URS_2024_01/741330602</t>
  </si>
  <si>
    <t>1579R</t>
  </si>
  <si>
    <t>CASOVE RELE DO KRABICE</t>
  </si>
  <si>
    <t>"Relé ref. SMR-T Super"9</t>
  </si>
  <si>
    <t>741311072</t>
  </si>
  <si>
    <t>Montáž spínačů speciálních se zapojením vodičů tlačítka nouzového zastavení/vypnutí pod omítku</t>
  </si>
  <si>
    <t>https://podminky.urs.cz/item/CS_URS_2024_01/741311072</t>
  </si>
  <si>
    <t>34532002</t>
  </si>
  <si>
    <t>ovládač nouzového zastavení s aretací 1V+1Z 3A 240V AC</t>
  </si>
  <si>
    <t>741311071</t>
  </si>
  <si>
    <t>Montáž spínačů speciálních se zapojením vodičů tlačítka nouzového zastavení/vypnutí přisazeného nebo nástěnného</t>
  </si>
  <si>
    <t>https://podminky.urs.cz/item/CS_URS_2024_01/741311071</t>
  </si>
  <si>
    <t>345321R</t>
  </si>
  <si>
    <t>Spínač otočný s krytem IP65</t>
  </si>
  <si>
    <t>"Spínač KEM 44OU"</t>
  </si>
  <si>
    <t>"Spínač KEM 425U"7</t>
  </si>
  <si>
    <t>741210407</t>
  </si>
  <si>
    <t>Montáž rozváděčů nebo krabic nevýbušných bez zapojení vodičů hmotnosti do 200 kg</t>
  </si>
  <si>
    <t>https://podminky.urs.cz/item/CS_URS_2024_01/741210407</t>
  </si>
  <si>
    <t>35711R</t>
  </si>
  <si>
    <t>Skříň rozváděče elektroměrového pro přímé měření kompaktní pilíř celoplastové provedení.</t>
  </si>
  <si>
    <t>"Skříň ER212/NKP7P 80A"1</t>
  </si>
  <si>
    <t>357112R</t>
  </si>
  <si>
    <t>"Skříň NR212/NKE7E/BD1125A pro EGD"1</t>
  </si>
  <si>
    <t>357113R</t>
  </si>
  <si>
    <t>Rozváděč RMS2 dle PD D.1.4.4-15</t>
  </si>
  <si>
    <t>357114R</t>
  </si>
  <si>
    <t>Rozváděč RMS1 dle PD D.1.4.4-14</t>
  </si>
  <si>
    <t>357115R</t>
  </si>
  <si>
    <t>Rozváděč RMS4 dle PD D.1.4.4-17</t>
  </si>
  <si>
    <t>357116R</t>
  </si>
  <si>
    <t>Rozváděč RMS3 dle PD D.1.4.4-16</t>
  </si>
  <si>
    <t>741320931</t>
  </si>
  <si>
    <t>Výměna částí jistících přístrojů pojistkových vložek - nožových do 400 A</t>
  </si>
  <si>
    <t>https://podminky.urs.cz/item/CS_URS_2024_01/741320931</t>
  </si>
  <si>
    <t>35825442</t>
  </si>
  <si>
    <t>pojistka nožová výkonová 160A charakteristiky aM, montážní velikosti NH2</t>
  </si>
  <si>
    <t>35825418</t>
  </si>
  <si>
    <t>pojistka nožová výkonová 100A charakteristiky aM, montážní velikosti NH00</t>
  </si>
  <si>
    <t>741322151</t>
  </si>
  <si>
    <t>Montáž přepěťových ochran nn se zapojením vodičů svodiče přepětí - typ 3 do elektroinstalačních krabic jednopólových</t>
  </si>
  <si>
    <t>https://podminky.urs.cz/item/CS_URS_2024_01/741322151</t>
  </si>
  <si>
    <t>35889540</t>
  </si>
  <si>
    <t>svodič přepětí - ochrana 3.stupně odnímatelné provedení, 230 V, signalizace, na DIN lištu</t>
  </si>
  <si>
    <t>"Svodič CZ-275A"23</t>
  </si>
  <si>
    <t>741320185</t>
  </si>
  <si>
    <t>Montáž jističů se zapojením vodičů třípólových nn do 125 A ve skříni</t>
  </si>
  <si>
    <t>https://podminky.urs.cz/item/CS_URS_2024_01/741320185</t>
  </si>
  <si>
    <t>35822193</t>
  </si>
  <si>
    <t>jistič 3-pólový 80 A vypínací charakteristika B vypínací schopnost 10 kA</t>
  </si>
  <si>
    <t>741372022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</si>
  <si>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</si>
  <si>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</si>
  <si>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>348251R</t>
  </si>
  <si>
    <t>Typ svítidla A - svítidlo LED přisazené liniové, nestmívatelné, 1x41W, bílý ocelový korpus, lesklá mřížka, IP20, 4400lm, 4000K, CRI 90-100, širokozářič 41-80°, symetrická distribuce světla, výstup světla přímí, RA90, rozměry 1510 x 238 x 52 mm</t>
  </si>
  <si>
    <t>Poznámka k položce:_x000D_
specifikace 16</t>
  </si>
  <si>
    <t>348252R</t>
  </si>
  <si>
    <t>Typ svítidla A1 - svítidlo LED přisazené liniové, nestmívatelné, 1x58W, bílý ocelový korpus, lesklá mřížka, IP20, 6200lm, 4000K, CRI 90-100, širokozářič 41-80°, symetrická distribuce světla, výstup světla přímí, RA90, rozměry 1510 x 238 x 52 mm</t>
  </si>
  <si>
    <t>Poznámka k položce:_x000D_
specifikace 17</t>
  </si>
  <si>
    <t>348253R</t>
  </si>
  <si>
    <t>Typ svítidla A2 - svítidlo LED přisazené liniové, nestmívatelné, 1x58W, bílý ocelový korpus, lesklá mřížka, IP20, 7300lm, 4000K, CRI 80,89, širokozářič 41-80°, symetrická distribuce světla, výstup světla přímí, rozměry 1510 x 238 x 52 mm</t>
  </si>
  <si>
    <t>Poznámka k položce:_x000D_
specifikace 18</t>
  </si>
  <si>
    <t>348254R</t>
  </si>
  <si>
    <t>Typ svítidla B - svítidlo LED přisazené kruhové ∅375, nestmívatelné, 1x27W, zdroj 700mA, 6x12 LED, bílý ocelový korpus, opálový kryt, IP40, 2900lm, 4000K, CRI 80-89, rozměry ∅375 x 108 mm</t>
  </si>
  <si>
    <t>Poznámka k položce:_x000D_
specifikace 19</t>
  </si>
  <si>
    <t>348255R</t>
  </si>
  <si>
    <t>Typ svítidla C - svítidlo LED přisazené kruhové ∅375, nestmívatelné, 1x27W, zdroj 700mA, 6x12 LED 840, bílý korpus, opálový kryt, IP44, 2700lm, 4000K, distribuce světla symetrická, CRI 80-89, rozměry ∅375 x 108 mm</t>
  </si>
  <si>
    <t>Poznámka k položce:_x000D_
specifikace 20</t>
  </si>
  <si>
    <t>348256R</t>
  </si>
  <si>
    <t>Typ svítidla D - svítidlo LED přisazené liniové, nestmívatelné, 1x30W, bílý ocelový korpus, lesklá mřížka, IP20, 3500lm, 4000K, CRI 80-89, širokozářič 41-80°, symetrická distribuce světla, výstup světla přímí, rozměry 1510 x 153 x 52 mm</t>
  </si>
  <si>
    <t>Poznámka k položce:_x000D_
specifikace 21</t>
  </si>
  <si>
    <t>34825004</t>
  </si>
  <si>
    <t>svítidlo interiérové přisazené obdélníkové/čvercové do 0,09m2 1000-1500lm</t>
  </si>
  <si>
    <t>Poznámka k položce:_x000D_
Typ svítidla E - svítidlo LED přisazené liniové, nestmívatelné, 3x4,5W, korpus ocelový, barvy chromové, opálový kryt, IP44, třída ochrany II, 1000lm, rozměry 360 x 95 x 37 mm</t>
  </si>
  <si>
    <t>348258R</t>
  </si>
  <si>
    <t>Typ svítidla F - svítidlo LED přisazené liniové, nestmívatelné, 1x19W, korpus hliník, barvy bílé, opálový kryt, IP40, 2900lm, 4000K, CRI 80-89, extrémní širokozářič &gt;80°, distribuce světla symetrické, výstup světla přímí, rozměry 757 x 35 x 58 mm</t>
  </si>
  <si>
    <t>348259R</t>
  </si>
  <si>
    <t>Typ svítidla G - svítidlo LED přisazené liniové, nestmívatelné, 1x40W, zdroj 1400mA, IP65, IK08, 5500lm, 4000K, CRI 80-89, širokozářič &gt;80°, korpus plastový, barvy šedé, opálový kryt, distribuce světla symetrická, rozměry 1275 x 135 x 100 mm</t>
  </si>
  <si>
    <t>Poznámka k položce:_x000D_
specifikace 23</t>
  </si>
  <si>
    <t>3482510R</t>
  </si>
  <si>
    <t>Typ svítidla N1 - svítidlo nouzové LED přisazené 1x3W, 410lm, 1hod, IP65, autotest, svítící při výpadku, včetně baterie Ni-Cd 3,6V, korpus plastový, barvy bílé, polykarbonátový kryt, rozměry 332 x 178 x 52 mm</t>
  </si>
  <si>
    <t>Poznámka k položce:_x000D_
specifikace 24</t>
  </si>
  <si>
    <t>3482511R</t>
  </si>
  <si>
    <t>Typ svítidla N2 - svítidlo nouzové LED přisazené s piktogramem 1x3W, 410lm, 1hod, IP65, autotest, svítící při výpadku, včetně baterie Ni-Cd 3,6V, korpus plastový, barvy bílé, polykarbonátový kryt, rozměry 332 x 178 x 52 mm</t>
  </si>
  <si>
    <t>3482512R</t>
  </si>
  <si>
    <t>Typ svítidla N3 - svítidlo nouzové LED přisazené s piktogramem nad hasícími prostředky 1x3W, 410lm, 1hod, IP65, autotest, svítící při výpadku, včetně baterie Ni-Cd 3,6V, korpus plastový, barvy bílé, polykarbonátový kryt, rozměry 332 x 178 x 52 mm</t>
  </si>
  <si>
    <t>460161172</t>
  </si>
  <si>
    <t>Hloubení kabelových rýh ručně š 35 cm hl 80 cm v hornině tř I skupiny 3</t>
  </si>
  <si>
    <t>https://podminky.urs.cz/item/CS_URS_2024_01/460161172</t>
  </si>
  <si>
    <t>132312331</t>
  </si>
  <si>
    <t>Zásyp kabelových rýh ručně se zhutněním š 35 cm hl 80 cm z horniny tř I skupiny 3</t>
  </si>
  <si>
    <t>https://podminky.urs.cz/item/CS_URS_2024_01/132312331</t>
  </si>
  <si>
    <t>460010025</t>
  </si>
  <si>
    <t>Vytyčení trasy inženýrských sítí v zastavěném prostoru</t>
  </si>
  <si>
    <t>https://podminky.urs.cz/item/CS_URS_2024_01/460010025</t>
  </si>
  <si>
    <t>460661511</t>
  </si>
  <si>
    <t>Kabelové lože z písku pro kabely nn kryté plastovou fólií š lože do 25 cm</t>
  </si>
  <si>
    <t>https://podminky.urs.cz/item/CS_URS_2024_01/460661511</t>
  </si>
  <si>
    <t>181911102</t>
  </si>
  <si>
    <t>Úprava pláně vyrovnáním výškových rozdílů ručně v hornině třídy těžitelnosti I skupiny 1 a 2 se zhutněním</t>
  </si>
  <si>
    <t>https://podminky.urs.cz/item/CS_URS_2024_01/181911102</t>
  </si>
  <si>
    <t>131213711</t>
  </si>
  <si>
    <t>Hloubení zapažených jam ručně s urovnáním dna do předepsaného profilu a spádu v hornině třídy těžitelnosti I skupiny 3 soudržných</t>
  </si>
  <si>
    <t>https://podminky.urs.cz/item/CS_URS_2024_01/131213711</t>
  </si>
  <si>
    <t>"Vykopání jam pro základovou desku pilířů, přesné rozměry budou učeny dle vybraných pilířů"1,5</t>
  </si>
  <si>
    <t>132152501</t>
  </si>
  <si>
    <t>Osazení kabelových prostupů z trub betonových do rýhy s obsypem z písku průměru do 15 cm</t>
  </si>
  <si>
    <t>https://podminky.urs.cz/item/CS_URS_2024_01/132152501</t>
  </si>
  <si>
    <t>"Požární ucpávka nad 1dm2 dle PBŘ aspoň EI30"28</t>
  </si>
  <si>
    <t>973031151</t>
  </si>
  <si>
    <t>Vysekání výklenků nebo kapes ve zdivu z cihel na maltu vápennou nebo vápenocementovou výklenků, pohledové plochy přes 0,25 m2</t>
  </si>
  <si>
    <t>https://podminky.urs.cz/item/CS_URS_2024_01/973031151</t>
  </si>
  <si>
    <t>"Sekání kapes zdi cih.pro rozváděč 3 ks"1</t>
  </si>
  <si>
    <t>974031121</t>
  </si>
  <si>
    <t>Vysekání rýh ve zdivu cihelném na maltu vápennou nebo vápenocementovou do hl. 30 mm a šířky do 30 mm</t>
  </si>
  <si>
    <t>https://podminky.urs.cz/item/CS_URS_2024_01/974031121</t>
  </si>
  <si>
    <t>974031122</t>
  </si>
  <si>
    <t>Vysekání rýh ve zdivu cihelném na maltu vápennou nebo vápenocementovou do hl. 30 mm a šířky do 70 mm</t>
  </si>
  <si>
    <t>https://podminky.urs.cz/item/CS_URS_2024_01/974031122</t>
  </si>
  <si>
    <t>612315101</t>
  </si>
  <si>
    <t>Vápenná omítka rýh hrubá ve stěnách, šířky rýhy do 150 mm</t>
  </si>
  <si>
    <t>-321412376</t>
  </si>
  <si>
    <t>https://podminky.urs.cz/item/CS_URS_2023_02/612315101</t>
  </si>
  <si>
    <t>750*0,03</t>
  </si>
  <si>
    <t>185*0,07</t>
  </si>
  <si>
    <t>"prostupy"68*0,25</t>
  </si>
  <si>
    <t>973031344</t>
  </si>
  <si>
    <t>Vysekání výklenků nebo kapes ve zdivu z cihel na maltu vápennou nebo vápenocementovou kapes, plochy do 0,25 m2, hl. do 150 mm</t>
  </si>
  <si>
    <t>https://podminky.urs.cz/item/CS_URS_2024_01/973031344</t>
  </si>
  <si>
    <t>"Bourání otv zdi cih 0,02m2, tl.15cm"68</t>
  </si>
  <si>
    <t>973031346</t>
  </si>
  <si>
    <t>Vysekání výklenků nebo kapes ve zdivu z cihel na maltu vápennou nebo vápenocementovou kapes, plochy do 0,25 m2, hl. do 450 mm</t>
  </si>
  <si>
    <t>https://podminky.urs.cz/item/CS_URS_2024_01/973031346</t>
  </si>
  <si>
    <t>"Bourání otv zdi cih 0,02m2, tl.45cm"56</t>
  </si>
  <si>
    <t>973031512</t>
  </si>
  <si>
    <t>Vysekání výklenků nebo kapes ve zdivu z cihel na maltu vápennou nebo vápenocementovou kapes pro kotvení upevňovacích prvků, hl. do 100 mm</t>
  </si>
  <si>
    <t>https://podminky.urs.cz/item/CS_URS_2024_01/973031512</t>
  </si>
  <si>
    <t>"Sekání kapes zdi cih.krabic 7x7x5"553</t>
  </si>
  <si>
    <t>998741102</t>
  </si>
  <si>
    <t>Přesun hmot pro silnoproud stanovený z hmotnosti přesunovaného materiálu vodorovná dopravní vzdálenost do 50 m základní v objektech výšky přes 6 do 12 m</t>
  </si>
  <si>
    <t>https://podminky.urs.cz/item/CS_URS_2024_01/998741102</t>
  </si>
  <si>
    <t>"Demontáže"21</t>
  </si>
  <si>
    <t>HZS3131</t>
  </si>
  <si>
    <t>Hodinové zúčtovací sazby montáží technologických zařízení při externích montážích elektromontér VN a VVN</t>
  </si>
  <si>
    <t>https://podminky.urs.cz/item/CS_URS_2024_01/HZS3131</t>
  </si>
  <si>
    <t>"Pomocné práce"219</t>
  </si>
  <si>
    <t>583814R</t>
  </si>
  <si>
    <t>Pomocný drobný materiál</t>
  </si>
  <si>
    <t>kpl</t>
  </si>
  <si>
    <t>HZS4212</t>
  </si>
  <si>
    <t>Hodinové zúčtovací sazby ostatních profesí revizní a kontrolní činnost revizní technik specialista</t>
  </si>
  <si>
    <t>https://podminky.urs.cz/item/CS_URS_2024_01/HZS4212</t>
  </si>
  <si>
    <t>"Revize"95</t>
  </si>
  <si>
    <t>013002000</t>
  </si>
  <si>
    <t>Projektové práce</t>
  </si>
  <si>
    <t>https://podminky.urs.cz/item/CS_URS_2024_01/013002000</t>
  </si>
  <si>
    <t>"Oprava proj. dokumentace dle skut.stavu dle vyhl. 499/2006 S"1</t>
  </si>
  <si>
    <t>013254000</t>
  </si>
  <si>
    <t>Dokumentace skutečného provedení stavby</t>
  </si>
  <si>
    <t>https://podminky.urs.cz/item/CS_URS_2024_01/013254000</t>
  </si>
  <si>
    <t>"DSPS"1</t>
  </si>
  <si>
    <t>041103000</t>
  </si>
  <si>
    <t>Autorský dozor projektanta</t>
  </si>
  <si>
    <t>https://podminky.urs.cz/item/CS_URS_2024_01/041103000</t>
  </si>
  <si>
    <t>"Autorský dozor projektanta"1</t>
  </si>
  <si>
    <t>045303000</t>
  </si>
  <si>
    <t>Koordinační činnost</t>
  </si>
  <si>
    <t>https://podminky.urs.cz/item/CS_URS_2024_01/045303000</t>
  </si>
  <si>
    <t>"Koordinace postupu práce s ostatními profesemi"1</t>
  </si>
  <si>
    <t>081002000</t>
  </si>
  <si>
    <t>Doprava zaměstnanců</t>
  </si>
  <si>
    <t>https://podminky.urs.cz/item/CS_URS_2024_01/081002000</t>
  </si>
  <si>
    <t>"Doprava zaměstnanců"1</t>
  </si>
  <si>
    <t>090001000</t>
  </si>
  <si>
    <t>Ostatní náklady</t>
  </si>
  <si>
    <t>https://podminky.urs.cz/item/CS_URS_2024_01/090001000</t>
  </si>
  <si>
    <t>"Pomocné lešení, plošina po celou dobu stavby"1</t>
  </si>
  <si>
    <t>5 - EPS</t>
  </si>
  <si>
    <t>742210001</t>
  </si>
  <si>
    <t>Montáž ústředny EPS bez čelního panelu jednokruhové</t>
  </si>
  <si>
    <t>https://podminky.urs.cz/item/CS_URS_2024_01/742210001</t>
  </si>
  <si>
    <t>59081406</t>
  </si>
  <si>
    <t>ústředna EPS adresná analogová, 1 kruhová linka, malá skříň</t>
  </si>
  <si>
    <t>742210031</t>
  </si>
  <si>
    <t>Montáž zdroje napájecího pro ústřednu EPS dle EN54-4</t>
  </si>
  <si>
    <t>https://podminky.urs.cz/item/CS_URS_2024_01/742210031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</si>
  <si>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</si>
  <si>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</si>
  <si>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</si>
  <si>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</si>
  <si>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https://podminky.urs.cz/item/CS_URS_2024_01/742210041</t>
  </si>
  <si>
    <t>34621004</t>
  </si>
  <si>
    <t>akumulátor VRLA, 12 V, pól F2, kapacita 12 Ah</t>
  </si>
  <si>
    <t>742210071</t>
  </si>
  <si>
    <t>Montáž ovládacího tabla externího pro EPS</t>
  </si>
  <si>
    <t>https://podminky.urs.cz/item/CS_URS_2024_01/742210071</t>
  </si>
  <si>
    <t>59081356</t>
  </si>
  <si>
    <t>tablo ovládací externí pro EPS</t>
  </si>
  <si>
    <t>742210111</t>
  </si>
  <si>
    <t>Montáž klíčového trezoru se zámkovou vložkou</t>
  </si>
  <si>
    <t>https://podminky.urs.cz/item/CS_URS_2024_01/742210111</t>
  </si>
  <si>
    <t>55779000</t>
  </si>
  <si>
    <t>trezor požární s přípravou pro vložku FAB, 24 V</t>
  </si>
  <si>
    <t>59081446</t>
  </si>
  <si>
    <t>hlásič teplotní adresný</t>
  </si>
  <si>
    <t>742210131</t>
  </si>
  <si>
    <t>Montáž soklu hlásiče nebo patice</t>
  </si>
  <si>
    <t>https://podminky.urs.cz/item/CS_URS_2024_01/742210131</t>
  </si>
  <si>
    <t>59081477</t>
  </si>
  <si>
    <t>patice hlásiče s izolátorem</t>
  </si>
  <si>
    <t>742210261</t>
  </si>
  <si>
    <t>Montáž světelných nebo zvukových prvků EPS sirény nebo majáku nebo signalizace</t>
  </si>
  <si>
    <t>https://podminky.urs.cz/item/CS_URS_2024_01/742210261</t>
  </si>
  <si>
    <t>59081500</t>
  </si>
  <si>
    <t>siréna adresná</t>
  </si>
  <si>
    <t>59081536</t>
  </si>
  <si>
    <t>maják adresný, záblesk červený</t>
  </si>
  <si>
    <t>742210303</t>
  </si>
  <si>
    <t>Montáž vstupně výstupního reléového prvku 4 kontakty s krytem</t>
  </si>
  <si>
    <t>https://podminky.urs.cz/item/CS_URS_2024_01/742210303</t>
  </si>
  <si>
    <t>59081393</t>
  </si>
  <si>
    <t>jednotka vstupně-výstupní, relé, s izolátorem, 4xIN a 4xOUT</t>
  </si>
  <si>
    <t>742210231</t>
  </si>
  <si>
    <t>Montáž magnetu přídržného s tlačítkem</t>
  </si>
  <si>
    <t>https://podminky.urs.cz/item/CS_URS_2024_01/742210231</t>
  </si>
  <si>
    <t>59081R</t>
  </si>
  <si>
    <t>Dveřní magnet 120kg</t>
  </si>
  <si>
    <t>Poznámka k položce:_x000D_
specifikace 25</t>
  </si>
  <si>
    <t>"Dveřní magnet 120kg"3</t>
  </si>
  <si>
    <t>742210251</t>
  </si>
  <si>
    <t>Připojení kontaktu ovládaného nebo monitorovaného</t>
  </si>
  <si>
    <t>https://podminky.urs.cz/item/CS_URS_2024_01/742210251</t>
  </si>
  <si>
    <t>40466056</t>
  </si>
  <si>
    <t>kryt ústředny, kovový, tamper kontakt, bez transformátoru</t>
  </si>
  <si>
    <t>741310252</t>
  </si>
  <si>
    <t>Montáž spínačů jedno nebo dvoupólových polozapuštěných nebo zapuštěných se zapojením vodičů šroubové připojení, pro prostředí venkovní nebo mokré spínačů, řazení 2-dvoupólových</t>
  </si>
  <si>
    <t>https://podminky.urs.cz/item/CS_URS_2024_01/741310252</t>
  </si>
  <si>
    <t>404670R</t>
  </si>
  <si>
    <t>Deblokovací tlačítko přídržného magnetu</t>
  </si>
  <si>
    <t>"Deblokovací tlačítko přídržného magnetu"3</t>
  </si>
  <si>
    <t>34532001</t>
  </si>
  <si>
    <t>ovládač nouzového zastavení s aretací 1V 3A 240V AC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</si>
  <si>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</si>
  <si>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</si>
  <si>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742210503</t>
  </si>
  <si>
    <t>Zkoušky a revize EPS zkoušky koordinační funkční EPS</t>
  </si>
  <si>
    <t>https://podminky.urs.cz/item/CS_URS_2024_01/742210503</t>
  </si>
  <si>
    <t>742210501</t>
  </si>
  <si>
    <t>Zkoušky a revize EPS zkoušky TIČR</t>
  </si>
  <si>
    <t>https://podminky.urs.cz/item/CS_URS_2024_01/742210501</t>
  </si>
  <si>
    <t>742210401</t>
  </si>
  <si>
    <t>Nastavení a oživení EPS programování základních parametrů ústředny</t>
  </si>
  <si>
    <t>https://podminky.urs.cz/item/CS_URS_2024_01/742210401</t>
  </si>
  <si>
    <t>742210421</t>
  </si>
  <si>
    <t>Nastavení a oživení EPS oživení systému na jeden detektor</t>
  </si>
  <si>
    <t>https://podminky.urs.cz/item/CS_URS_2024_01/742210421</t>
  </si>
  <si>
    <t>742210521</t>
  </si>
  <si>
    <t>Zkoušky a revize EPS revize výchozí systému EPS na jeden detektor</t>
  </si>
  <si>
    <t>https://podminky.urs.cz/item/CS_URS_2024_01/742210521</t>
  </si>
  <si>
    <t>"Požární ucpávka nad 1dm2 dle PBŘ aspoň EI30"27</t>
  </si>
  <si>
    <t>"Bourání otv zdi cih 0,02m2, tl.45cm"16</t>
  </si>
  <si>
    <t>"Vysekání rýh ve zdivu cihelném hl do 30 mm š do 30 mm"161</t>
  </si>
  <si>
    <t>"Pomocné práce"42</t>
  </si>
  <si>
    <t>"Revize"32</t>
  </si>
  <si>
    <t>"Bourání otv zdi cih 0,02m2, tl.15cm"63</t>
  </si>
  <si>
    <t>6 - Slaboproudá el.</t>
  </si>
  <si>
    <t>1040117R</t>
  </si>
  <si>
    <t>Kabel 6 žilový EZS stíněný</t>
  </si>
  <si>
    <t>34121300</t>
  </si>
  <si>
    <t>kabel koaxiální stíněný 1xAl a opletením z CuSn drátků 48x0,12mm2, plášť PVC bílý, jádro CU pr. 1mm</t>
  </si>
  <si>
    <t>34121302</t>
  </si>
  <si>
    <t>kabel koaxiální stíněný 2xAl/PES a opletením z CuSn drátků 144x0,12mm2, plášť PVC černý UV odolný, jádro CU pr. 1,13mm</t>
  </si>
  <si>
    <t>133,333*1,2 "Přepočtené koeficientem množství</t>
  </si>
  <si>
    <t>34121267</t>
  </si>
  <si>
    <t>kabel datový venkovní celkově stíněný Al fólií jádro Cu plné plášť PE (F/UTP) kategorie 6</t>
  </si>
  <si>
    <t>742124003</t>
  </si>
  <si>
    <t>Montáž kabelů datových FTP, UTP, STP pro vnitřní rozvody pevně</t>
  </si>
  <si>
    <t>https://podminky.urs.cz/item/CS_URS_2024_01/742124003</t>
  </si>
  <si>
    <t>34121325</t>
  </si>
  <si>
    <t>kabel datový bezhalogenový celkově stíněný Al fólií jádro Cu plné (F/UTP) kategorie 6</t>
  </si>
  <si>
    <t>742124005</t>
  </si>
  <si>
    <t>Montáž kabelů datových FTP, UTP, STP ukončení kabelu konektorem</t>
  </si>
  <si>
    <t>https://podminky.urs.cz/item/CS_URS_2024_01/742124005</t>
  </si>
  <si>
    <t>37459025</t>
  </si>
  <si>
    <t>konektor na drát/lanko s vložkou RJ45 FTP Cat6 stíněný</t>
  </si>
  <si>
    <t>742430031</t>
  </si>
  <si>
    <t>Montáž audiovizuální techniky kabelu HDMI protažením a se zakončením v zásuvce nebo krabici</t>
  </si>
  <si>
    <t>https://podminky.urs.cz/item/CS_URS_2024_01/742430031</t>
  </si>
  <si>
    <t>34199010</t>
  </si>
  <si>
    <t>kabel propojovací HDMI 2.0 High Speed podpora Ethernetu a 4K délka 10m</t>
  </si>
  <si>
    <t>741122003</t>
  </si>
  <si>
    <t>Montáž kabelů měděných bez ukončení uložených pod omítku plných plochých nebo bezhalogenových (např. CYKYLo) počtu a průřezu žil 2x2,5 mm2</t>
  </si>
  <si>
    <t>https://podminky.urs.cz/item/CS_URS_2024_01/741122003</t>
  </si>
  <si>
    <t>34109R</t>
  </si>
  <si>
    <t>Reproduktorový kabel 2x2,5 mm2</t>
  </si>
  <si>
    <t>741110061</t>
  </si>
  <si>
    <t>Montáž trubek elektroinstalačních s nasunutím nebo našroubováním do krabic plastových ohebných, uložených pod omítku, vnější Ø přes 11 do 23 mm</t>
  </si>
  <si>
    <t>https://podminky.urs.cz/item/CS_URS_2024_01/741110061</t>
  </si>
  <si>
    <t>34571072</t>
  </si>
  <si>
    <t>trubka elektroinstalační ohebná z PVC (EN) 2320</t>
  </si>
  <si>
    <t>741110062</t>
  </si>
  <si>
    <t>Montáž trubek elektroinstalačních s nasunutím nebo našroubováním do krabic plastových ohebných, uložených pod omítku, vnější Ø přes 23 do 35 mm</t>
  </si>
  <si>
    <t>https://podminky.urs.cz/item/CS_URS_2024_01/741110062</t>
  </si>
  <si>
    <t>34571156</t>
  </si>
  <si>
    <t>trubka elektroinstalační ohebná z PH, D 28,4/34,5mm</t>
  </si>
  <si>
    <t>34571154</t>
  </si>
  <si>
    <t>trubka elektroinstalační ohebná z PH, D 22,9/28,5mm</t>
  </si>
  <si>
    <t>741110063</t>
  </si>
  <si>
    <t>Montáž trubek elektroinstalačních s nasunutím nebo našroubováním do krabic plastových ohebných, uložených pod omítku, vnější Ø přes 35 mm</t>
  </si>
  <si>
    <t>https://podminky.urs.cz/item/CS_URS_2024_01/741110063</t>
  </si>
  <si>
    <t>34571076</t>
  </si>
  <si>
    <t>trubka elektroinstalační ohebná z PVC (EN) 2350</t>
  </si>
  <si>
    <t>34571075</t>
  </si>
  <si>
    <t>trubka elektroinstalační ohebná z PVC (EN) 2340</t>
  </si>
  <si>
    <t>742110011</t>
  </si>
  <si>
    <t>Montáž trubek elektroinstalačních plastových tuhých pro vnitřní rozvody uložených volně na příchytky</t>
  </si>
  <si>
    <t>https://podminky.urs.cz/item/CS_URS_2024_01/742110011</t>
  </si>
  <si>
    <t>Trubka tuhá bezhalogenová průměr 20 mm2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</si>
  <si>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</si>
  <si>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</si>
  <si>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https://podminky.urs.cz/item/CS_URS_2024_01/741112003</t>
  </si>
  <si>
    <t>34571459</t>
  </si>
  <si>
    <t>krabice pod omítku PVC odbočná čtvercová 100x100mm s víčkem</t>
  </si>
  <si>
    <t>741112061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</si>
  <si>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</si>
  <si>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</si>
  <si>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742420121</t>
  </si>
  <si>
    <t>Montáž společné televizní antény televizní zásuvky koncové nebo průběžné</t>
  </si>
  <si>
    <t>https://podminky.urs.cz/item/CS_URS_2024_01/742420121</t>
  </si>
  <si>
    <t>37451025</t>
  </si>
  <si>
    <t>zásuvka koncová TV/R bez krabičky a bez víčka útlum 3dB</t>
  </si>
  <si>
    <t>37451015</t>
  </si>
  <si>
    <t>kryt zásuvky televizní, rozhlasové (a satelitní)</t>
  </si>
  <si>
    <t>742330044</t>
  </si>
  <si>
    <t>Montáž strukturované kabeláže zásuvek datových pod omítku, do nábytku, do parapetního žlabu nebo podlahové krabice 1 až 6 pozic</t>
  </si>
  <si>
    <t>https://podminky.urs.cz/item/CS_URS_2024_01/742330044</t>
  </si>
  <si>
    <t>37451004</t>
  </si>
  <si>
    <t>třmen se soklem (pro 2x keystone)</t>
  </si>
  <si>
    <t>37451155</t>
  </si>
  <si>
    <t>zásuvka s rámečkem úhlová se záclonkou (neosazená) pro 2 keystone</t>
  </si>
  <si>
    <t>37451210</t>
  </si>
  <si>
    <t>záslepka datové zásuvky 22,5x45mm</t>
  </si>
  <si>
    <t>34539100</t>
  </si>
  <si>
    <t>rámeček datové zásuvky pro 2 moduly 22,5x45mm</t>
  </si>
  <si>
    <t>37452020</t>
  </si>
  <si>
    <t>prvek ukončovací datového rozvodu keystone 1xRJ45 UTP Cat6 protiprachová krytka</t>
  </si>
  <si>
    <t>37451003</t>
  </si>
  <si>
    <t>zásuvka komunikační přímá HDMI (0230-0-0432)</t>
  </si>
  <si>
    <t>5014AA000R</t>
  </si>
  <si>
    <t>Kryt zásuvky komunikační přímé</t>
  </si>
  <si>
    <t>742330001</t>
  </si>
  <si>
    <t>Montáž strukturované kabeláže rozvaděče nástěnného</t>
  </si>
  <si>
    <t>https://podminky.urs.cz/item/CS_URS_2024_01/742330001</t>
  </si>
  <si>
    <t>35712013</t>
  </si>
  <si>
    <t>rozvaděč nástěnný jednodílný 19" celoskleněné dveře vylamovací otvor na ventilátor 18U/600mm</t>
  </si>
  <si>
    <t>742330021</t>
  </si>
  <si>
    <t>Montáž strukturované kabeláže příslušenství a ostatní práce k rozvaděčům police</t>
  </si>
  <si>
    <t>https://podminky.urs.cz/item/CS_URS_2024_01/742330021</t>
  </si>
  <si>
    <t>35712068</t>
  </si>
  <si>
    <t>police rozvaděče 19" perforovaná 1U/350mm nosnost 40kg</t>
  </si>
  <si>
    <t>742330022</t>
  </si>
  <si>
    <t>Montáž strukturované kabeláže příslušenství a ostatní práce k rozvaděčům napájecího panelu</t>
  </si>
  <si>
    <t>https://podminky.urs.cz/item/CS_URS_2024_01/742330022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</si>
  <si>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</si>
  <si>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</si>
  <si>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</si>
  <si>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</si>
  <si>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https://podminky.urs.cz/item/CS_URS_2024_01/742330023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</si>
  <si>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</si>
  <si>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</si>
  <si>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</si>
  <si>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</si>
  <si>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https://podminky.urs.cz/item/CS_URS_2024_01/742330024</t>
  </si>
  <si>
    <t>37451110</t>
  </si>
  <si>
    <t>patch panel Cat6 PCB 1U 24 portů 19" UTP</t>
  </si>
  <si>
    <t>742420001</t>
  </si>
  <si>
    <t>Montáž společné televizní antény venkovní televizní antény</t>
  </si>
  <si>
    <t>https://podminky.urs.cz/item/CS_URS_2024_01/742420001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</si>
  <si>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</si>
  <si>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</si>
  <si>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</si>
  <si>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</si>
  <si>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https://podminky.urs.cz/item/CS_URS_2024_01/742420011</t>
  </si>
  <si>
    <t>38454004</t>
  </si>
  <si>
    <t>anténa pro příjem rádia 5FM 9,2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</si>
  <si>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</si>
  <si>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</si>
  <si>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https://podminky.urs.cz/item/CS_URS_2024_01/742420021</t>
  </si>
  <si>
    <t>31686017</t>
  </si>
  <si>
    <t>stožár anténní kov žárový zinek plastová záslepka průměr 48/42mm teleskopický délka 2x3m</t>
  </si>
  <si>
    <t>31686019</t>
  </si>
  <si>
    <t>držák stožáru nástěnný 20 cm od stěny se vzpěrou žárový zinek pro průměr stožáru 42-67mm</t>
  </si>
  <si>
    <t>742420041</t>
  </si>
  <si>
    <t>Montáž společné televizní antény antenního domovního zesilovače</t>
  </si>
  <si>
    <t>https://podminky.urs.cz/item/CS_URS_2024_01/742420041</t>
  </si>
  <si>
    <t>38445005</t>
  </si>
  <si>
    <t>zesilovač programovatelný vnitřní včetně zdroje 32 kanálů filtr LTE 4G+5G</t>
  </si>
  <si>
    <t>742420051</t>
  </si>
  <si>
    <t>Montáž společné televizní antény antenního rozbočovače</t>
  </si>
  <si>
    <t>https://podminky.urs.cz/item/CS_URS_2024_01/742420051</t>
  </si>
  <si>
    <t>34539089</t>
  </si>
  <si>
    <t>rozbočovač napájení neprůchozí konektory vertikální pro 8TV</t>
  </si>
  <si>
    <t>742420061</t>
  </si>
  <si>
    <t>Montáž společné televizní antény rozvodnice STA</t>
  </si>
  <si>
    <t>https://podminky.urs.cz/item/CS_URS_2024_01/742420061</t>
  </si>
  <si>
    <t>34571032</t>
  </si>
  <si>
    <t>skříň kovová bílá uzamykatelná bez uzemnění vnitřní 400x300x200mm</t>
  </si>
  <si>
    <t>742420071</t>
  </si>
  <si>
    <t>Montáž společné televizní antény multipřepínače do rozvaděče</t>
  </si>
  <si>
    <t>https://podminky.urs.cz/item/CS_URS_2024_01/742420071</t>
  </si>
  <si>
    <t>34539077</t>
  </si>
  <si>
    <t>multipřepínač koncový pro 3 družice 13 vstupů 12 výstupů</t>
  </si>
  <si>
    <t>742420081</t>
  </si>
  <si>
    <t>Montáž společné televizní antény systémového zdroje do rozvaděče</t>
  </si>
  <si>
    <t>https://podminky.urs.cz/item/CS_URS_2024_01/742420081</t>
  </si>
  <si>
    <t>35671262</t>
  </si>
  <si>
    <t>zdroj systémový 12V/4500mA na rám sběrnice</t>
  </si>
  <si>
    <t>742420201</t>
  </si>
  <si>
    <t>Montáž společné televizní antény nastavení zesilovače dle úrovně na zásuvkách</t>
  </si>
  <si>
    <t>https://podminky.urs.cz/item/CS_URS_2024_01/742420201</t>
  </si>
  <si>
    <t>742310002</t>
  </si>
  <si>
    <t>Montáž domovního telefonu komunikačního tabla</t>
  </si>
  <si>
    <t>https://podminky.urs.cz/item/CS_URS_2024_01/742310002</t>
  </si>
  <si>
    <t>38226008</t>
  </si>
  <si>
    <t>sestava domovního telefonu audio - video s handicap modulem pro 1 účastníka</t>
  </si>
  <si>
    <t>742310003</t>
  </si>
  <si>
    <t>Montáž domovního telefonu klimatického krytu pro komunikační tablo</t>
  </si>
  <si>
    <t>https://podminky.urs.cz/item/CS_URS_2024_01/742310003</t>
  </si>
  <si>
    <t>38292006</t>
  </si>
  <si>
    <t>rám pro povrchovou instalaci modulového interkom systému 117x107mm 1 modul nerez</t>
  </si>
  <si>
    <t>742310004</t>
  </si>
  <si>
    <t>Montáž domovního telefonu elektroinstalační krabice pod tablo</t>
  </si>
  <si>
    <t>https://podminky.urs.cz/item/CS_URS_2024_01/742310004</t>
  </si>
  <si>
    <t>34571142</t>
  </si>
  <si>
    <t>krabice instalační pod omítku kov pro panely domovního telefonu š 115mm v do 180mm</t>
  </si>
  <si>
    <t>742310005</t>
  </si>
  <si>
    <t>Montáž domovního telefonu distributoru signálu</t>
  </si>
  <si>
    <t>https://podminky.urs.cz/item/CS_URS_2024_01/742310005</t>
  </si>
  <si>
    <t>38292038</t>
  </si>
  <si>
    <t>posilovač digitálního signálu domovního telefonu</t>
  </si>
  <si>
    <t>742320031</t>
  </si>
  <si>
    <t>Montáž elektricky ovládaných zámků ostatní prvky napájecího zdroje</t>
  </si>
  <si>
    <t>https://podminky.urs.cz/item/CS_URS_2024_01/742320031</t>
  </si>
  <si>
    <t>40463011</t>
  </si>
  <si>
    <t>zdroj napájecí, plošný spoj, 4A</t>
  </si>
  <si>
    <t>742320032</t>
  </si>
  <si>
    <t>Montáž elektricky ovládaných zámků ostatní prvky elektrického otvírače 12 V a stavitelnou střelkou</t>
  </si>
  <si>
    <t>https://podminky.urs.cz/item/CS_URS_2024_01/742320032</t>
  </si>
  <si>
    <t>54978028</t>
  </si>
  <si>
    <t>otvírač elektrický 12 V s lištou</t>
  </si>
  <si>
    <t>742240001</t>
  </si>
  <si>
    <t>Montáž elektronické kontroly vstupu čtečky karet</t>
  </si>
  <si>
    <t>https://podminky.urs.cz/item/CS_URS_2024_01/742240001</t>
  </si>
  <si>
    <t>40467047</t>
  </si>
  <si>
    <t>čtečka bezkontaktní</t>
  </si>
  <si>
    <t>40467R</t>
  </si>
  <si>
    <t>Bezkontaktní RFID čipy</t>
  </si>
  <si>
    <t>742310006</t>
  </si>
  <si>
    <t>Montáž domovního telefonu nástěnného audio/video telefonu</t>
  </si>
  <si>
    <t>https://podminky.urs.cz/item/CS_URS_2024_01/742310006</t>
  </si>
  <si>
    <t>382260R</t>
  </si>
  <si>
    <t>Informační panel bez tlačítek</t>
  </si>
  <si>
    <t>"Ref.  výrobek 135310E"2</t>
  </si>
  <si>
    <t>742410R</t>
  </si>
  <si>
    <t>Montáž rozhlasové ústředny</t>
  </si>
  <si>
    <t>38445R</t>
  </si>
  <si>
    <t>Rozhlasová ústředna - 7“ displejem s rozlišením 1024 x 600, jež je pevně instalována na stěnu a obsahuje napájení a zesilovače výstup ve formě 2 stereofonních zesilovačů o výkonu 4 x 20 W, zatěžovací impedance 2 x 2 x 8  - zesilovač ve třídě D s vysokou účinností 85 %, a speciálního tabletu s potřebným rozhraním.  Jako jádro je použit systém Android a umožňuje instalace vlastních aplikací uživatelem. Zdroje hudby i videa, jsou plně digitální s podporou síťové konektivity, internetu a datového úložiště – paměťové SD karty, USB a vnitřní paměti, aux vstup pro snadné napojení dalšího audio zařízení.</t>
  </si>
  <si>
    <t>742410061</t>
  </si>
  <si>
    <t>Montáž rozhlasu reproduktoru podhledového bez krytu</t>
  </si>
  <si>
    <t>https://podminky.urs.cz/item/CS_URS_2024_01/742410061</t>
  </si>
  <si>
    <t>384473R</t>
  </si>
  <si>
    <t>Reproduktor - přisazené reproduktory budou umístěny ve skříni z MDF materiálu. Reproduktory 2 pásmová, bassreflexová ozvučnice z MDF, pasivní, 4“ basový reproduktor s polypropylenovou membránou a 1“ kalotový výškový reproduktor s textilní kalotou, o výkon 30 / 50 W / impedance 4 Ω, citlivost 89 dB / 1 W,1 m, frekvenční rozsah 80 – 20 000 Hz</t>
  </si>
  <si>
    <t>742220006</t>
  </si>
  <si>
    <t>Montáž ústředny PZTS se zdrojem s komunikátorem přes 4 do 8 linek</t>
  </si>
  <si>
    <t>https://podminky.urs.cz/item/CS_URS_2024_01/742220006</t>
  </si>
  <si>
    <t>40462010</t>
  </si>
  <si>
    <t>ústředna PZTS v krytu, včetně klávesnice a dotykového displeje, 520 zón, 32 podsystémů</t>
  </si>
  <si>
    <t>742220031</t>
  </si>
  <si>
    <t>Montáž koncentrátoru nebo expanderu v krytu pro PZTS do 8 vstupů</t>
  </si>
  <si>
    <t>https://podminky.urs.cz/item/CS_URS_2024_01/742220031</t>
  </si>
  <si>
    <t>40466070</t>
  </si>
  <si>
    <t>modul sběrnicový PZTS v krytu, 8x trojitě vyvážený vstup, 8x výstup pro připojení výstupního modulu</t>
  </si>
  <si>
    <t>742220081</t>
  </si>
  <si>
    <t>Montáž čtečky bezkontaktních karet</t>
  </si>
  <si>
    <t>https://podminky.urs.cz/item/CS_URS_2024_01/742220081</t>
  </si>
  <si>
    <t>40467021</t>
  </si>
  <si>
    <t>modul přístupový bezdrátový s displejem, klávesnicí a RFID</t>
  </si>
  <si>
    <t>742220082</t>
  </si>
  <si>
    <t>Montáž čtečky venkovního krytu</t>
  </si>
  <si>
    <t>https://podminky.urs.cz/item/CS_URS_2024_01/742220082</t>
  </si>
  <si>
    <t>40467012</t>
  </si>
  <si>
    <t>kryt montážní zadní pro čtečky</t>
  </si>
  <si>
    <t>742220083</t>
  </si>
  <si>
    <t>Montáž čtečky distanční podložky</t>
  </si>
  <si>
    <t>https://podminky.urs.cz/item/CS_URS_2024_01/742220083</t>
  </si>
  <si>
    <t>40468002</t>
  </si>
  <si>
    <t>podložka pro montáž čtečky na povrch</t>
  </si>
  <si>
    <t>742220141</t>
  </si>
  <si>
    <t>Montáž klávesnice pro dodanou ústřednu</t>
  </si>
  <si>
    <t>https://podminky.urs.cz/item/CS_URS_2024_01/742220141</t>
  </si>
  <si>
    <t>40467025</t>
  </si>
  <si>
    <t>klávesnice ústředny PZTS, LED</t>
  </si>
  <si>
    <t>742220221</t>
  </si>
  <si>
    <t>Montáž systémového zdroje s akumulátorem a 8 kanálovým expandérem</t>
  </si>
  <si>
    <t>https://podminky.urs.cz/item/CS_URS_2024_01/742220221</t>
  </si>
  <si>
    <t>40463008</t>
  </si>
  <si>
    <t>zdroj ústředny, systémový, 12V DC/18Ah</t>
  </si>
  <si>
    <t>742220232</t>
  </si>
  <si>
    <t>Montáž příslušenství pro PZTS detektor na stěnu nebo na strop</t>
  </si>
  <si>
    <t>https://podminky.urs.cz/item/CS_URS_2024_01/742220232</t>
  </si>
  <si>
    <t>40461016</t>
  </si>
  <si>
    <t>detektor pohybu stropní 360°</t>
  </si>
  <si>
    <t>742220235</t>
  </si>
  <si>
    <t>Montáž příslušenství pro PZTS magnetický kontakt povrchový</t>
  </si>
  <si>
    <t>https://podminky.urs.cz/item/CS_URS_2024_01/742220235</t>
  </si>
  <si>
    <t>40461036</t>
  </si>
  <si>
    <t>kontakt magnetický, plochý</t>
  </si>
  <si>
    <t>742220256</t>
  </si>
  <si>
    <t>Montáž příslušenství pro PZTS siréna zálohovaná s majákem a s akumulátorem 1,2 Ah</t>
  </si>
  <si>
    <t>https://podminky.urs.cz/item/CS_URS_2024_01/742220256</t>
  </si>
  <si>
    <t>40464020</t>
  </si>
  <si>
    <t>siréna venkovní plastová zálohovaná, s majákem a akumulátorem, 110 dB/1m, záblesk červený</t>
  </si>
  <si>
    <t>742220401</t>
  </si>
  <si>
    <t>Nastavení a oživení PZTS programování základních parametrů ústředny</t>
  </si>
  <si>
    <t>https://podminky.urs.cz/item/CS_URS_2024_01/742220401</t>
  </si>
  <si>
    <t>742220402</t>
  </si>
  <si>
    <t>Nastavení a oživení PZTS programování systému na jeden detektor</t>
  </si>
  <si>
    <t>https://podminky.urs.cz/item/CS_URS_2024_01/742220402</t>
  </si>
  <si>
    <t>742220411</t>
  </si>
  <si>
    <t>Nastavení a oživení PZTS oživení systému na jeden detektor</t>
  </si>
  <si>
    <t>https://podminky.urs.cz/item/CS_URS_2024_01/742220411</t>
  </si>
  <si>
    <t>742220421</t>
  </si>
  <si>
    <t>Nastavení a oživení PZTS instalace přístupového SW</t>
  </si>
  <si>
    <t>https://podminky.urs.cz/item/CS_URS_2024_01/742220421</t>
  </si>
  <si>
    <t>742220501</t>
  </si>
  <si>
    <t>Zkoušky a revize PZTS zkoušky TIČR</t>
  </si>
  <si>
    <t>https://podminky.urs.cz/item/CS_URS_2024_01/742220501</t>
  </si>
  <si>
    <t>742220511</t>
  </si>
  <si>
    <t>Zkoušky a revize PZTS revize výchozí systému PZTS</t>
  </si>
  <si>
    <t>https://podminky.urs.cz/item/CS_URS_2024_01/742220511</t>
  </si>
  <si>
    <t>"Bourání otv zdi cih 0,02m2, tl.15cm"42</t>
  </si>
  <si>
    <t>"Bourání otv zdi cih 0,02m2, tl.45cm"18</t>
  </si>
  <si>
    <t>"Sekání kapes zdi cih.krabic 7x7x5"118</t>
  </si>
  <si>
    <t>"Demontáže"14</t>
  </si>
  <si>
    <t>973031719</t>
  </si>
  <si>
    <t>Vysekání výklenků nebo kapes ve zdivu z cihel na maltu vápennou nebo vápenocementovou kapes v podhledu cihelných kleneb, velikosti do 150x150x100 mm</t>
  </si>
  <si>
    <t>https://podminky.urs.cz/item/CS_URS_2024_01/973031719</t>
  </si>
  <si>
    <t>"Pomocné práce"76</t>
  </si>
  <si>
    <t>"Revize"48</t>
  </si>
  <si>
    <t>"Požární ucpávka nad 1dm2 dle PBŘ aspoň EI30"33</t>
  </si>
  <si>
    <t>045303000.1</t>
  </si>
  <si>
    <t>https://podminky.urs.cz/item/CS_URS_2024_01/045303000.1</t>
  </si>
  <si>
    <t>741128021</t>
  </si>
  <si>
    <t>Ostatní práce při montáži vodičů a kabelů Příplatek k cenám montáže vodičů a kabelů za zatahování vodičů a kabelů do tvárnicových tras s komorami nebo do kolektorů, hmotnosti do 0,75 kg</t>
  </si>
  <si>
    <t>https://podminky.urs.cz/item/CS_URS_2024_01/741128021</t>
  </si>
  <si>
    <t>742330101</t>
  </si>
  <si>
    <t>Montáž strukturované kabeláže měření segmentu metalického s vyhotovením protokolu</t>
  </si>
  <si>
    <t>https://podminky.urs.cz/item/CS_URS_2024_01/742330101</t>
  </si>
  <si>
    <t xml:space="preserve">7 - Plynovod </t>
  </si>
  <si>
    <t xml:space="preserve">    723 - Zdravotechnika - vnitřní plynovod</t>
  </si>
  <si>
    <t xml:space="preserve">      D3 - 801-3 BOURANI</t>
  </si>
  <si>
    <t xml:space="preserve">      D4 - 800 - 783 NÁTĚRY</t>
  </si>
  <si>
    <t xml:space="preserve">    58-M - Revize vyhrazených technických zařízení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</si>
  <si>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</si>
  <si>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</si>
  <si>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</si>
  <si>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</si>
  <si>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-880788446</t>
  </si>
  <si>
    <t>https://podminky.urs.cz/item/CS_URS_2024_01/723111202</t>
  </si>
  <si>
    <t>723111204</t>
  </si>
  <si>
    <t>Potrubí z ocelových trubek závitových černých spojovaných svařováním, bezešvých běžných DN 25</t>
  </si>
  <si>
    <t>1458915261</t>
  </si>
  <si>
    <t>https://podminky.urs.cz/item/CS_URS_2024_01/723111204</t>
  </si>
  <si>
    <t>723120804</t>
  </si>
  <si>
    <t>Demontáž potrubí svařovaného z ocelových trubek závitových do DN 25</t>
  </si>
  <si>
    <t>686154838</t>
  </si>
  <si>
    <t>https://podminky.urs.cz/item/CS_URS_2024_01/723120804</t>
  </si>
  <si>
    <t>723160204</t>
  </si>
  <si>
    <t>Přípojky k plynoměrům spojované na závit bez ochozu G 1"</t>
  </si>
  <si>
    <t>1561106709</t>
  </si>
  <si>
    <t>https://podminky.urs.cz/item/CS_URS_2024_01/723160204</t>
  </si>
  <si>
    <t>723181013</t>
  </si>
  <si>
    <t>Potrubí z měděných trubek polotvrdých, spojovaných lisováním Ø 22/1</t>
  </si>
  <si>
    <t>-18233182</t>
  </si>
  <si>
    <t>https://podminky.urs.cz/item/CS_URS_2024_01/723181013</t>
  </si>
  <si>
    <t>723231162</t>
  </si>
  <si>
    <t>Armatury se dvěma závity kohouty kulové PN 42 do 185°C plnoprůtokové vnitřní závit těžká řada G 1/2"</t>
  </si>
  <si>
    <t>1080178565</t>
  </si>
  <si>
    <t>https://podminky.urs.cz/item/CS_URS_2024_01/723231162</t>
  </si>
  <si>
    <t>723231163</t>
  </si>
  <si>
    <t>Armatury se dvěma závity kohouty kulové PN 42 do 185°C plnoprůtokové vnitřní závit těžká řada G 3/4"</t>
  </si>
  <si>
    <t>984847800</t>
  </si>
  <si>
    <t>https://podminky.urs.cz/item/CS_URS_2024_01/723231163</t>
  </si>
  <si>
    <t>723231164</t>
  </si>
  <si>
    <t>Armatury se dvěma závity kohouty kulové PN 42 do 185°C plnoprůtokové vnitřní závit těžká řada G 1"</t>
  </si>
  <si>
    <t>1445976881</t>
  </si>
  <si>
    <t>https://podminky.urs.cz/item/CS_URS_2024_01/723231164</t>
  </si>
  <si>
    <t>-1283760399</t>
  </si>
  <si>
    <t>"Montáž plynoměrné skříně"3</t>
  </si>
  <si>
    <t>M003</t>
  </si>
  <si>
    <t>plastový pilíř k ukončení středotlaké plynové přípojky, regulaci tlaku a osazení plynoměru, maximálně 6 m3/h, montáž pilíř, mechanická odolnost IK 10, krytí IP 44, materiál termoset, rozměry 640×1 810×220 mm</t>
  </si>
  <si>
    <t>-1970602742</t>
  </si>
  <si>
    <t>Poznámka k položce:_x000D_
dle specifikace 40</t>
  </si>
  <si>
    <t>998723102</t>
  </si>
  <si>
    <t>Přesun hmot pro vnitřní plynovod stanovený z hmotnosti přesunovaného materiálu vodorovná dopravní vzdálenost do 50 m základní v objektech výšky přes 6 do 12 m</t>
  </si>
  <si>
    <t>-259972333</t>
  </si>
  <si>
    <t>https://podminky.urs.cz/item/CS_URS_2024_01/998723102</t>
  </si>
  <si>
    <t>D3</t>
  </si>
  <si>
    <t>801-3 BOURANI</t>
  </si>
  <si>
    <t>-518400593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</si>
  <si>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</si>
  <si>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</si>
  <si>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304622639</t>
  </si>
  <si>
    <t>https://podminky.urs.cz/item/CS_URS_2024_01/971033261</t>
  </si>
  <si>
    <t>974032143</t>
  </si>
  <si>
    <t>Vysekání rýh ve stěnách nebo příčkách z dutých cihel, tvárnic, desek z dutých cihel nebo tvárnic do hl. 70 mm a šířky do 100 mm</t>
  </si>
  <si>
    <t>https://podminky.urs.cz/item/CS_URS_2024_01/974032143</t>
  </si>
  <si>
    <t>-1011648203</t>
  </si>
  <si>
    <t>-89217892</t>
  </si>
  <si>
    <t>-346670200</t>
  </si>
  <si>
    <t>0,416*25 'Přepočtené koeficientem množství</t>
  </si>
  <si>
    <t>-1380060581</t>
  </si>
  <si>
    <t>D4</t>
  </si>
  <si>
    <t>800 - 783 NÁTĚRY</t>
  </si>
  <si>
    <t>783614653</t>
  </si>
  <si>
    <t>Základní antikorozní nátěr armatur a kovových potrubí jednonásobný potrubí do DN 50 mm syntetický samozákladující</t>
  </si>
  <si>
    <t>https://podminky.urs.cz/item/CS_URS_2024_01/783614653</t>
  </si>
  <si>
    <t>783617611</t>
  </si>
  <si>
    <t>Krycí nátěr (email) armatur a kovových potrubí potrubí do DN 50 mm dvojnásobný syntetický standardní</t>
  </si>
  <si>
    <t>-1301624708</t>
  </si>
  <si>
    <t>https://podminky.urs.cz/item/CS_URS_2024_01/783617611</t>
  </si>
  <si>
    <t>783 92-2101</t>
  </si>
  <si>
    <t>ZÁLIVKA DRÁŽKY 100x100 mm ASFALTEM</t>
  </si>
  <si>
    <t>58-M</t>
  </si>
  <si>
    <t>Revize vyhrazených technických zařízení</t>
  </si>
  <si>
    <t>580506015</t>
  </si>
  <si>
    <t>Domovní plynovody kontrola umístění, funkce a těsnosti plynoměru do 10 m3/h</t>
  </si>
  <si>
    <t>2140469904</t>
  </si>
  <si>
    <t>https://podminky.urs.cz/item/CS_URS_2024_01/580506015</t>
  </si>
  <si>
    <t>580506021</t>
  </si>
  <si>
    <t>Domovní plynovody kontrola těsnosti rozvodu plynu plynoměrem</t>
  </si>
  <si>
    <t>úsek</t>
  </si>
  <si>
    <t>855747537</t>
  </si>
  <si>
    <t>https://podminky.urs.cz/item/CS_URS_2024_01/580506021</t>
  </si>
  <si>
    <t>2 - IO 100 Zpevněné plochy</t>
  </si>
  <si>
    <t xml:space="preserve">    5 - Komunikace pozemní</t>
  </si>
  <si>
    <t xml:space="preserve">    91 - Oprava brány</t>
  </si>
  <si>
    <t xml:space="preserve">    776 - Oprava vnějšího schodiště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</si>
  <si>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</si>
  <si>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</si>
  <si>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https://podminky.urs.cz/item/CS_URS_2024_01/113106142</t>
  </si>
  <si>
    <t>"stáv.bet.dlažba"258</t>
  </si>
  <si>
    <t>113204111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</si>
  <si>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</si>
  <si>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</si>
  <si>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122251104</t>
  </si>
  <si>
    <t>Odkopávky a prokopávky nezapažené strojně v hornině třídy těžitelnosti I skupiny 3 přes 100 do 500 m3</t>
  </si>
  <si>
    <t>https://podminky.urs.cz/item/CS_URS_2024_01/122251104</t>
  </si>
  <si>
    <t>124*0,42</t>
  </si>
  <si>
    <t>139*0,47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</si>
  <si>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</si>
  <si>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</si>
  <si>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</si>
  <si>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</si>
  <si>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</si>
  <si>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</si>
  <si>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124+139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</si>
  <si>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</si>
  <si>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</si>
  <si>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1214754614</t>
  </si>
  <si>
    <t>https://podminky.urs.cz/item/CS_URS_2024_01/411388531</t>
  </si>
  <si>
    <t>"zapravení okraje studny"0,3</t>
  </si>
  <si>
    <t>Komunikace pozemní</t>
  </si>
  <si>
    <t>564861111</t>
  </si>
  <si>
    <t>Podklad ze štěrkodrti ŠD s rozprostřením a zhutněním plochy přes 100 m2, po zhutnění tl. 200 mm</t>
  </si>
  <si>
    <t>https://podminky.urs.cz/item/CS_URS_2024_01/564861111</t>
  </si>
  <si>
    <t>"pochozí dlažba"124</t>
  </si>
  <si>
    <t>"pojízdná dlažba"139</t>
  </si>
  <si>
    <t>567132115</t>
  </si>
  <si>
    <t>Podklad ze směsi stmelené cementem SC bez dilatačních spár, s rozprostřením a zhutněním SC C 8/10 (KSC I), po zhutnění tl. 200 mm</t>
  </si>
  <si>
    <t>https://podminky.urs.cz/item/CS_URS_2024_01/567132115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</si>
  <si>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</si>
  <si>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</si>
  <si>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2003988076</t>
  </si>
  <si>
    <t>https://podminky.urs.cz/item/CS_URS_2024_01/596811311</t>
  </si>
  <si>
    <t>59246018</t>
  </si>
  <si>
    <t>dlažba velkoformátová betonová plochy do 0,5m2 tl 80mm trýskaný povrch</t>
  </si>
  <si>
    <t>1291116916</t>
  </si>
  <si>
    <t>139*1,03 'Přepočtené koeficientem množství</t>
  </si>
  <si>
    <t>59245620</t>
  </si>
  <si>
    <t>dlažba desková betonová tl 60mm přírodní</t>
  </si>
  <si>
    <t>235783856</t>
  </si>
  <si>
    <t>124*1,03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</si>
  <si>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</si>
  <si>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</si>
  <si>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</si>
  <si>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59217008</t>
  </si>
  <si>
    <t>obrubník parkový betonový 1000x80x200mm</t>
  </si>
  <si>
    <t>962052210</t>
  </si>
  <si>
    <t>Bourání zdiva železobetonového nadzákladového, objemu do 1 m3</t>
  </si>
  <si>
    <t>-486433237</t>
  </si>
  <si>
    <t>https://podminky.urs.cz/item/CS_URS_2024_01/962052210</t>
  </si>
  <si>
    <t>"ubourání studny cca 1 m "0,6</t>
  </si>
  <si>
    <t>899311113</t>
  </si>
  <si>
    <t>Osazení poklopů s rámem na šachtách tunelové stoky hmotnosti jednotlivě přes 100 do 150 kg</t>
  </si>
  <si>
    <t>1429978225</t>
  </si>
  <si>
    <t>https://podminky.urs.cz/item/CS_URS_2024_01/899311113</t>
  </si>
  <si>
    <t>"pojezdový poklop na studnu"1</t>
  </si>
  <si>
    <t>55241083</t>
  </si>
  <si>
    <t>poklop šachtový Pz ocelový zadlažďovací zespod vyztužen žebry s těsněním zatížení D400 v 150mm rám 1032x1032mm vstup 900x900mm</t>
  </si>
  <si>
    <t>-1992854196</t>
  </si>
  <si>
    <t>Oprava brány</t>
  </si>
  <si>
    <t>767658911</t>
  </si>
  <si>
    <t>Oprava a údržba vrat výměna uzávěru</t>
  </si>
  <si>
    <t>-1403226825</t>
  </si>
  <si>
    <t>https://podminky.urs.cz/item/CS_URS_2024_01/767658911</t>
  </si>
  <si>
    <t>767658914</t>
  </si>
  <si>
    <t>Oprava a údržba vrat výměna čepového závěsu</t>
  </si>
  <si>
    <t>-663970624</t>
  </si>
  <si>
    <t>https://podminky.urs.cz/item/CS_URS_2024_01/767658914</t>
  </si>
  <si>
    <t>767991911</t>
  </si>
  <si>
    <t>Ostatní opravy svařováním</t>
  </si>
  <si>
    <t>480202953</t>
  </si>
  <si>
    <t>https://podminky.urs.cz/item/CS_URS_2024_01/767991911</t>
  </si>
  <si>
    <t>767691833</t>
  </si>
  <si>
    <t>Ostatní práce - vyvěšení nebo zavěšení kovových křídel vrat, plochy přes 4 m2</t>
  </si>
  <si>
    <t>697096562</t>
  </si>
  <si>
    <t>https://podminky.urs.cz/item/CS_URS_2024_01/767691833</t>
  </si>
  <si>
    <t>783306805</t>
  </si>
  <si>
    <t>Odstranění nátěrů ze zámečnických konstrukcí opálením s obroušením</t>
  </si>
  <si>
    <t>855859210</t>
  </si>
  <si>
    <t>https://podminky.urs.cz/item/CS_URS_2024_01/783306805</t>
  </si>
  <si>
    <t>6,6*1,5*2</t>
  </si>
  <si>
    <t>783301303</t>
  </si>
  <si>
    <t>Příprava podkladu zámečnických konstrukcí před provedením nátěru odrezivění odrezovačem bezoplachovým</t>
  </si>
  <si>
    <t>-674935690</t>
  </si>
  <si>
    <t>https://podminky.urs.cz/item/CS_URS_2024_01/783301303</t>
  </si>
  <si>
    <t>783342101</t>
  </si>
  <si>
    <t>Tmelení zámečnických konstrukcí včetně přebroušení tmelených míst, tmelem polyuretanovým</t>
  </si>
  <si>
    <t>1095538991</t>
  </si>
  <si>
    <t>https://podminky.urs.cz/item/CS_URS_2024_01/783342101</t>
  </si>
  <si>
    <t>-863569680</t>
  </si>
  <si>
    <t>-1367120644</t>
  </si>
  <si>
    <t>19,8*2 'Přepočtené koeficientem množství</t>
  </si>
  <si>
    <t>72,11*14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</si>
  <si>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</si>
  <si>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</si>
  <si>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</si>
  <si>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998223011</t>
  </si>
  <si>
    <t>Přesun hmot pro pozemní komunikace s krytem dlážděným dopravní vzdálenost do 200 m jakékoliv délky objektu</t>
  </si>
  <si>
    <t>https://podminky.urs.cz/item/CS_URS_2024_01/998223011</t>
  </si>
  <si>
    <t>Oprava vnějšího schodiště</t>
  </si>
  <si>
    <t>776111127</t>
  </si>
  <si>
    <t>Příprava podkladu povlakových podlah a stěn broušení schodišť stávajícího podkladu pro odstranění nerovností (diamantovým kotoučem)</t>
  </si>
  <si>
    <t>670761877</t>
  </si>
  <si>
    <t>https://podminky.urs.cz/item/CS_URS_2024_01/776111127</t>
  </si>
  <si>
    <t>17*1,6*(0,15+0,3)</t>
  </si>
  <si>
    <t>"boky"5</t>
  </si>
  <si>
    <t>776141221</t>
  </si>
  <si>
    <t>Příprava podkladu povlakových podlah a stěn vyrovnání samonivelační stěrkou schodišť min.pevnosti 35 MPa, tloušťky do 3 mm</t>
  </si>
  <si>
    <t>-287732706</t>
  </si>
  <si>
    <t>https://podminky.urs.cz/item/CS_URS_2024_01/776141221</t>
  </si>
  <si>
    <t>17*1,6*(0,3)</t>
  </si>
  <si>
    <t>776143131</t>
  </si>
  <si>
    <t>Příprava podkladu povlakových podlah a stěn tmelení schodišť podstupnic stěrka tloušťky do 3 mm</t>
  </si>
  <si>
    <t>-1560329442</t>
  </si>
  <si>
    <t>https://podminky.urs.cz/item/CS_URS_2024_01/776143131</t>
  </si>
  <si>
    <t>17*1,6*(0,15)</t>
  </si>
  <si>
    <t>1400243501</t>
  </si>
  <si>
    <t>-1753556319</t>
  </si>
  <si>
    <t>3 - IO 200 Areálové rozvody</t>
  </si>
  <si>
    <t xml:space="preserve">    8 - Trubní vedení</t>
  </si>
  <si>
    <t xml:space="preserve">      81 - Dešťová kanalizace</t>
  </si>
  <si>
    <t xml:space="preserve">      82 - Jímka</t>
  </si>
  <si>
    <t xml:space="preserve">      83 - Rozvod vody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</si>
  <si>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</si>
  <si>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</si>
  <si>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https://podminky.urs.cz/item/CS_URS_2024_01/132251254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</si>
  <si>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</si>
  <si>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</si>
  <si>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</si>
  <si>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</si>
  <si>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</si>
  <si>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</si>
  <si>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58337310</t>
  </si>
  <si>
    <t>štěrkopísek frakce 0/4</t>
  </si>
  <si>
    <t>45*2 "Přepočtené koeficientem množství</t>
  </si>
  <si>
    <t>451572111</t>
  </si>
  <si>
    <t>Lože pod potrubí, stoky a drobné objekty v otevřeném výkopu z kameniva drobného těženého 0 až 4 mm</t>
  </si>
  <si>
    <t>-1723496712</t>
  </si>
  <si>
    <t>https://podminky.urs.cz/item/CS_URS_2024_01/451572111</t>
  </si>
  <si>
    <t>120*0,6*0,1</t>
  </si>
  <si>
    <t>Trubní vedení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</si>
  <si>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</si>
  <si>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</si>
  <si>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502934269</t>
  </si>
  <si>
    <t>https://podminky.urs.cz/item/CS_URS_2024_01/998276101</t>
  </si>
  <si>
    <t>Dešťová kanalizace</t>
  </si>
  <si>
    <t>830311811</t>
  </si>
  <si>
    <t>Bourání stávajícího potrubí z kameninových trub v otevřeném výkopu DN do 150</t>
  </si>
  <si>
    <t>https://podminky.urs.cz/item/CS_URS_2024_01/830311811</t>
  </si>
  <si>
    <t>663067422</t>
  </si>
  <si>
    <t>721173403</t>
  </si>
  <si>
    <t>Potrubí z trub PVC SN4 svodné (ležaté) DN 160</t>
  </si>
  <si>
    <t>-974934768</t>
  </si>
  <si>
    <t>https://podminky.urs.cz/item/CS_URS_2024_01/721173403</t>
  </si>
  <si>
    <t>721173315</t>
  </si>
  <si>
    <t>Potrubí z trub PVC SN4 dešťové DN 110</t>
  </si>
  <si>
    <t>-1815993189</t>
  </si>
  <si>
    <t>https://podminky.urs.cz/item/CS_URS_2024_01/721173315</t>
  </si>
  <si>
    <t>721173317</t>
  </si>
  <si>
    <t>Potrubí z trub PVC SN4 dešťové DN 160</t>
  </si>
  <si>
    <t>394869431</t>
  </si>
  <si>
    <t>https://podminky.urs.cz/item/CS_URS_2024_01/721173317</t>
  </si>
  <si>
    <t>104799938</t>
  </si>
  <si>
    <t>721242115</t>
  </si>
  <si>
    <t>Lapače střešních splavenin polypropylenové (PP) s kulovým kloubem na odtoku DN 110</t>
  </si>
  <si>
    <t>-1652394874</t>
  </si>
  <si>
    <t>https://podminky.urs.cz/item/CS_URS_2024_01/721242115</t>
  </si>
  <si>
    <t>Jímka</t>
  </si>
  <si>
    <t>382413118</t>
  </si>
  <si>
    <t>Osazení plastové jímky z polypropylenu PP na obetonování objemu 12000 l</t>
  </si>
  <si>
    <t>84690071</t>
  </si>
  <si>
    <t>https://podminky.urs.cz/item/CS_URS_2024_01/382413118</t>
  </si>
  <si>
    <t>Nádrž na dešťovou vodu 10 m3, samonosná dle specifikace 14</t>
  </si>
  <si>
    <t>-1218048639</t>
  </si>
  <si>
    <t>899620131</t>
  </si>
  <si>
    <t>Obetonování plastových šachet z polypropylenu betonem prostým v otevřeném výkopu, beton tř. C 16/20</t>
  </si>
  <si>
    <t>-1263310230</t>
  </si>
  <si>
    <t>https://podminky.urs.cz/item/CS_URS_2024_01/899620131</t>
  </si>
  <si>
    <t>"dno nádrže" 2,5*2*0,15</t>
  </si>
  <si>
    <t>899641111</t>
  </si>
  <si>
    <t>Bednění pro obetonování plastových šachet v otevřeném výkopu hranatých zřízení</t>
  </si>
  <si>
    <t>560936714</t>
  </si>
  <si>
    <t>https://podminky.urs.cz/item/CS_URS_2024_01/899641111</t>
  </si>
  <si>
    <t>"dno nádrže" (2,5+2)*0,15*2</t>
  </si>
  <si>
    <t>899641112</t>
  </si>
  <si>
    <t>Bednění pro obetonování plastových šachet v otevřeném výkopu hranatých odstranění</t>
  </si>
  <si>
    <t>172474492</t>
  </si>
  <si>
    <t>https://podminky.urs.cz/item/CS_URS_2024_01/899641112</t>
  </si>
  <si>
    <t>894608211</t>
  </si>
  <si>
    <t>Výztuž šachet ze svařovaných sítí typu Kari</t>
  </si>
  <si>
    <t>-1673130162</t>
  </si>
  <si>
    <t>https://podminky.urs.cz/item/CS_URS_2024_01/894608211</t>
  </si>
  <si>
    <t>"dno nádrže" 2,5*2*(3,03/1000)*1,15</t>
  </si>
  <si>
    <t>Rozvod vody</t>
  </si>
  <si>
    <t>871161141</t>
  </si>
  <si>
    <t>Montáž vodovodního potrubí z polyetylenu PE100 RC v otevřeném výkopu svařovaných na tupo SDR 11/PN16 d 32 x 3,0 mm</t>
  </si>
  <si>
    <t>-355618631</t>
  </si>
  <si>
    <t>https://podminky.urs.cz/item/CS_URS_2024_01/871161141</t>
  </si>
  <si>
    <t>28613110</t>
  </si>
  <si>
    <t>potrubí vodovodní jednovrstvé PE100 RC PN 16 SDR11 32x3,0mm</t>
  </si>
  <si>
    <t>-795442674</t>
  </si>
  <si>
    <t>6*1,015 'Přepočtené koeficientem množství</t>
  </si>
  <si>
    <t>-1850135844</t>
  </si>
  <si>
    <t>722220233</t>
  </si>
  <si>
    <t>Armatury s jedním závitem přechodové tvarovky PPR, PN 20 (SDR 6) s kovovým závitem vnitřním přechodky dGK D 32 x G 1"</t>
  </si>
  <si>
    <t>1526224464</t>
  </si>
  <si>
    <t>https://podminky.urs.cz/item/CS_URS_2024_01/722220233</t>
  </si>
  <si>
    <t>722174003</t>
  </si>
  <si>
    <t>Potrubí z plastových trubek z polypropylenu PPR svařovaných polyfúzně PN 16 (SDR 7,4) D 25 x 3,5</t>
  </si>
  <si>
    <t>-1812433422</t>
  </si>
  <si>
    <t>https://podminky.urs.cz/item/CS_URS_2024_01/722174003</t>
  </si>
  <si>
    <t>722220133</t>
  </si>
  <si>
    <t>Armatury s jedním závitem nástěnky s plastovou vsuvkou k nalepení D 25 x R 3/4</t>
  </si>
  <si>
    <t>942949461</t>
  </si>
  <si>
    <t>https://podminky.urs.cz/item/CS_URS_2024_01/722220133</t>
  </si>
  <si>
    <t>722232063</t>
  </si>
  <si>
    <t>Armatury se dvěma závity kulové kohouty PN 42 do 185 °C přímé vnitřní závit s vypouštěním G 1"</t>
  </si>
  <si>
    <t>541638236</t>
  </si>
  <si>
    <t>https://podminky.urs.cz/item/CS_URS_2024_01/722232063</t>
  </si>
  <si>
    <t>724149101</t>
  </si>
  <si>
    <t>Čerpadla vodovodní strojní bez potrubí montáž čerpadel ponorných bez potrubí a příslušenství o výkonu do 56 l</t>
  </si>
  <si>
    <t>-143619150</t>
  </si>
  <si>
    <t>https://podminky.urs.cz/item/CS_URS_2024_01/724149101</t>
  </si>
  <si>
    <t>42610390</t>
  </si>
  <si>
    <t>čerpadlo ponorné kalové Hmax 10m Qmax 11l/s 230V</t>
  </si>
  <si>
    <t>-577178804</t>
  </si>
  <si>
    <t>4 - PS 1000 FVE</t>
  </si>
  <si>
    <t xml:space="preserve">    21 - Úprava hromosvodu</t>
  </si>
  <si>
    <t>741721201</t>
  </si>
  <si>
    <t>Montáž fotovoltaických panelů výkonu přes 300 Wp, umístěných na šikmé střeše krystalických</t>
  </si>
  <si>
    <t>https://podminky.urs.cz/item/CS_URS_2024_01/741721201</t>
  </si>
  <si>
    <t>350021R</t>
  </si>
  <si>
    <t>panel fotovoltaický monokrystalický 430Wp</t>
  </si>
  <si>
    <t>741730016</t>
  </si>
  <si>
    <t>Montáž střídače napětí DC/AC fotovoltaických systémů včetně osazení a připojení síťového DC/AC (On - grid) třífázového, maximální výstupní výkon přes 10 000 do 15 000 W</t>
  </si>
  <si>
    <t>https://podminky.urs.cz/item/CS_URS_2024_01/741730016</t>
  </si>
  <si>
    <t>35673000</t>
  </si>
  <si>
    <t>měnič fotovoltaický třífázový beztransformátorový maximální vstupní výkon 12500W, maximální výstupní výkon 12500W</t>
  </si>
  <si>
    <t>741730076</t>
  </si>
  <si>
    <t>Montáž střídače napětí DC/AC fotovoltaických systémů příslušenství zařízení pro bezpečné propojení střídače s akumulátorem</t>
  </si>
  <si>
    <t>https://podminky.urs.cz/item/CS_URS_2024_01/741730076</t>
  </si>
  <si>
    <t>34111854</t>
  </si>
  <si>
    <t>zařízení pro bezpečné propojení střídače s akumulátorem fotovoltaických systémů, max vstupní napětí na straně akumulátoru 500V</t>
  </si>
  <si>
    <t>34571008</t>
  </si>
  <si>
    <t>lišta elektroinstalační hranatá PVC 40x40mm</t>
  </si>
  <si>
    <t>741120324</t>
  </si>
  <si>
    <t>Montáž fotovoltaických kabelů bez ukončení, uložených pevně, průměru přes 4 do 6 mm</t>
  </si>
  <si>
    <t>https://podminky.urs.cz/item/CS_URS_2024_01/741120324</t>
  </si>
  <si>
    <t>34111851</t>
  </si>
  <si>
    <t>kabel fotovoltaický černý nebo červený průměr 6mm</t>
  </si>
  <si>
    <t>34141027</t>
  </si>
  <si>
    <t>vodič propojovací flexibilní jádro Cu lanované izolace PVC 450/750V (H07V-K) 1x6mm2</t>
  </si>
  <si>
    <t>741122011</t>
  </si>
  <si>
    <t>Montáž kabelů měděných bez ukončení uložených pod omítku plných kulatých (např. CYKY), počtu a průřezu žil 2x1,5 až 2,5 mm2</t>
  </si>
  <si>
    <t>https://podminky.urs.cz/item/CS_URS_2024_01/741122011</t>
  </si>
  <si>
    <t>34111525</t>
  </si>
  <si>
    <t>kabel silový oheň retardující bezhalogenový s funkčností při požáru 180min a P60-R reakce na oheň B2cas1d1a1 jádro Cu 0,6/1kV (1-CSKH-V) 2x2,5mm2</t>
  </si>
  <si>
    <t>741122232</t>
  </si>
  <si>
    <t>Montáž kabelů měděných bez ukončení uložených volně nebo v liště plných kulatých (např. CYKY) počtu a průřezu žil 5x4 až 6 mm2</t>
  </si>
  <si>
    <t>https://podminky.urs.cz/item/CS_URS_2024_01/741122232</t>
  </si>
  <si>
    <t>34111100</t>
  </si>
  <si>
    <t>kabel instalační jádro Cu plné izolace PVC plášť PVC 450/750V (CYKY) 5x6mm2</t>
  </si>
  <si>
    <t>741231027</t>
  </si>
  <si>
    <t>Montáž svorkovnic do rozváděčů s popisnými štítky se zapojením vodičů na jedné straně zkušebních</t>
  </si>
  <si>
    <t>https://podminky.urs.cz/item/CS_URS_2024_01/741231027</t>
  </si>
  <si>
    <t>1451R</t>
  </si>
  <si>
    <t>ZKUSEBNI SVORKOVNICE S KRYTEM</t>
  </si>
  <si>
    <t>"ZKUSEBNI SVORKOVNICE S KRYTEM ZS1B"1</t>
  </si>
  <si>
    <t>741312531</t>
  </si>
  <si>
    <t>Montáž odpínačů bez zapojení vodičů kompaktních do 750 V třípólových do 63 A</t>
  </si>
  <si>
    <t>https://podminky.urs.cz/item/CS_URS_2024_01/741312531</t>
  </si>
  <si>
    <t>35825001</t>
  </si>
  <si>
    <t>odpínač pojistkový 3 pólový 32A 690V</t>
  </si>
  <si>
    <t>741320102</t>
  </si>
  <si>
    <t>Montáž jističů se zapojením vodičů jednopólových nn do 25 A bez krytu, se signálním kontaktem</t>
  </si>
  <si>
    <t>https://podminky.urs.cz/item/CS_URS_2024_01/741320102</t>
  </si>
  <si>
    <t>35822105</t>
  </si>
  <si>
    <t>jistič 1-pólový 2 A vypínací charakteristika B vypínací schopnost 10 kA</t>
  </si>
  <si>
    <t>741320166</t>
  </si>
  <si>
    <t>Montáž jističů se zapojením vodičů třípólových nn do 25 A ve skříni, se signálním kontaktem</t>
  </si>
  <si>
    <t>https://podminky.urs.cz/item/CS_URS_2024_01/741320166</t>
  </si>
  <si>
    <t>35822403</t>
  </si>
  <si>
    <t>jistič 3-pólový 25 A vypínací charakteristika B vypínací schopnost 10 kA</t>
  </si>
  <si>
    <t>741320182</t>
  </si>
  <si>
    <t>Montáž jističů se zapojením vodičů třípólových nn do 125 A bez krytu, se signálním kontaktem</t>
  </si>
  <si>
    <t>https://podminky.urs.cz/item/CS_URS_2024_01/741320182</t>
  </si>
  <si>
    <t>35822204</t>
  </si>
  <si>
    <t>jistič 3-pólový 100 A vypínací charakteristika vypínací schopnost 25 kA</t>
  </si>
  <si>
    <t>741320382</t>
  </si>
  <si>
    <t>Montáž jističů se zapojením vodičů čtyřpólových nn deionových doplňků blokovacího tlačítka, spouště na podpětí, vypínací spouště</t>
  </si>
  <si>
    <t>https://podminky.urs.cz/item/CS_URS_2024_01/741320382</t>
  </si>
  <si>
    <t>35822634</t>
  </si>
  <si>
    <t>spoušť vypínací (napěťová), AC/DC 230, 400V</t>
  </si>
  <si>
    <t>741330043</t>
  </si>
  <si>
    <t>Montáž stykačů nn se zapojením vodičů střídavých vestavných třípólových do 40 A</t>
  </si>
  <si>
    <t>https://podminky.urs.cz/item/CS_URS_2024_01/741330043</t>
  </si>
  <si>
    <t>35821110</t>
  </si>
  <si>
    <t>stykač vzduchový 3-pólový 32 A C17.00 48V DC D</t>
  </si>
  <si>
    <t>741330763</t>
  </si>
  <si>
    <t>Montáž relé časových bez zapojení</t>
  </si>
  <si>
    <t>https://podminky.urs.cz/item/CS_URS_2024_01/741330763</t>
  </si>
  <si>
    <t>35826000</t>
  </si>
  <si>
    <t>multifunkční časové relé s 1c/o</t>
  </si>
  <si>
    <t>741350201</t>
  </si>
  <si>
    <t>Montáž měřicích transformátorů se zapojením vodičů proudových, nn násuvných</t>
  </si>
  <si>
    <t>https://podminky.urs.cz/item/CS_URS_2024_01/741350201</t>
  </si>
  <si>
    <t>1030084R</t>
  </si>
  <si>
    <t>Měřící transformátor proudu 40/5A</t>
  </si>
  <si>
    <t>741711001</t>
  </si>
  <si>
    <t>Montáž nosné konstrukce fotovoltaických panelů umístěné na šikmé střeše kotvené přes střešní krytinu do nosné konstrukce</t>
  </si>
  <si>
    <t>https://podminky.urs.cz/item/CS_URS_2024_01/741711001</t>
  </si>
  <si>
    <t>42412401</t>
  </si>
  <si>
    <t>konstrukce nosná háková pro fotovoltaický panel na šikmé střechy s taškovou střešní krytinou pro vertikálně orientovaný panel, set pro 1 panel</t>
  </si>
  <si>
    <t>"Poznámka k položce: ocelové podkladní profily, ocelové kotvy do panelů, hliníkové podkladní profily."35</t>
  </si>
  <si>
    <t>741732001</t>
  </si>
  <si>
    <t>Montáž stejnosměrného měniče napětí DC/DC fotovoltaických systémů konvertoru, výstupní výkon do 120 W</t>
  </si>
  <si>
    <t>https://podminky.urs.cz/item/CS_URS_2024_01/741732001</t>
  </si>
  <si>
    <t>35671017</t>
  </si>
  <si>
    <t>konvertor DC/DC IP43 12/12 V -9 A (110W) izolovaný</t>
  </si>
  <si>
    <t>741920403</t>
  </si>
  <si>
    <t>Protipožární ucpávky svazků kabelů prostup stropem tloušťky 100 mm povlakem, požární odolnost EI 60 při 10-20% zaplnění prostupu kabely plochy otvoru 0,3 m2</t>
  </si>
  <si>
    <t>https://podminky.urs.cz/item/CS_URS_2024_01/741920403</t>
  </si>
  <si>
    <t>"Prostupy a těsnění prostupů na střechu"1</t>
  </si>
  <si>
    <t>741920404</t>
  </si>
  <si>
    <t>Protipožární ucpávky svazků kabelů prostup stropem tloušťky 100 mm povlakem, požární odolnost EI 60 při 10-20% zaplnění prostupu kabely plochy otvoru 0,4 m2</t>
  </si>
  <si>
    <t>https://podminky.urs.cz/item/CS_URS_2024_01/741920404</t>
  </si>
  <si>
    <t>"Prostupy stavební do 0,4 m2, požární utěsnění"1</t>
  </si>
  <si>
    <t>742110102</t>
  </si>
  <si>
    <t>Montáž kabelového žlabu šířky do 150 mm</t>
  </si>
  <si>
    <t>https://podminky.urs.cz/item/CS_URS_2024_01/742110102</t>
  </si>
  <si>
    <t>34575491</t>
  </si>
  <si>
    <t>žlab kabelový pozinkovaný 2m/ks 50x62</t>
  </si>
  <si>
    <t>741130420</t>
  </si>
  <si>
    <t>Montáž fotovoltaických kabelů nalisování konektoru na fotovoltaický kabel</t>
  </si>
  <si>
    <t>https://podminky.urs.cz/item/CS_URS_2024_01/741130420</t>
  </si>
  <si>
    <t>34111802</t>
  </si>
  <si>
    <t>konektor slučovací MC4 pro paralelní spojení kabelů od fotovoltaických panelů</t>
  </si>
  <si>
    <t>34141029</t>
  </si>
  <si>
    <t>vodič propojovací flexibilní jádro Cu lanované izolace PVC 450/750V (H07V-K) 1x16mm2</t>
  </si>
  <si>
    <t>15259R</t>
  </si>
  <si>
    <t>Skříňka svodičů přepětí 12,5 kA na pól, odpovídající pro třídu LPL III, stupeň I + II, 4 + 4 vstupy, 4x MPPT nezávislý výstup</t>
  </si>
  <si>
    <t>34121046</t>
  </si>
  <si>
    <t>kabel sdělovací stíněný laminovanou Al fólií s příložným Cu drátem jádro Cu plné izolace PVC plášť PVC 100V (SYKFY) 3x2x0,5mm2</t>
  </si>
  <si>
    <t>741331032</t>
  </si>
  <si>
    <t>Montáž měřicích přístrojů bez zapojení vodičů elektroměru třífázového</t>
  </si>
  <si>
    <t>https://podminky.urs.cz/item/CS_URS_2024_01/741331032</t>
  </si>
  <si>
    <t>35889007</t>
  </si>
  <si>
    <t>elektroměr s rozhraním RS485 třífážový síťový analyzátor</t>
  </si>
  <si>
    <t>35826003</t>
  </si>
  <si>
    <t>relé instalační 230V AC/ 110V DC 2No</t>
  </si>
  <si>
    <t>741112112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</si>
  <si>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</si>
  <si>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https://podminky.urs.cz/item/CS_URS_2024_01/741112112</t>
  </si>
  <si>
    <t>1000113R</t>
  </si>
  <si>
    <t>KA Krabice odbočná s eqipotenciální svorkou</t>
  </si>
  <si>
    <t>742124008</t>
  </si>
  <si>
    <t>Montáž kabelů datových FTP, UTP, STP pro vnější rozvody do žlabu nebo lišty</t>
  </si>
  <si>
    <t>https://podminky.urs.cz/item/CS_URS_2024_01/742124008</t>
  </si>
  <si>
    <t>34121266</t>
  </si>
  <si>
    <t>kabel datový venkovní celkově stíněný Al fólií jádro Cu plné plášť PE (F/UTP) kategorie 5e</t>
  </si>
  <si>
    <t>37459010</t>
  </si>
  <si>
    <t>konektor na drát/lanko RJ45 UTP Cat5E nestíněný</t>
  </si>
  <si>
    <t>767995114</t>
  </si>
  <si>
    <t>Montáž ostatních atypických zámečnických konstrukcí hmotnosti přes 20 do 50 kg</t>
  </si>
  <si>
    <t>https://podminky.urs.cz/item/CS_URS_2024_01/767995114</t>
  </si>
  <si>
    <t>"Zámečnická lehká konstrukce kotvení střídače"50</t>
  </si>
  <si>
    <t>59036334</t>
  </si>
  <si>
    <t>konzole přímá pozinkovaná ocel, H=94mm</t>
  </si>
  <si>
    <t>59036002</t>
  </si>
  <si>
    <t>šroub instalační nerez ocel do dřeva a sádrokartonů dl 30mm</t>
  </si>
  <si>
    <t>741210R</t>
  </si>
  <si>
    <t>Prostorová úprava stávajících rozváděčů, lišty DIN, vodiče, kabely atp.</t>
  </si>
  <si>
    <t>"prostorová úprava stávajících rozváděčů, lišty DIN, vodiče, kabely atp."1</t>
  </si>
  <si>
    <t>"ostatní montáž, nastavení, oživení apod."45</t>
  </si>
  <si>
    <t>"Nepředvídatelné práce, mapování terénu, vyhledání přípojného místa, BOZP, ostatní, blíže neurčené úkony."11</t>
  </si>
  <si>
    <t>HZS3132</t>
  </si>
  <si>
    <t>Hodinové zúčtovací sazby montáží technologických zařízení při externích montážích elektromontér VN a VVN odborný</t>
  </si>
  <si>
    <t>https://podminky.urs.cz/item/CS_URS_2024_01/HZS3132</t>
  </si>
  <si>
    <t>"Zprostředkování připojení, komunikace s distribuční společností"10</t>
  </si>
  <si>
    <t>"Přeseun hmot"1</t>
  </si>
  <si>
    <t>"Revize výchozí a konečná"22</t>
  </si>
  <si>
    <t>Úprava hromosvodu</t>
  </si>
  <si>
    <t>-977974390</t>
  </si>
  <si>
    <t>778578417</t>
  </si>
  <si>
    <t>10*0,89 'Přepočtené koeficientem množství</t>
  </si>
  <si>
    <t>741420021</t>
  </si>
  <si>
    <t>Montáž hromosvodného vedení svorek se 2 šrouby</t>
  </si>
  <si>
    <t>309726703</t>
  </si>
  <si>
    <t>https://podminky.urs.cz/item/CS_URS_2024_01/741420021</t>
  </si>
  <si>
    <t>35431038</t>
  </si>
  <si>
    <t>svorka uzemnění FeZn na okapové žlaby, 60mm</t>
  </si>
  <si>
    <t>-199379724</t>
  </si>
  <si>
    <t>35431019</t>
  </si>
  <si>
    <t>svorka uzemnění FeZn připojovací na kovové části pro 1 vodič D 7-10mm -plochá, 2 šrouby</t>
  </si>
  <si>
    <t>532044753</t>
  </si>
  <si>
    <t>-1062576328</t>
  </si>
  <si>
    <t>506672841</t>
  </si>
  <si>
    <t>5 - VRN</t>
  </si>
  <si>
    <t>VRN - Vedlejší rozpočtové náklady</t>
  </si>
  <si>
    <t>VRN9 - Ostatní náklady</t>
  </si>
  <si>
    <t>Vedlejší rozpočtové náklady</t>
  </si>
  <si>
    <t>K006</t>
  </si>
  <si>
    <t xml:space="preserve">Dílenská dokumetnace </t>
  </si>
  <si>
    <t>1293023248</t>
  </si>
  <si>
    <t>K023</t>
  </si>
  <si>
    <t>Vytýčení stavebních objektů, inženýrských objektů a provozních souborů díla oprávněným geodetem-projektantem</t>
  </si>
  <si>
    <t>-779225885</t>
  </si>
  <si>
    <t>K024</t>
  </si>
  <si>
    <t>Vybudování zařízení staveniště</t>
  </si>
  <si>
    <t>2100368277</t>
  </si>
  <si>
    <t xml:space="preserve">Poznámka k položce:_x000D_
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</t>
  </si>
  <si>
    <t>K025</t>
  </si>
  <si>
    <t>Provoz zařízení staveniště Vybavení objektů zařízení staveniště, zdvihací technika po celou dobu stavby vč. částí profese</t>
  </si>
  <si>
    <t>-592396458</t>
  </si>
  <si>
    <t>Poznámka k položce:_x000D_
Vybavení objektů zařízení staveniště vč. zdvihací techniky,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</t>
  </si>
  <si>
    <t>K026</t>
  </si>
  <si>
    <t>Odstranění zařízení staveniště dle části projektové dokumentace ZOV</t>
  </si>
  <si>
    <t>-1317801440</t>
  </si>
  <si>
    <t>Poznámka k položce:_x000D_
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stavby.</t>
  </si>
  <si>
    <t>K027</t>
  </si>
  <si>
    <t>Zajištění oplocení prostoru ZS po dobu výstavby, montáž a demontáž</t>
  </si>
  <si>
    <t>1355140186</t>
  </si>
  <si>
    <t>K028</t>
  </si>
  <si>
    <t>Provedení ( dodávka a montáž ) dopravního značení</t>
  </si>
  <si>
    <t>1115742678</t>
  </si>
  <si>
    <t>VRN9</t>
  </si>
  <si>
    <t>K031</t>
  </si>
  <si>
    <t>Vyhotovení dokumentace skutečného provedení stavby a její předání v požadované formě a množství dle SoD</t>
  </si>
  <si>
    <t>-1508442979</t>
  </si>
  <si>
    <t>K032</t>
  </si>
  <si>
    <t>Geodetické zaměření skutečného provedení díla včetně výškopisu a polohopisu a nově položených IS</t>
  </si>
  <si>
    <t>2006239824</t>
  </si>
  <si>
    <t>Poznámka k položce:_x000D_
v rozsahu nezbytném pro zápis změny do katastru nemovitostí.</t>
  </si>
  <si>
    <t>K033</t>
  </si>
  <si>
    <t>Vytýčení stávajících inženýrských sítí a objektů, jejich ochrana po dobu výstavby, případná aktualizace příslušných vyjádření správců sítí</t>
  </si>
  <si>
    <t>1231357377</t>
  </si>
  <si>
    <t>K034</t>
  </si>
  <si>
    <t>Dopravně inženýrská opatření po dobu stavby</t>
  </si>
  <si>
    <t>570953524</t>
  </si>
  <si>
    <t>Poznámka k položce:_x000D_
- zajištění zvláštního užívání komunikací, včetně projednání ODSH a s Policií ČR. Zajištění zřízení a likvidace dopravního značení včetně případné světelné signalizace, dodání dopravních značek a jejich rozmisťování a přemisťování a údržba v průběhu výstavby.</t>
  </si>
  <si>
    <t>K036</t>
  </si>
  <si>
    <t>Čištění přilehlých komunikací a prostor dotčených výstavbou</t>
  </si>
  <si>
    <t>2000308733</t>
  </si>
  <si>
    <t>K037</t>
  </si>
  <si>
    <t>Zajištění souhlasů se zvláštním užíváním komunikací.</t>
  </si>
  <si>
    <t>-1625311980</t>
  </si>
  <si>
    <t>K038</t>
  </si>
  <si>
    <t>Zajištění veškerých předepsaných rozborů, atestů, zkoušek a revizí dle příslušných norem a dalších předpisů a nařízení platných v ČR, viz popis</t>
  </si>
  <si>
    <t>827908343</t>
  </si>
  <si>
    <t xml:space="preserve">Poznámka k položce:_x000D_
Zkoušky a revize, veškeré náklady zhotovitele, související s prováděním zkoušek a revizí předepsaných technickými normami nebo objednatelem a které jsou pro provedení díla nezbytné a které nejsou obsaženy v seznamu prací._x000D_
</t>
  </si>
  <si>
    <t>K039</t>
  </si>
  <si>
    <t>Zajištění výroby a instalace informačních tabulí ke stavbě</t>
  </si>
  <si>
    <t>-84339770</t>
  </si>
  <si>
    <t>K043</t>
  </si>
  <si>
    <t>Stavební a funkční zkoušky</t>
  </si>
  <si>
    <t>1645032192</t>
  </si>
  <si>
    <t>K046</t>
  </si>
  <si>
    <t>Řádné a funkční seřízení jednotlivých stavebních, provozních souborů a inženýrských objektů v rámci zkušebního provozu na provozní parametry.</t>
  </si>
  <si>
    <t>-523349603</t>
  </si>
  <si>
    <t>K047</t>
  </si>
  <si>
    <t>Vypracování provozních a požárních řádů stavebních a inženýrských objektů, provozních objektů.</t>
  </si>
  <si>
    <t>-1168646222</t>
  </si>
  <si>
    <t xml:space="preserve">Poznámka k položce:_x000D_
Vypracování schémat veškerých rozvodů (elektrických rozvodů, vzduchotechnických rozvodů, vodovodních a kanalizačních rozvodů, plynových rozvodů) včetně popisů systémových celků zařízení_x000D_
Vypracování požárních řádů stavebních a inženýrských objektů, provozních objektů, řád ohlašovny požáru. Vypracování schémat veškerých rozvodů (elektrických rozvodů, vzduchotechnických rozvodů, vodovodních a kanalizačních rozvodů, plynových rozvodů) včetně popisů systémových celků zařízení_x000D_
</t>
  </si>
  <si>
    <t>K049</t>
  </si>
  <si>
    <t>Fotodokumentace celkového průběhu výstavby, včetně zajištění fotodokumentace veškerých konstrukcí, které budou v průběhu výstavby skryty nebo zakryty. Zajištění fotodokumentace stávajícího stavu přístupových komunikací.</t>
  </si>
  <si>
    <t>-1210096626</t>
  </si>
  <si>
    <t>K050</t>
  </si>
  <si>
    <t>Účast zhotovitele na kontrolních prohídkách, zkouškách, předání a převzetí díla nebo jeho částí, kolaudaci stavby viz popis</t>
  </si>
  <si>
    <t>-2006507183</t>
  </si>
  <si>
    <t>Poznámka k položce:_x000D_
Účast zhotovitele na kontrolních prohídkách, zkouškách, předání a převzetí díla nebo jeho částí, kolaudaci stavby včetně koordinační a kompletační činnosti podkladů celé stavby. Součinnost při zajištění všech kolaudačních souhlasů a povolení o nakládání s vodami, povinnosti vyplívající v souvislosti s předáním a převzetím díla nebo jeho části.</t>
  </si>
  <si>
    <t>SEZNAM FIGUR</t>
  </si>
  <si>
    <t>Výměra</t>
  </si>
  <si>
    <t xml:space="preserve"> 1/ 2</t>
  </si>
  <si>
    <t>F01</t>
  </si>
  <si>
    <t>Plochy místností 1 NP</t>
  </si>
  <si>
    <t>"101"10,74</t>
  </si>
  <si>
    <t>"102"10,3</t>
  </si>
  <si>
    <t>"103"2,37</t>
  </si>
  <si>
    <t>"104"5,29</t>
  </si>
  <si>
    <t>"105"2,56</t>
  </si>
  <si>
    <t>"106"16,27</t>
  </si>
  <si>
    <t>"107"31,61</t>
  </si>
  <si>
    <t>"108"8,63</t>
  </si>
  <si>
    <t>F01_1</t>
  </si>
  <si>
    <t>29,62</t>
  </si>
  <si>
    <t>F02</t>
  </si>
  <si>
    <t>Plochy místností 2 NP</t>
  </si>
  <si>
    <t>"201"5,65</t>
  </si>
  <si>
    <t>"202"4,28</t>
  </si>
  <si>
    <t>"203"12,74</t>
  </si>
  <si>
    <t>"204"2,68</t>
  </si>
  <si>
    <t>"205"4,74</t>
  </si>
  <si>
    <t>"206"13,69</t>
  </si>
  <si>
    <t>"207"3,84</t>
  </si>
  <si>
    <t>"208"4,59</t>
  </si>
  <si>
    <t>"209"18,42</t>
  </si>
  <si>
    <t>F02_1</t>
  </si>
  <si>
    <t>22,53+5,23+8,63+9,78+20,18+12,57+20,97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</si>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</sst>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19325131" TargetMode="External"/><Relationship Id="rId299" Type="http://schemas.openxmlformats.org/officeDocument/2006/relationships/hyperlink" Target="https://podminky.urs.cz/item/CS_URS_2024_01/763121590" TargetMode="External"/><Relationship Id="rId21" Type="http://schemas.openxmlformats.org/officeDocument/2006/relationships/hyperlink" Target="https://podminky.urs.cz/item/CS_URS_2024_01/274313711" TargetMode="External"/><Relationship Id="rId63" Type="http://schemas.openxmlformats.org/officeDocument/2006/relationships/hyperlink" Target="https://podminky.urs.cz/item/CS_URS_2024_01/342271531" TargetMode="External"/><Relationship Id="rId159" Type="http://schemas.openxmlformats.org/officeDocument/2006/relationships/hyperlink" Target="https://podminky.urs.cz/item/CS_URS_2024_01/965042141" TargetMode="External"/><Relationship Id="rId324" Type="http://schemas.openxmlformats.org/officeDocument/2006/relationships/hyperlink" Target="https://podminky.urs.cz/item/CS_URS_2024_01/764216606" TargetMode="External"/><Relationship Id="rId366" Type="http://schemas.openxmlformats.org/officeDocument/2006/relationships/hyperlink" Target="https://podminky.urs.cz/item/CS_URS_2024_01/766682111" TargetMode="External"/><Relationship Id="rId170" Type="http://schemas.openxmlformats.org/officeDocument/2006/relationships/hyperlink" Target="https://podminky.urs.cz/item/CS_URS_2024_01/971033431" TargetMode="External"/><Relationship Id="rId226" Type="http://schemas.openxmlformats.org/officeDocument/2006/relationships/hyperlink" Target="https://podminky.urs.cz/item/CS_URS_2024_01/711211136" TargetMode="External"/><Relationship Id="rId433" Type="http://schemas.openxmlformats.org/officeDocument/2006/relationships/hyperlink" Target="https://podminky.urs.cz/item/CS_URS_2024_01/767651121" TargetMode="External"/><Relationship Id="rId268" Type="http://schemas.openxmlformats.org/officeDocument/2006/relationships/hyperlink" Target="https://podminky.urs.cz/item/CS_URS_2024_01/762431034" TargetMode="External"/><Relationship Id="rId32" Type="http://schemas.openxmlformats.org/officeDocument/2006/relationships/hyperlink" Target="https://podminky.urs.cz/item/CS_URS_2024_01/311273813" TargetMode="External"/><Relationship Id="rId74" Type="http://schemas.openxmlformats.org/officeDocument/2006/relationships/hyperlink" Target="https://podminky.urs.cz/item/CS_URS_2024_01/411361821" TargetMode="External"/><Relationship Id="rId128" Type="http://schemas.openxmlformats.org/officeDocument/2006/relationships/hyperlink" Target="https://podminky.urs.cz/item/CS_URS_2024_01/622331101" TargetMode="External"/><Relationship Id="rId335" Type="http://schemas.openxmlformats.org/officeDocument/2006/relationships/hyperlink" Target="https://podminky.urs.cz/item/CS_URS_2024_01/765111861" TargetMode="External"/><Relationship Id="rId377" Type="http://schemas.openxmlformats.org/officeDocument/2006/relationships/hyperlink" Target="https://podminky.urs.cz/item/CS_URS_2024_01/771591264" TargetMode="External"/><Relationship Id="rId5" Type="http://schemas.openxmlformats.org/officeDocument/2006/relationships/hyperlink" Target="https://podminky.urs.cz/item/CS_URS_2024_01/131313701" TargetMode="External"/><Relationship Id="rId181" Type="http://schemas.openxmlformats.org/officeDocument/2006/relationships/hyperlink" Target="https://podminky.urs.cz/item/CS_URS_2024_01/977151126" TargetMode="External"/><Relationship Id="rId237" Type="http://schemas.openxmlformats.org/officeDocument/2006/relationships/hyperlink" Target="https://podminky.urs.cz/item/CS_URS_2024_01/712363001" TargetMode="External"/><Relationship Id="rId402" Type="http://schemas.openxmlformats.org/officeDocument/2006/relationships/hyperlink" Target="https://podminky.urs.cz/item/CS_URS_2024_01/783801203" TargetMode="External"/><Relationship Id="rId279" Type="http://schemas.openxmlformats.org/officeDocument/2006/relationships/hyperlink" Target="https://podminky.urs.cz/item/CS_URS_2024_01/762341023" TargetMode="External"/><Relationship Id="rId444" Type="http://schemas.openxmlformats.org/officeDocument/2006/relationships/hyperlink" Target="https://podminky.urs.cz/item/CS_URS_2024_01/953961113" TargetMode="External"/><Relationship Id="rId43" Type="http://schemas.openxmlformats.org/officeDocument/2006/relationships/hyperlink" Target="https://podminky.urs.cz/item/CS_URS_2024_01/317142444" TargetMode="External"/><Relationship Id="rId139" Type="http://schemas.openxmlformats.org/officeDocument/2006/relationships/hyperlink" Target="https://podminky.urs.cz/item/CS_URS_2024_01/642946112" TargetMode="External"/><Relationship Id="rId290" Type="http://schemas.openxmlformats.org/officeDocument/2006/relationships/hyperlink" Target="https://podminky.urs.cz/item/CS_URS_2024_01/763111426" TargetMode="External"/><Relationship Id="rId304" Type="http://schemas.openxmlformats.org/officeDocument/2006/relationships/hyperlink" Target="https://podminky.urs.cz/item/CS_URS_2024_01/763131451" TargetMode="External"/><Relationship Id="rId346" Type="http://schemas.openxmlformats.org/officeDocument/2006/relationships/hyperlink" Target="https://podminky.urs.cz/item/CS_URS_2024_01/766671002" TargetMode="External"/><Relationship Id="rId388" Type="http://schemas.openxmlformats.org/officeDocument/2006/relationships/hyperlink" Target="https://podminky.urs.cz/item/CS_URS_2024_01/998776102" TargetMode="External"/><Relationship Id="rId85" Type="http://schemas.openxmlformats.org/officeDocument/2006/relationships/hyperlink" Target="https://podminky.urs.cz/item/CS_URS_2024_01/430361821" TargetMode="External"/><Relationship Id="rId150" Type="http://schemas.openxmlformats.org/officeDocument/2006/relationships/hyperlink" Target="https://podminky.urs.cz/item/CS_URS_2024_01/953961215" TargetMode="External"/><Relationship Id="rId192" Type="http://schemas.openxmlformats.org/officeDocument/2006/relationships/hyperlink" Target="https://podminky.urs.cz/item/CS_URS_2024_01/741421831" TargetMode="External"/><Relationship Id="rId206" Type="http://schemas.openxmlformats.org/officeDocument/2006/relationships/hyperlink" Target="https://podminky.urs.cz/item/CS_URS_2024_01/434313113" TargetMode="External"/><Relationship Id="rId413" Type="http://schemas.openxmlformats.org/officeDocument/2006/relationships/hyperlink" Target="https://podminky.urs.cz/item/CS_URS_2024_01/783997151" TargetMode="External"/><Relationship Id="rId248" Type="http://schemas.openxmlformats.org/officeDocument/2006/relationships/hyperlink" Target="https://podminky.urs.cz/item/CS_URS_2024_01/713131141" TargetMode="External"/><Relationship Id="rId455" Type="http://schemas.openxmlformats.org/officeDocument/2006/relationships/hyperlink" Target="https://podminky.urs.cz/item/CS_URS_2024_01/766231113" TargetMode="External"/><Relationship Id="rId12" Type="http://schemas.openxmlformats.org/officeDocument/2006/relationships/hyperlink" Target="https://podminky.urs.cz/item/CS_URS_2024_01/174111101" TargetMode="External"/><Relationship Id="rId108" Type="http://schemas.openxmlformats.org/officeDocument/2006/relationships/hyperlink" Target="https://podminky.urs.cz/item/CS_URS_2024_01/612142001" TargetMode="External"/><Relationship Id="rId315" Type="http://schemas.openxmlformats.org/officeDocument/2006/relationships/hyperlink" Target="https://podminky.urs.cz/item/CS_URS_2024_01/764004801" TargetMode="External"/><Relationship Id="rId357" Type="http://schemas.openxmlformats.org/officeDocument/2006/relationships/hyperlink" Target="https://podminky.urs.cz/item/CS_URS_2024_01/766660182" TargetMode="External"/><Relationship Id="rId54" Type="http://schemas.openxmlformats.org/officeDocument/2006/relationships/hyperlink" Target="https://podminky.urs.cz/item/CS_URS_2024_01/348273942" TargetMode="External"/><Relationship Id="rId96" Type="http://schemas.openxmlformats.org/officeDocument/2006/relationships/hyperlink" Target="https://podminky.urs.cz/item/CS_URS_2024_01/953511118" TargetMode="External"/><Relationship Id="rId161" Type="http://schemas.openxmlformats.org/officeDocument/2006/relationships/hyperlink" Target="https://podminky.urs.cz/item/CS_URS_2024_01/965082923" TargetMode="External"/><Relationship Id="rId217" Type="http://schemas.openxmlformats.org/officeDocument/2006/relationships/hyperlink" Target="https://podminky.urs.cz/item/CS_URS_2024_01/998011002" TargetMode="External"/><Relationship Id="rId399" Type="http://schemas.openxmlformats.org/officeDocument/2006/relationships/hyperlink" Target="https://podminky.urs.cz/item/CS_URS_2024_01/781731810" TargetMode="External"/><Relationship Id="rId259" Type="http://schemas.openxmlformats.org/officeDocument/2006/relationships/hyperlink" Target="https://podminky.urs.cz/item/CS_URS_2024_01/762332132" TargetMode="External"/><Relationship Id="rId424" Type="http://schemas.openxmlformats.org/officeDocument/2006/relationships/hyperlink" Target="https://podminky.urs.cz/item/CS_URS_2024_01/784211101" TargetMode="External"/><Relationship Id="rId466" Type="http://schemas.openxmlformats.org/officeDocument/2006/relationships/drawing" Target="../drawings/drawing2.xml"/><Relationship Id="rId23" Type="http://schemas.openxmlformats.org/officeDocument/2006/relationships/hyperlink" Target="https://podminky.urs.cz/item/CS_URS_2024_01/275313711" TargetMode="External"/><Relationship Id="rId119" Type="http://schemas.openxmlformats.org/officeDocument/2006/relationships/hyperlink" Target="https://podminky.urs.cz/item/CS_URS_2024_01/622131101" TargetMode="External"/><Relationship Id="rId270" Type="http://schemas.openxmlformats.org/officeDocument/2006/relationships/hyperlink" Target="https://podminky.urs.cz/item/CS_URS_2024_01/762495000" TargetMode="External"/><Relationship Id="rId326" Type="http://schemas.openxmlformats.org/officeDocument/2006/relationships/hyperlink" Target="https://podminky.urs.cz/item/CS_URS_2024_01/764216667" TargetMode="External"/><Relationship Id="rId44" Type="http://schemas.openxmlformats.org/officeDocument/2006/relationships/hyperlink" Target="https://podminky.urs.cz/item/CS_URS_2024_01/317142446" TargetMode="External"/><Relationship Id="rId65" Type="http://schemas.openxmlformats.org/officeDocument/2006/relationships/hyperlink" Target="https://podminky.urs.cz/item/CS_URS_2024_01/342291112" TargetMode="External"/><Relationship Id="rId86" Type="http://schemas.openxmlformats.org/officeDocument/2006/relationships/hyperlink" Target="https://podminky.urs.cz/item/CS_URS_2024_01/430362021" TargetMode="External"/><Relationship Id="rId130" Type="http://schemas.openxmlformats.org/officeDocument/2006/relationships/hyperlink" Target="https://podminky.urs.cz/item/CS_URS_2024_01/622531022" TargetMode="External"/><Relationship Id="rId151" Type="http://schemas.openxmlformats.org/officeDocument/2006/relationships/hyperlink" Target="https://podminky.urs.cz/item/CS_URS_2024_01/953965133" TargetMode="External"/><Relationship Id="rId368" Type="http://schemas.openxmlformats.org/officeDocument/2006/relationships/hyperlink" Target="https://podminky.urs.cz/item/CS_URS_2024_01/766682113" TargetMode="External"/><Relationship Id="rId389" Type="http://schemas.openxmlformats.org/officeDocument/2006/relationships/hyperlink" Target="https://podminky.urs.cz/item/CS_URS_2024_01/781131112" TargetMode="External"/><Relationship Id="rId172" Type="http://schemas.openxmlformats.org/officeDocument/2006/relationships/hyperlink" Target="https://podminky.urs.cz/item/CS_URS_2024_01/971033451" TargetMode="External"/><Relationship Id="rId193" Type="http://schemas.openxmlformats.org/officeDocument/2006/relationships/hyperlink" Target="https://podminky.urs.cz/item/CS_URS_2024_01/741421853" TargetMode="External"/><Relationship Id="rId207" Type="http://schemas.openxmlformats.org/officeDocument/2006/relationships/hyperlink" Target="https://podminky.urs.cz/item/CS_URS_2024_01/997013152" TargetMode="External"/><Relationship Id="rId228" Type="http://schemas.openxmlformats.org/officeDocument/2006/relationships/hyperlink" Target="https://podminky.urs.cz/item/CS_URS_2024_01/711112051" TargetMode="External"/><Relationship Id="rId249" Type="http://schemas.openxmlformats.org/officeDocument/2006/relationships/hyperlink" Target="https://podminky.urs.cz/item/CS_URS_2024_01/713141151" TargetMode="External"/><Relationship Id="rId414" Type="http://schemas.openxmlformats.org/officeDocument/2006/relationships/hyperlink" Target="https://podminky.urs.cz/item/CS_URS_2024_01/782131312" TargetMode="External"/><Relationship Id="rId435" Type="http://schemas.openxmlformats.org/officeDocument/2006/relationships/hyperlink" Target="https://podminky.urs.cz/item/CS_URS_2024_01/767651812" TargetMode="External"/><Relationship Id="rId456" Type="http://schemas.openxmlformats.org/officeDocument/2006/relationships/hyperlink" Target="https://podminky.urs.cz/item/CS_URS_2024_01/767851104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12323111" TargetMode="External"/><Relationship Id="rId260" Type="http://schemas.openxmlformats.org/officeDocument/2006/relationships/hyperlink" Target="https://podminky.urs.cz/item/CS_URS_2024_01/HZS2111" TargetMode="External"/><Relationship Id="rId281" Type="http://schemas.openxmlformats.org/officeDocument/2006/relationships/hyperlink" Target="https://podminky.urs.cz/item/CS_URS_2024_01/762342214" TargetMode="External"/><Relationship Id="rId316" Type="http://schemas.openxmlformats.org/officeDocument/2006/relationships/hyperlink" Target="https://podminky.urs.cz/item/CS_URS_2024_01/764004861" TargetMode="External"/><Relationship Id="rId337" Type="http://schemas.openxmlformats.org/officeDocument/2006/relationships/hyperlink" Target="https://podminky.urs.cz/item/CS_URS_2024_01/765115012" TargetMode="External"/><Relationship Id="rId34" Type="http://schemas.openxmlformats.org/officeDocument/2006/relationships/hyperlink" Target="https://podminky.urs.cz/item/CS_URS_2024_01/311273959" TargetMode="External"/><Relationship Id="rId55" Type="http://schemas.openxmlformats.org/officeDocument/2006/relationships/hyperlink" Target="https://podminky.urs.cz/item/CS_URS_2024_01/HZS1292" TargetMode="External"/><Relationship Id="rId76" Type="http://schemas.openxmlformats.org/officeDocument/2006/relationships/hyperlink" Target="https://podminky.urs.cz/item/CS_URS_2024_01/413941123" TargetMode="External"/><Relationship Id="rId97" Type="http://schemas.openxmlformats.org/officeDocument/2006/relationships/hyperlink" Target="https://podminky.urs.cz/item/CS_URS_2024_01/953511117" TargetMode="External"/><Relationship Id="rId120" Type="http://schemas.openxmlformats.org/officeDocument/2006/relationships/hyperlink" Target="https://podminky.urs.cz/item/CS_URS_2024_01/622131121" TargetMode="External"/><Relationship Id="rId141" Type="http://schemas.openxmlformats.org/officeDocument/2006/relationships/hyperlink" Target="https://podminky.urs.cz/item/CS_URS_2024_01/941211211" TargetMode="External"/><Relationship Id="rId358" Type="http://schemas.openxmlformats.org/officeDocument/2006/relationships/hyperlink" Target="https://podminky.urs.cz/item/CS_URS_2024_01/766660311" TargetMode="External"/><Relationship Id="rId379" Type="http://schemas.openxmlformats.org/officeDocument/2006/relationships/hyperlink" Target="https://podminky.urs.cz/item/CS_URS_2024_01/998771102" TargetMode="External"/><Relationship Id="rId7" Type="http://schemas.openxmlformats.org/officeDocument/2006/relationships/hyperlink" Target="https://podminky.urs.cz/item/CS_URS_2024_01/132251101" TargetMode="External"/><Relationship Id="rId162" Type="http://schemas.openxmlformats.org/officeDocument/2006/relationships/hyperlink" Target="https://podminky.urs.cz/item/CS_URS_2024_01/968062356" TargetMode="External"/><Relationship Id="rId183" Type="http://schemas.openxmlformats.org/officeDocument/2006/relationships/hyperlink" Target="https://podminky.urs.cz/item/CS_URS_2024_01/977151128" TargetMode="External"/><Relationship Id="rId218" Type="http://schemas.openxmlformats.org/officeDocument/2006/relationships/hyperlink" Target="https://podminky.urs.cz/item/CS_URS_2024_01/998018002" TargetMode="External"/><Relationship Id="rId239" Type="http://schemas.openxmlformats.org/officeDocument/2006/relationships/hyperlink" Target="https://podminky.urs.cz/item/CS_URS_2024_01/712771101" TargetMode="External"/><Relationship Id="rId390" Type="http://schemas.openxmlformats.org/officeDocument/2006/relationships/hyperlink" Target="https://podminky.urs.cz/item/CS_URS_2024_01/781131264" TargetMode="External"/><Relationship Id="rId404" Type="http://schemas.openxmlformats.org/officeDocument/2006/relationships/hyperlink" Target="https://podminky.urs.cz/item/CS_URS_2024_01/783823133" TargetMode="External"/><Relationship Id="rId425" Type="http://schemas.openxmlformats.org/officeDocument/2006/relationships/hyperlink" Target="https://podminky.urs.cz/item/CS_URS_2024_01/784211165" TargetMode="External"/><Relationship Id="rId446" Type="http://schemas.openxmlformats.org/officeDocument/2006/relationships/hyperlink" Target="https://podminky.urs.cz/item/CS_URS_2024_01/953961113" TargetMode="External"/><Relationship Id="rId250" Type="http://schemas.openxmlformats.org/officeDocument/2006/relationships/hyperlink" Target="https://podminky.urs.cz/item/CS_URS_2024_01/713141311" TargetMode="External"/><Relationship Id="rId271" Type="http://schemas.openxmlformats.org/officeDocument/2006/relationships/hyperlink" Target="https://podminky.urs.cz/item/CS_URS_2024_01/953961114.1" TargetMode="External"/><Relationship Id="rId292" Type="http://schemas.openxmlformats.org/officeDocument/2006/relationships/hyperlink" Target="https://podminky.urs.cz/item/CS_URS_2024_01/763111717" TargetMode="External"/><Relationship Id="rId306" Type="http://schemas.openxmlformats.org/officeDocument/2006/relationships/hyperlink" Target="https://podminky.urs.cz/item/CS_URS_2024_01/763131721" TargetMode="External"/><Relationship Id="rId24" Type="http://schemas.openxmlformats.org/officeDocument/2006/relationships/hyperlink" Target="https://podminky.urs.cz/item/CS_URS_2024_01/279113142" TargetMode="External"/><Relationship Id="rId45" Type="http://schemas.openxmlformats.org/officeDocument/2006/relationships/hyperlink" Target="https://podminky.urs.cz/item/CS_URS_2024_01/317143432" TargetMode="External"/><Relationship Id="rId66" Type="http://schemas.openxmlformats.org/officeDocument/2006/relationships/hyperlink" Target="https://podminky.urs.cz/item/CS_URS_2024_01/411321515" TargetMode="External"/><Relationship Id="rId87" Type="http://schemas.openxmlformats.org/officeDocument/2006/relationships/hyperlink" Target="https://podminky.urs.cz/item/CS_URS_2024_01/431351121" TargetMode="External"/><Relationship Id="rId110" Type="http://schemas.openxmlformats.org/officeDocument/2006/relationships/hyperlink" Target="https://podminky.urs.cz/item/CS_URS_2024_01/612324111" TargetMode="External"/><Relationship Id="rId131" Type="http://schemas.openxmlformats.org/officeDocument/2006/relationships/hyperlink" Target="https://podminky.urs.cz/item/CS_URS_2024_01/629991011" TargetMode="External"/><Relationship Id="rId327" Type="http://schemas.openxmlformats.org/officeDocument/2006/relationships/hyperlink" Target="https://podminky.urs.cz/item/CS_URS_2024_01/764511601" TargetMode="External"/><Relationship Id="rId348" Type="http://schemas.openxmlformats.org/officeDocument/2006/relationships/hyperlink" Target="https://podminky.urs.cz/item/CS_URS_2024_01/766414241" TargetMode="External"/><Relationship Id="rId369" Type="http://schemas.openxmlformats.org/officeDocument/2006/relationships/hyperlink" Target="https://podminky.urs.cz/item/CS_URS_2024_01/766682211" TargetMode="External"/><Relationship Id="rId152" Type="http://schemas.openxmlformats.org/officeDocument/2006/relationships/hyperlink" Target="https://podminky.urs.cz/item/CS_URS_2024_01/961044111" TargetMode="External"/><Relationship Id="rId173" Type="http://schemas.openxmlformats.org/officeDocument/2006/relationships/hyperlink" Target="https://podminky.urs.cz/item/CS_URS_2024_01/971033461" TargetMode="External"/><Relationship Id="rId194" Type="http://schemas.openxmlformats.org/officeDocument/2006/relationships/hyperlink" Target="https://podminky.urs.cz/item/CS_URS_2024_01/741421871" TargetMode="External"/><Relationship Id="rId208" Type="http://schemas.openxmlformats.org/officeDocument/2006/relationships/hyperlink" Target="https://podminky.urs.cz/item/CS_URS_2024_01/997013212" TargetMode="External"/><Relationship Id="rId229" Type="http://schemas.openxmlformats.org/officeDocument/2006/relationships/hyperlink" Target="https://podminky.urs.cz/item/CS_URS_2024_01/711112051" TargetMode="External"/><Relationship Id="rId380" Type="http://schemas.openxmlformats.org/officeDocument/2006/relationships/hyperlink" Target="https://podminky.urs.cz/item/CS_URS_2024_01/776111112" TargetMode="External"/><Relationship Id="rId415" Type="http://schemas.openxmlformats.org/officeDocument/2006/relationships/hyperlink" Target="https://podminky.urs.cz/item/CS_URS_2024_01/998782101" TargetMode="External"/><Relationship Id="rId436" Type="http://schemas.openxmlformats.org/officeDocument/2006/relationships/hyperlink" Target="https://podminky.urs.cz/item/CS_URS_2024_01/767652826" TargetMode="External"/><Relationship Id="rId457" Type="http://schemas.openxmlformats.org/officeDocument/2006/relationships/hyperlink" Target="https://podminky.urs.cz/item/CS_URS_2024_01/764306132" TargetMode="External"/><Relationship Id="rId240" Type="http://schemas.openxmlformats.org/officeDocument/2006/relationships/hyperlink" Target="https://podminky.urs.cz/item/CS_URS_2024_01/712771203" TargetMode="External"/><Relationship Id="rId261" Type="http://schemas.openxmlformats.org/officeDocument/2006/relationships/hyperlink" Target="https://podminky.urs.cz/item/CS_URS_2024_01/76251226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311278201" TargetMode="External"/><Relationship Id="rId56" Type="http://schemas.openxmlformats.org/officeDocument/2006/relationships/hyperlink" Target="https://podminky.urs.cz/item/CS_URS_2024_01/317944321" TargetMode="External"/><Relationship Id="rId77" Type="http://schemas.openxmlformats.org/officeDocument/2006/relationships/hyperlink" Target="https://podminky.urs.cz/item/CS_URS_2024_01/413941125" TargetMode="External"/><Relationship Id="rId100" Type="http://schemas.openxmlformats.org/officeDocument/2006/relationships/hyperlink" Target="https://podminky.urs.cz/item/CS_URS_2024_01/411161213" TargetMode="External"/><Relationship Id="rId282" Type="http://schemas.openxmlformats.org/officeDocument/2006/relationships/hyperlink" Target="https://podminky.urs.cz/item/CS_URS_2024_01/762342511" TargetMode="External"/><Relationship Id="rId317" Type="http://schemas.openxmlformats.org/officeDocument/2006/relationships/hyperlink" Target="https://podminky.urs.cz/item/CS_URS_2024_01/764212607" TargetMode="External"/><Relationship Id="rId338" Type="http://schemas.openxmlformats.org/officeDocument/2006/relationships/hyperlink" Target="https://podminky.urs.cz/item/CS_URS_2024_01/765115401" TargetMode="External"/><Relationship Id="rId359" Type="http://schemas.openxmlformats.org/officeDocument/2006/relationships/hyperlink" Target="https://podminky.urs.cz/item/CS_URS_2024_01/766660312" TargetMode="External"/><Relationship Id="rId8" Type="http://schemas.openxmlformats.org/officeDocument/2006/relationships/hyperlink" Target="https://podminky.urs.cz/item/CS_URS_2024_01/132251102" TargetMode="External"/><Relationship Id="rId98" Type="http://schemas.openxmlformats.org/officeDocument/2006/relationships/hyperlink" Target="https://podminky.urs.cz/item/CS_URS_2024_01/411161214" TargetMode="External"/><Relationship Id="rId121" Type="http://schemas.openxmlformats.org/officeDocument/2006/relationships/hyperlink" Target="https://podminky.urs.cz/item/CS_URS_2024_01/622135002" TargetMode="External"/><Relationship Id="rId142" Type="http://schemas.openxmlformats.org/officeDocument/2006/relationships/hyperlink" Target="https://podminky.urs.cz/item/CS_URS_2024_01/941211811" TargetMode="External"/><Relationship Id="rId163" Type="http://schemas.openxmlformats.org/officeDocument/2006/relationships/hyperlink" Target="https://podminky.urs.cz/item/CS_URS_2024_01/963042819" TargetMode="External"/><Relationship Id="rId184" Type="http://schemas.openxmlformats.org/officeDocument/2006/relationships/hyperlink" Target="https://podminky.urs.cz/item/CS_URS_2024_01/977151129" TargetMode="External"/><Relationship Id="rId219" Type="http://schemas.openxmlformats.org/officeDocument/2006/relationships/hyperlink" Target="https://podminky.urs.cz/item/CS_URS_2024_01/998011009" TargetMode="External"/><Relationship Id="rId370" Type="http://schemas.openxmlformats.org/officeDocument/2006/relationships/hyperlink" Target="https://podminky.urs.cz/item/CS_URS_2024_01/766682212" TargetMode="External"/><Relationship Id="rId391" Type="http://schemas.openxmlformats.org/officeDocument/2006/relationships/hyperlink" Target="https://podminky.urs.cz/item/CS_URS_2024_01/781473810" TargetMode="External"/><Relationship Id="rId405" Type="http://schemas.openxmlformats.org/officeDocument/2006/relationships/hyperlink" Target="https://podminky.urs.cz/item/CS_URS_2024_01/783827123" TargetMode="External"/><Relationship Id="rId426" Type="http://schemas.openxmlformats.org/officeDocument/2006/relationships/hyperlink" Target="https://podminky.urs.cz/item/CS_URS_2024_01/784511035" TargetMode="External"/><Relationship Id="rId447" Type="http://schemas.openxmlformats.org/officeDocument/2006/relationships/hyperlink" Target="https://podminky.urs.cz/item/CS_URS_2024_01/953961113" TargetMode="External"/><Relationship Id="rId230" Type="http://schemas.openxmlformats.org/officeDocument/2006/relationships/hyperlink" Target="https://podminky.urs.cz/item/CS_URS_2024_01/711161222" TargetMode="External"/><Relationship Id="rId251" Type="http://schemas.openxmlformats.org/officeDocument/2006/relationships/hyperlink" Target="https://podminky.urs.cz/item/CS_URS_2024_01/713141336" TargetMode="External"/><Relationship Id="rId25" Type="http://schemas.openxmlformats.org/officeDocument/2006/relationships/hyperlink" Target="https://podminky.urs.cz/item/CS_URS_2024_01/279113144" TargetMode="External"/><Relationship Id="rId46" Type="http://schemas.openxmlformats.org/officeDocument/2006/relationships/hyperlink" Target="https://podminky.urs.cz/item/CS_URS_2024_01/317143433" TargetMode="External"/><Relationship Id="rId67" Type="http://schemas.openxmlformats.org/officeDocument/2006/relationships/hyperlink" Target="https://podminky.urs.cz/item/CS_URS_2024_01/411321616" TargetMode="External"/><Relationship Id="rId272" Type="http://schemas.openxmlformats.org/officeDocument/2006/relationships/hyperlink" Target="https://podminky.urs.cz/item/CS_URS_2024_01/953965134" TargetMode="External"/><Relationship Id="rId293" Type="http://schemas.openxmlformats.org/officeDocument/2006/relationships/hyperlink" Target="https://podminky.urs.cz/item/CS_URS_2024_01/763111722" TargetMode="External"/><Relationship Id="rId307" Type="http://schemas.openxmlformats.org/officeDocument/2006/relationships/hyperlink" Target="https://podminky.urs.cz/item/CS_URS_2024_01/763131822" TargetMode="External"/><Relationship Id="rId328" Type="http://schemas.openxmlformats.org/officeDocument/2006/relationships/hyperlink" Target="https://podminky.urs.cz/item/CS_URS_2024_01/764518621" TargetMode="External"/><Relationship Id="rId349" Type="http://schemas.openxmlformats.org/officeDocument/2006/relationships/hyperlink" Target="https://podminky.urs.cz/item/CS_URS_2024_01/766660734" TargetMode="External"/><Relationship Id="rId88" Type="http://schemas.openxmlformats.org/officeDocument/2006/relationships/hyperlink" Target="https://podminky.urs.cz/item/CS_URS_2024_01/431351122" TargetMode="External"/><Relationship Id="rId111" Type="http://schemas.openxmlformats.org/officeDocument/2006/relationships/hyperlink" Target="https://podminky.urs.cz/item/CS_URS_2024_01/612324191" TargetMode="External"/><Relationship Id="rId132" Type="http://schemas.openxmlformats.org/officeDocument/2006/relationships/hyperlink" Target="https://podminky.urs.cz/item/CS_URS_2024_01/631311135" TargetMode="External"/><Relationship Id="rId153" Type="http://schemas.openxmlformats.org/officeDocument/2006/relationships/hyperlink" Target="https://podminky.urs.cz/item/CS_URS_2024_01/962031132" TargetMode="External"/><Relationship Id="rId174" Type="http://schemas.openxmlformats.org/officeDocument/2006/relationships/hyperlink" Target="https://podminky.urs.cz/item/CS_URS_2024_01/971033531" TargetMode="External"/><Relationship Id="rId195" Type="http://schemas.openxmlformats.org/officeDocument/2006/relationships/hyperlink" Target="https://podminky.urs.cz/item/CS_URS_2024_01/HZS1291" TargetMode="External"/><Relationship Id="rId209" Type="http://schemas.openxmlformats.org/officeDocument/2006/relationships/hyperlink" Target="https://podminky.urs.cz/item/CS_URS_2024_01/997013501" TargetMode="External"/><Relationship Id="rId360" Type="http://schemas.openxmlformats.org/officeDocument/2006/relationships/hyperlink" Target="https://podminky.urs.cz/item/CS_URS_2024_01/766660713" TargetMode="External"/><Relationship Id="rId381" Type="http://schemas.openxmlformats.org/officeDocument/2006/relationships/hyperlink" Target="https://podminky.urs.cz/item/CS_URS_2024_01/776121321" TargetMode="External"/><Relationship Id="rId416" Type="http://schemas.openxmlformats.org/officeDocument/2006/relationships/hyperlink" Target="https://podminky.urs.cz/item/CS_URS_2024_01/786623041" TargetMode="External"/><Relationship Id="rId220" Type="http://schemas.openxmlformats.org/officeDocument/2006/relationships/hyperlink" Target="https://podminky.urs.cz/item/CS_URS_2024_01/711111001" TargetMode="External"/><Relationship Id="rId241" Type="http://schemas.openxmlformats.org/officeDocument/2006/relationships/hyperlink" Target="https://podminky.urs.cz/item/CS_URS_2024_01/721239114" TargetMode="External"/><Relationship Id="rId437" Type="http://schemas.openxmlformats.org/officeDocument/2006/relationships/hyperlink" Target="https://podminky.urs.cz/item/CS_URS_2024_01/767881111" TargetMode="External"/><Relationship Id="rId458" Type="http://schemas.openxmlformats.org/officeDocument/2006/relationships/hyperlink" Target="https://podminky.urs.cz/item/CS_URS_2024_01/775429121" TargetMode="External"/><Relationship Id="rId15" Type="http://schemas.openxmlformats.org/officeDocument/2006/relationships/hyperlink" Target="https://podminky.urs.cz/item/CS_URS_2024_01/997013873" TargetMode="External"/><Relationship Id="rId36" Type="http://schemas.openxmlformats.org/officeDocument/2006/relationships/hyperlink" Target="https://podminky.urs.cz/item/CS_URS_2024_01/311311951" TargetMode="External"/><Relationship Id="rId57" Type="http://schemas.openxmlformats.org/officeDocument/2006/relationships/hyperlink" Target="https://podminky.urs.cz/item/CS_URS_2024_01/317944323" TargetMode="External"/><Relationship Id="rId262" Type="http://schemas.openxmlformats.org/officeDocument/2006/relationships/hyperlink" Target="https://podminky.urs.cz/item/CS_URS_2024_01/762595001" TargetMode="External"/><Relationship Id="rId283" Type="http://schemas.openxmlformats.org/officeDocument/2006/relationships/hyperlink" Target="https://podminky.urs.cz/item/CS_URS_2024_01/762342812" TargetMode="External"/><Relationship Id="rId318" Type="http://schemas.openxmlformats.org/officeDocument/2006/relationships/hyperlink" Target="https://podminky.urs.cz/item/CS_URS_2024_01/764212635" TargetMode="External"/><Relationship Id="rId339" Type="http://schemas.openxmlformats.org/officeDocument/2006/relationships/hyperlink" Target="https://podminky.urs.cz/item/CS_URS_2024_01/765191023" TargetMode="External"/><Relationship Id="rId78" Type="http://schemas.openxmlformats.org/officeDocument/2006/relationships/hyperlink" Target="https://podminky.urs.cz/item/CS_URS_2024_01/413941133" TargetMode="External"/><Relationship Id="rId99" Type="http://schemas.openxmlformats.org/officeDocument/2006/relationships/hyperlink" Target="https://podminky.urs.cz/item/CS_URS_2024_01/411161212" TargetMode="External"/><Relationship Id="rId101" Type="http://schemas.openxmlformats.org/officeDocument/2006/relationships/hyperlink" Target="https://podminky.urs.cz/item/CS_URS_2024_01/HZS1301" TargetMode="External"/><Relationship Id="rId122" Type="http://schemas.openxmlformats.org/officeDocument/2006/relationships/hyperlink" Target="https://podminky.urs.cz/item/CS_URS_2024_01/622142001" TargetMode="External"/><Relationship Id="rId143" Type="http://schemas.openxmlformats.org/officeDocument/2006/relationships/hyperlink" Target="https://podminky.urs.cz/item/CS_URS_2024_01/993111111" TargetMode="External"/><Relationship Id="rId164" Type="http://schemas.openxmlformats.org/officeDocument/2006/relationships/hyperlink" Target="https://podminky.urs.cz/item/CS_URS_2024_01/968072455" TargetMode="External"/><Relationship Id="rId185" Type="http://schemas.openxmlformats.org/officeDocument/2006/relationships/hyperlink" Target="https://podminky.urs.cz/item/CS_URS_2024_01/977151131" TargetMode="External"/><Relationship Id="rId350" Type="http://schemas.openxmlformats.org/officeDocument/2006/relationships/hyperlink" Target="https://podminky.urs.cz/item/CS_URS_2024_01/766673810" TargetMode="External"/><Relationship Id="rId371" Type="http://schemas.openxmlformats.org/officeDocument/2006/relationships/hyperlink" Target="https://podminky.urs.cz/item/CS_URS_2024_01/766682213" TargetMode="External"/><Relationship Id="rId406" Type="http://schemas.openxmlformats.org/officeDocument/2006/relationships/hyperlink" Target="https://podminky.urs.cz/item/CS_URS_2024_01/783324101" TargetMode="External"/><Relationship Id="rId9" Type="http://schemas.openxmlformats.org/officeDocument/2006/relationships/hyperlink" Target="https://podminky.urs.cz/item/CS_URS_2024_01/132311401" TargetMode="External"/><Relationship Id="rId210" Type="http://schemas.openxmlformats.org/officeDocument/2006/relationships/hyperlink" Target="https://podminky.urs.cz/item/CS_URS_2024_01/997013509" TargetMode="External"/><Relationship Id="rId392" Type="http://schemas.openxmlformats.org/officeDocument/2006/relationships/hyperlink" Target="https://podminky.urs.cz/item/CS_URS_2024_01/781474154" TargetMode="External"/><Relationship Id="rId427" Type="http://schemas.openxmlformats.org/officeDocument/2006/relationships/hyperlink" Target="https://podminky.urs.cz/item/CS_URS_2024_01/767531121" TargetMode="External"/><Relationship Id="rId448" Type="http://schemas.openxmlformats.org/officeDocument/2006/relationships/hyperlink" Target="https://podminky.urs.cz/item/CS_URS_2024_01/998767102" TargetMode="External"/><Relationship Id="rId26" Type="http://schemas.openxmlformats.org/officeDocument/2006/relationships/hyperlink" Target="https://podminky.urs.cz/item/CS_URS_2024_01/279311115" TargetMode="External"/><Relationship Id="rId231" Type="http://schemas.openxmlformats.org/officeDocument/2006/relationships/hyperlink" Target="https://podminky.urs.cz/item/CS_URS_2024_01/711161391" TargetMode="External"/><Relationship Id="rId252" Type="http://schemas.openxmlformats.org/officeDocument/2006/relationships/hyperlink" Target="https://podminky.urs.cz/item/CS_URS_2024_01/713151111" TargetMode="External"/><Relationship Id="rId273" Type="http://schemas.openxmlformats.org/officeDocument/2006/relationships/hyperlink" Target="https://podminky.urs.cz/item/CS_URS_2024_01/762085112" TargetMode="External"/><Relationship Id="rId294" Type="http://schemas.openxmlformats.org/officeDocument/2006/relationships/hyperlink" Target="https://podminky.urs.cz/item/CS_URS_2024_01/763121211" TargetMode="External"/><Relationship Id="rId308" Type="http://schemas.openxmlformats.org/officeDocument/2006/relationships/hyperlink" Target="https://podminky.urs.cz/item/CS_URS_2024_01/763172352" TargetMode="External"/><Relationship Id="rId329" Type="http://schemas.openxmlformats.org/officeDocument/2006/relationships/hyperlink" Target="https://podminky.urs.cz/item/CS_URS_2024_01/998764102" TargetMode="External"/><Relationship Id="rId47" Type="http://schemas.openxmlformats.org/officeDocument/2006/relationships/hyperlink" Target="https://podminky.urs.cz/item/CS_URS_2024_01/317143434" TargetMode="External"/><Relationship Id="rId68" Type="http://schemas.openxmlformats.org/officeDocument/2006/relationships/hyperlink" Target="https://podminky.urs.cz/item/CS_URS_2024_01/411351011" TargetMode="External"/><Relationship Id="rId89" Type="http://schemas.openxmlformats.org/officeDocument/2006/relationships/hyperlink" Target="https://podminky.urs.cz/item/CS_URS_2024_01/433351131" TargetMode="External"/><Relationship Id="rId112" Type="http://schemas.openxmlformats.org/officeDocument/2006/relationships/hyperlink" Target="https://podminky.urs.cz/item/CS_URS_2024_01/612325131" TargetMode="External"/><Relationship Id="rId133" Type="http://schemas.openxmlformats.org/officeDocument/2006/relationships/hyperlink" Target="https://podminky.urs.cz/item/CS_URS_2024_01/631362021" TargetMode="External"/><Relationship Id="rId154" Type="http://schemas.openxmlformats.org/officeDocument/2006/relationships/hyperlink" Target="https://podminky.urs.cz/item/CS_URS_2024_01/962031133" TargetMode="External"/><Relationship Id="rId175" Type="http://schemas.openxmlformats.org/officeDocument/2006/relationships/hyperlink" Target="https://podminky.urs.cz/item/CS_URS_2024_01/971033541" TargetMode="External"/><Relationship Id="rId340" Type="http://schemas.openxmlformats.org/officeDocument/2006/relationships/hyperlink" Target="https://podminky.urs.cz/item/CS_URS_2024_01/764212662" TargetMode="External"/><Relationship Id="rId361" Type="http://schemas.openxmlformats.org/officeDocument/2006/relationships/hyperlink" Target="https://podminky.urs.cz/item/CS_URS_2024_01/766660716" TargetMode="External"/><Relationship Id="rId196" Type="http://schemas.openxmlformats.org/officeDocument/2006/relationships/hyperlink" Target="https://podminky.urs.cz/item/CS_URS_2024_01/766411821" TargetMode="External"/><Relationship Id="rId200" Type="http://schemas.openxmlformats.org/officeDocument/2006/relationships/hyperlink" Target="https://podminky.urs.cz/item/CS_URS_2024_01/963053936" TargetMode="External"/><Relationship Id="rId382" Type="http://schemas.openxmlformats.org/officeDocument/2006/relationships/hyperlink" Target="https://podminky.urs.cz/item/CS_URS_2024_01/776141114" TargetMode="External"/><Relationship Id="rId417" Type="http://schemas.openxmlformats.org/officeDocument/2006/relationships/hyperlink" Target="https://podminky.urs.cz/item/CS_URS_2024_01/786623043" TargetMode="External"/><Relationship Id="rId438" Type="http://schemas.openxmlformats.org/officeDocument/2006/relationships/hyperlink" Target="https://podminky.urs.cz/item/CS_URS_2024_01/767881161" TargetMode="External"/><Relationship Id="rId459" Type="http://schemas.openxmlformats.org/officeDocument/2006/relationships/hyperlink" Target="https://podminky.urs.cz/item/CS_URS_2024_01/763172323" TargetMode="External"/><Relationship Id="rId16" Type="http://schemas.openxmlformats.org/officeDocument/2006/relationships/hyperlink" Target="https://podminky.urs.cz/item/CS_URS_2024_01/271542211" TargetMode="External"/><Relationship Id="rId221" Type="http://schemas.openxmlformats.org/officeDocument/2006/relationships/hyperlink" Target="https://podminky.urs.cz/item/CS_URS_2024_01/711112001" TargetMode="External"/><Relationship Id="rId242" Type="http://schemas.openxmlformats.org/officeDocument/2006/relationships/hyperlink" Target="https://podminky.urs.cz/item/CS_URS_2024_01/712998201" TargetMode="External"/><Relationship Id="rId263" Type="http://schemas.openxmlformats.org/officeDocument/2006/relationships/hyperlink" Target="https://podminky.urs.cz/item/CS_URS_2024_01/762521104" TargetMode="External"/><Relationship Id="rId284" Type="http://schemas.openxmlformats.org/officeDocument/2006/relationships/hyperlink" Target="https://podminky.urs.cz/item/CS_URS_2024_01/762395000" TargetMode="External"/><Relationship Id="rId319" Type="http://schemas.openxmlformats.org/officeDocument/2006/relationships/hyperlink" Target="https://podminky.urs.cz/item/CS_URS_2024_01/764213652" TargetMode="External"/><Relationship Id="rId37" Type="http://schemas.openxmlformats.org/officeDocument/2006/relationships/hyperlink" Target="https://podminky.urs.cz/item/CS_URS_2024_01/311351121" TargetMode="External"/><Relationship Id="rId58" Type="http://schemas.openxmlformats.org/officeDocument/2006/relationships/hyperlink" Target="https://podminky.urs.cz/item/CS_URS_2024_01/317998121" TargetMode="External"/><Relationship Id="rId79" Type="http://schemas.openxmlformats.org/officeDocument/2006/relationships/hyperlink" Target="https://podminky.urs.cz/item/CS_URS_2024_01/417321414" TargetMode="External"/><Relationship Id="rId102" Type="http://schemas.openxmlformats.org/officeDocument/2006/relationships/hyperlink" Target="https://podminky.urs.cz/item/CS_URS_2024_01/611131121" TargetMode="External"/><Relationship Id="rId123" Type="http://schemas.openxmlformats.org/officeDocument/2006/relationships/hyperlink" Target="https://podminky.urs.cz/item/CS_URS_2024_01/622143003" TargetMode="External"/><Relationship Id="rId144" Type="http://schemas.openxmlformats.org/officeDocument/2006/relationships/hyperlink" Target="https://podminky.urs.cz/item/CS_URS_2024_01/944511111" TargetMode="External"/><Relationship Id="rId330" Type="http://schemas.openxmlformats.org/officeDocument/2006/relationships/hyperlink" Target="https://podminky.urs.cz/item/CS_URS_2024_01/765111018" TargetMode="External"/><Relationship Id="rId90" Type="http://schemas.openxmlformats.org/officeDocument/2006/relationships/hyperlink" Target="https://podminky.urs.cz/item/CS_URS_2024_01/433351132" TargetMode="External"/><Relationship Id="rId165" Type="http://schemas.openxmlformats.org/officeDocument/2006/relationships/hyperlink" Target="https://podminky.urs.cz/item/CS_URS_2024_01/968082015" TargetMode="External"/><Relationship Id="rId186" Type="http://schemas.openxmlformats.org/officeDocument/2006/relationships/hyperlink" Target="https://podminky.urs.cz/item/CS_URS_2024_01/978013191" TargetMode="External"/><Relationship Id="rId351" Type="http://schemas.openxmlformats.org/officeDocument/2006/relationships/hyperlink" Target="https://podminky.urs.cz/item/CS_URS_2024_01/766694116" TargetMode="External"/><Relationship Id="rId372" Type="http://schemas.openxmlformats.org/officeDocument/2006/relationships/hyperlink" Target="https://podminky.urs.cz/item/CS_URS_2024_01/771121011" TargetMode="External"/><Relationship Id="rId393" Type="http://schemas.openxmlformats.org/officeDocument/2006/relationships/hyperlink" Target="https://podminky.urs.cz/item/CS_URS_2024_01/781492211" TargetMode="External"/><Relationship Id="rId407" Type="http://schemas.openxmlformats.org/officeDocument/2006/relationships/hyperlink" Target="https://podminky.urs.cz/item/CS_URS_2024_01/783327101" TargetMode="External"/><Relationship Id="rId428" Type="http://schemas.openxmlformats.org/officeDocument/2006/relationships/hyperlink" Target="https://podminky.urs.cz/item/CS_URS_2024_01/767531213" TargetMode="External"/><Relationship Id="rId449" Type="http://schemas.openxmlformats.org/officeDocument/2006/relationships/hyperlink" Target="https://podminky.urs.cz/item/CS_URS_2024_01/767620324" TargetMode="External"/><Relationship Id="rId211" Type="http://schemas.openxmlformats.org/officeDocument/2006/relationships/hyperlink" Target="https://podminky.urs.cz/item/CS_URS_2024_01/997013609" TargetMode="External"/><Relationship Id="rId232" Type="http://schemas.openxmlformats.org/officeDocument/2006/relationships/hyperlink" Target="https://podminky.urs.cz/item/CS_URS_2024_01/711491171" TargetMode="External"/><Relationship Id="rId253" Type="http://schemas.openxmlformats.org/officeDocument/2006/relationships/hyperlink" Target="https://podminky.urs.cz/item/CS_URS_2024_01/998713102" TargetMode="External"/><Relationship Id="rId274" Type="http://schemas.openxmlformats.org/officeDocument/2006/relationships/hyperlink" Target="https://podminky.urs.cz/item/CS_URS_2024_01/762321911" TargetMode="External"/><Relationship Id="rId295" Type="http://schemas.openxmlformats.org/officeDocument/2006/relationships/hyperlink" Target="https://podminky.urs.cz/item/CS_URS_2024_01/763121511" TargetMode="External"/><Relationship Id="rId309" Type="http://schemas.openxmlformats.org/officeDocument/2006/relationships/hyperlink" Target="https://podminky.urs.cz/item/CS_URS_2024_01/763181411" TargetMode="External"/><Relationship Id="rId460" Type="http://schemas.openxmlformats.org/officeDocument/2006/relationships/hyperlink" Target="https://podminky.urs.cz/item/CS_URS_2024_01/725291667" TargetMode="External"/><Relationship Id="rId27" Type="http://schemas.openxmlformats.org/officeDocument/2006/relationships/hyperlink" Target="https://podminky.urs.cz/item/CS_URS_2024_01/279351411" TargetMode="External"/><Relationship Id="rId48" Type="http://schemas.openxmlformats.org/officeDocument/2006/relationships/hyperlink" Target="https://podminky.urs.cz/item/CS_URS_2024_01/317143443" TargetMode="External"/><Relationship Id="rId69" Type="http://schemas.openxmlformats.org/officeDocument/2006/relationships/hyperlink" Target="https://podminky.urs.cz/item/CS_URS_2024_01/411351012" TargetMode="External"/><Relationship Id="rId113" Type="http://schemas.openxmlformats.org/officeDocument/2006/relationships/hyperlink" Target="https://podminky.urs.cz/item/CS_URS_2024_01/612325191" TargetMode="External"/><Relationship Id="rId134" Type="http://schemas.openxmlformats.org/officeDocument/2006/relationships/hyperlink" Target="https://podminky.urs.cz/item/CS_URS_2024_01/632451214" TargetMode="External"/><Relationship Id="rId320" Type="http://schemas.openxmlformats.org/officeDocument/2006/relationships/hyperlink" Target="https://podminky.urs.cz/item/CS_URS_2024_01/764214607" TargetMode="External"/><Relationship Id="rId80" Type="http://schemas.openxmlformats.org/officeDocument/2006/relationships/hyperlink" Target="https://podminky.urs.cz/item/CS_URS_2024_01/417351115" TargetMode="External"/><Relationship Id="rId155" Type="http://schemas.openxmlformats.org/officeDocument/2006/relationships/hyperlink" Target="https://podminky.urs.cz/item/CS_URS_2024_01/962032231" TargetMode="External"/><Relationship Id="rId176" Type="http://schemas.openxmlformats.org/officeDocument/2006/relationships/hyperlink" Target="https://podminky.urs.cz/item/CS_URS_2024_01/971033561" TargetMode="External"/><Relationship Id="rId197" Type="http://schemas.openxmlformats.org/officeDocument/2006/relationships/hyperlink" Target="https://podminky.urs.cz/item/CS_URS_2024_01/766411822" TargetMode="External"/><Relationship Id="rId341" Type="http://schemas.openxmlformats.org/officeDocument/2006/relationships/hyperlink" Target="https://podminky.urs.cz/item/CS_URS_2024_01/998765102" TargetMode="External"/><Relationship Id="rId362" Type="http://schemas.openxmlformats.org/officeDocument/2006/relationships/hyperlink" Target="https://podminky.urs.cz/item/CS_URS_2024_01/766660718" TargetMode="External"/><Relationship Id="rId383" Type="http://schemas.openxmlformats.org/officeDocument/2006/relationships/hyperlink" Target="https://podminky.urs.cz/item/CS_URS_2024_01/776201811" TargetMode="External"/><Relationship Id="rId418" Type="http://schemas.openxmlformats.org/officeDocument/2006/relationships/hyperlink" Target="https://podminky.urs.cz/item/CS_URS_2024_01/786623021" TargetMode="External"/><Relationship Id="rId439" Type="http://schemas.openxmlformats.org/officeDocument/2006/relationships/hyperlink" Target="https://podminky.urs.cz/item/CS_URS_2024_01/767995112" TargetMode="External"/><Relationship Id="rId201" Type="http://schemas.openxmlformats.org/officeDocument/2006/relationships/hyperlink" Target="https://podminky.urs.cz/item/CS_URS_2024_01/968072558" TargetMode="External"/><Relationship Id="rId222" Type="http://schemas.openxmlformats.org/officeDocument/2006/relationships/hyperlink" Target="https://podminky.urs.cz/item/CS_URS_2024_01/711132111" TargetMode="External"/><Relationship Id="rId243" Type="http://schemas.openxmlformats.org/officeDocument/2006/relationships/hyperlink" Target="https://podminky.urs.cz/item/CS_URS_2024_01/998712102" TargetMode="External"/><Relationship Id="rId264" Type="http://schemas.openxmlformats.org/officeDocument/2006/relationships/hyperlink" Target="https://podminky.urs.cz/item/CS_URS_2024_01/762595001" TargetMode="External"/><Relationship Id="rId285" Type="http://schemas.openxmlformats.org/officeDocument/2006/relationships/hyperlink" Target="https://podminky.urs.cz/item/CS_URS_2024_01/762521811" TargetMode="External"/><Relationship Id="rId450" Type="http://schemas.openxmlformats.org/officeDocument/2006/relationships/hyperlink" Target="https://podminky.urs.cz/item/CS_URS_2024_01/767620223" TargetMode="External"/><Relationship Id="rId17" Type="http://schemas.openxmlformats.org/officeDocument/2006/relationships/hyperlink" Target="https://podminky.urs.cz/item/CS_URS_2024_01/273313711" TargetMode="External"/><Relationship Id="rId38" Type="http://schemas.openxmlformats.org/officeDocument/2006/relationships/hyperlink" Target="https://podminky.urs.cz/item/CS_URS_2024_01/311351122" TargetMode="External"/><Relationship Id="rId59" Type="http://schemas.openxmlformats.org/officeDocument/2006/relationships/hyperlink" Target="https://podminky.urs.cz/item/CS_URS_2024_01/317998125" TargetMode="External"/><Relationship Id="rId103" Type="http://schemas.openxmlformats.org/officeDocument/2006/relationships/hyperlink" Target="https://podminky.urs.cz/item/CS_URS_2024_01/611142001" TargetMode="External"/><Relationship Id="rId124" Type="http://schemas.openxmlformats.org/officeDocument/2006/relationships/hyperlink" Target="https://podminky.urs.cz/item/CS_URS_2024_01/622143004" TargetMode="External"/><Relationship Id="rId310" Type="http://schemas.openxmlformats.org/officeDocument/2006/relationships/hyperlink" Target="https://podminky.urs.cz/item/CS_URS_2024_01/763183111" TargetMode="External"/><Relationship Id="rId70" Type="http://schemas.openxmlformats.org/officeDocument/2006/relationships/hyperlink" Target="https://podminky.urs.cz/item/CS_URS_2024_01/411354311" TargetMode="External"/><Relationship Id="rId91" Type="http://schemas.openxmlformats.org/officeDocument/2006/relationships/hyperlink" Target="https://podminky.urs.cz/item/CS_URS_2024_01/434351141" TargetMode="External"/><Relationship Id="rId145" Type="http://schemas.openxmlformats.org/officeDocument/2006/relationships/hyperlink" Target="https://podminky.urs.cz/item/CS_URS_2024_01/944511211" TargetMode="External"/><Relationship Id="rId166" Type="http://schemas.openxmlformats.org/officeDocument/2006/relationships/hyperlink" Target="https://podminky.urs.cz/item/CS_URS_2024_01/968082016" TargetMode="External"/><Relationship Id="rId187" Type="http://schemas.openxmlformats.org/officeDocument/2006/relationships/hyperlink" Target="https://podminky.urs.cz/item/CS_URS_2024_01/978015361" TargetMode="External"/><Relationship Id="rId331" Type="http://schemas.openxmlformats.org/officeDocument/2006/relationships/hyperlink" Target="https://podminky.urs.cz/item/CS_URS_2024_01/765111201" TargetMode="External"/><Relationship Id="rId352" Type="http://schemas.openxmlformats.org/officeDocument/2006/relationships/hyperlink" Target="https://podminky.urs.cz/item/CS_URS_2024_01/998766102" TargetMode="External"/><Relationship Id="rId373" Type="http://schemas.openxmlformats.org/officeDocument/2006/relationships/hyperlink" Target="https://podminky.urs.cz/item/CS_URS_2024_01/771573810" TargetMode="External"/><Relationship Id="rId394" Type="http://schemas.openxmlformats.org/officeDocument/2006/relationships/hyperlink" Target="https://podminky.urs.cz/item/CS_URS_2024_01/781495115" TargetMode="External"/><Relationship Id="rId408" Type="http://schemas.openxmlformats.org/officeDocument/2006/relationships/hyperlink" Target="https://podminky.urs.cz/item/CS_URS_2024_01/783917161" TargetMode="External"/><Relationship Id="rId429" Type="http://schemas.openxmlformats.org/officeDocument/2006/relationships/hyperlink" Target="https://podminky.urs.cz/item/CS_URS_2024_01/767531233" TargetMode="External"/><Relationship Id="rId1" Type="http://schemas.openxmlformats.org/officeDocument/2006/relationships/hyperlink" Target="https://podminky.urs.cz/item/CS_URS_2024_01/119003227" TargetMode="External"/><Relationship Id="rId212" Type="http://schemas.openxmlformats.org/officeDocument/2006/relationships/hyperlink" Target="https://podminky.urs.cz/item/CS_URS_2024_01/997013655" TargetMode="External"/><Relationship Id="rId233" Type="http://schemas.openxmlformats.org/officeDocument/2006/relationships/hyperlink" Target="https://podminky.urs.cz/item/CS_URS_2024_01/998711102" TargetMode="External"/><Relationship Id="rId254" Type="http://schemas.openxmlformats.org/officeDocument/2006/relationships/hyperlink" Target="https://podminky.urs.cz/item/CS_URS_2024_01/714113103" TargetMode="External"/><Relationship Id="rId440" Type="http://schemas.openxmlformats.org/officeDocument/2006/relationships/hyperlink" Target="https://podminky.urs.cz/item/CS_URS_2024_01/767995115" TargetMode="External"/><Relationship Id="rId28" Type="http://schemas.openxmlformats.org/officeDocument/2006/relationships/hyperlink" Target="https://podminky.urs.cz/item/CS_URS_2024_01/279351412" TargetMode="External"/><Relationship Id="rId49" Type="http://schemas.openxmlformats.org/officeDocument/2006/relationships/hyperlink" Target="https://podminky.urs.cz/item/CS_URS_2024_01/317143444" TargetMode="External"/><Relationship Id="rId114" Type="http://schemas.openxmlformats.org/officeDocument/2006/relationships/hyperlink" Target="https://podminky.urs.cz/item/CS_URS_2024_01/612328131" TargetMode="External"/><Relationship Id="rId275" Type="http://schemas.openxmlformats.org/officeDocument/2006/relationships/hyperlink" Target="https://podminky.urs.cz/item/CS_URS_2024_01/763732113" TargetMode="External"/><Relationship Id="rId296" Type="http://schemas.openxmlformats.org/officeDocument/2006/relationships/hyperlink" Target="https://podminky.urs.cz/item/CS_URS_2024_01/763121515" TargetMode="External"/><Relationship Id="rId300" Type="http://schemas.openxmlformats.org/officeDocument/2006/relationships/hyperlink" Target="https://podminky.urs.cz/item/CS_URS_2024_01/763121714" TargetMode="External"/><Relationship Id="rId461" Type="http://schemas.openxmlformats.org/officeDocument/2006/relationships/hyperlink" Target="https://podminky.urs.cz/item/CS_URS_2024_01/742210121" TargetMode="External"/><Relationship Id="rId60" Type="http://schemas.openxmlformats.org/officeDocument/2006/relationships/hyperlink" Target="https://podminky.urs.cz/item/CS_URS_2024_01/342244211" TargetMode="External"/><Relationship Id="rId81" Type="http://schemas.openxmlformats.org/officeDocument/2006/relationships/hyperlink" Target="https://podminky.urs.cz/item/CS_URS_2024_01/417351116" TargetMode="External"/><Relationship Id="rId135" Type="http://schemas.openxmlformats.org/officeDocument/2006/relationships/hyperlink" Target="https://podminky.urs.cz/item/CS_URS_2024_01/632451291" TargetMode="External"/><Relationship Id="rId156" Type="http://schemas.openxmlformats.org/officeDocument/2006/relationships/hyperlink" Target="https://podminky.urs.cz/item/CS_URS_2024_01/962032631" TargetMode="External"/><Relationship Id="rId177" Type="http://schemas.openxmlformats.org/officeDocument/2006/relationships/hyperlink" Target="https://podminky.urs.cz/item/CS_URS_2024_01/971033651" TargetMode="External"/><Relationship Id="rId198" Type="http://schemas.openxmlformats.org/officeDocument/2006/relationships/hyperlink" Target="https://podminky.urs.cz/item/CS_URS_2024_01/766221811" TargetMode="External"/><Relationship Id="rId321" Type="http://schemas.openxmlformats.org/officeDocument/2006/relationships/hyperlink" Target="https://podminky.urs.cz/item/CS_URS_2024_01/764214608" TargetMode="External"/><Relationship Id="rId342" Type="http://schemas.openxmlformats.org/officeDocument/2006/relationships/hyperlink" Target="https://podminky.urs.cz/item/CS_URS_2024_01/766417331" TargetMode="External"/><Relationship Id="rId363" Type="http://schemas.openxmlformats.org/officeDocument/2006/relationships/hyperlink" Target="https://podminky.urs.cz/item/CS_URS_2024_01/766660720" TargetMode="External"/><Relationship Id="rId384" Type="http://schemas.openxmlformats.org/officeDocument/2006/relationships/hyperlink" Target="https://podminky.urs.cz/item/CS_URS_2024_01/776251111" TargetMode="External"/><Relationship Id="rId419" Type="http://schemas.openxmlformats.org/officeDocument/2006/relationships/hyperlink" Target="https://podminky.urs.cz/item/CS_URS_2024_01/786626111" TargetMode="External"/><Relationship Id="rId202" Type="http://schemas.openxmlformats.org/officeDocument/2006/relationships/hyperlink" Target="https://podminky.urs.cz/item/CS_URS_2024_01/981511114" TargetMode="External"/><Relationship Id="rId223" Type="http://schemas.openxmlformats.org/officeDocument/2006/relationships/hyperlink" Target="https://podminky.urs.cz/item/CS_URS_2024_01/711141559" TargetMode="External"/><Relationship Id="rId244" Type="http://schemas.openxmlformats.org/officeDocument/2006/relationships/hyperlink" Target="https://podminky.urs.cz/item/CS_URS_2024_01/713110813" TargetMode="External"/><Relationship Id="rId430" Type="http://schemas.openxmlformats.org/officeDocument/2006/relationships/hyperlink" Target="https://podminky.urs.cz/item/CS_URS_2024_01/767646411" TargetMode="External"/><Relationship Id="rId18" Type="http://schemas.openxmlformats.org/officeDocument/2006/relationships/hyperlink" Target="https://podminky.urs.cz/item/CS_URS_2024_01/273361821" TargetMode="External"/><Relationship Id="rId39" Type="http://schemas.openxmlformats.org/officeDocument/2006/relationships/hyperlink" Target="https://podminky.urs.cz/item/CS_URS_2024_01/317142422" TargetMode="External"/><Relationship Id="rId265" Type="http://schemas.openxmlformats.org/officeDocument/2006/relationships/hyperlink" Target="https://podminky.urs.cz/item/CS_URS_2024_01/762332130" TargetMode="External"/><Relationship Id="rId286" Type="http://schemas.openxmlformats.org/officeDocument/2006/relationships/hyperlink" Target="https://podminky.urs.cz/item/CS_URS_2024_01/998762102" TargetMode="External"/><Relationship Id="rId451" Type="http://schemas.openxmlformats.org/officeDocument/2006/relationships/hyperlink" Target="https://podminky.urs.cz/item/CS_URS_2024_01/767620254" TargetMode="External"/><Relationship Id="rId50" Type="http://schemas.openxmlformats.org/officeDocument/2006/relationships/hyperlink" Target="https://podminky.urs.cz/item/CS_URS_2024_01/317121103" TargetMode="External"/><Relationship Id="rId104" Type="http://schemas.openxmlformats.org/officeDocument/2006/relationships/hyperlink" Target="https://podminky.urs.cz/item/CS_URS_2024_01/611323111" TargetMode="External"/><Relationship Id="rId125" Type="http://schemas.openxmlformats.org/officeDocument/2006/relationships/hyperlink" Target="https://podminky.urs.cz/item/CS_URS_2024_01/622221051" TargetMode="External"/><Relationship Id="rId146" Type="http://schemas.openxmlformats.org/officeDocument/2006/relationships/hyperlink" Target="https://podminky.urs.cz/item/CS_URS_2024_01/944511811" TargetMode="External"/><Relationship Id="rId167" Type="http://schemas.openxmlformats.org/officeDocument/2006/relationships/hyperlink" Target="https://podminky.urs.cz/item/CS_URS_2024_01/968082017" TargetMode="External"/><Relationship Id="rId188" Type="http://schemas.openxmlformats.org/officeDocument/2006/relationships/hyperlink" Target="https://podminky.urs.cz/item/CS_URS_2024_01/985421142" TargetMode="External"/><Relationship Id="rId311" Type="http://schemas.openxmlformats.org/officeDocument/2006/relationships/hyperlink" Target="https://podminky.urs.cz/item/CS_URS_2024_01/763211231" TargetMode="External"/><Relationship Id="rId332" Type="http://schemas.openxmlformats.org/officeDocument/2006/relationships/hyperlink" Target="https://podminky.urs.cz/item/CS_URS_2024_01/765111251" TargetMode="External"/><Relationship Id="rId353" Type="http://schemas.openxmlformats.org/officeDocument/2006/relationships/hyperlink" Target="https://podminky.urs.cz/item/CS_URS_2024_01/766621012" TargetMode="External"/><Relationship Id="rId374" Type="http://schemas.openxmlformats.org/officeDocument/2006/relationships/hyperlink" Target="https://podminky.urs.cz/item/CS_URS_2024_01/771574153" TargetMode="External"/><Relationship Id="rId395" Type="http://schemas.openxmlformats.org/officeDocument/2006/relationships/hyperlink" Target="https://podminky.urs.cz/item/CS_URS_2024_01/781495117" TargetMode="External"/><Relationship Id="rId409" Type="http://schemas.openxmlformats.org/officeDocument/2006/relationships/hyperlink" Target="https://podminky.urs.cz/item/CS_URS_2024_01/783923161" TargetMode="External"/><Relationship Id="rId71" Type="http://schemas.openxmlformats.org/officeDocument/2006/relationships/hyperlink" Target="https://podminky.urs.cz/item/CS_URS_2024_01/411354312" TargetMode="External"/><Relationship Id="rId92" Type="http://schemas.openxmlformats.org/officeDocument/2006/relationships/hyperlink" Target="https://podminky.urs.cz/item/CS_URS_2024_01/434351142" TargetMode="External"/><Relationship Id="rId213" Type="http://schemas.openxmlformats.org/officeDocument/2006/relationships/hyperlink" Target="https://podminky.urs.cz/item/CS_URS_2024_01/997013811" TargetMode="External"/><Relationship Id="rId234" Type="http://schemas.openxmlformats.org/officeDocument/2006/relationships/hyperlink" Target="https://podminky.urs.cz/item/CS_URS_2024_01/712311101" TargetMode="External"/><Relationship Id="rId420" Type="http://schemas.openxmlformats.org/officeDocument/2006/relationships/hyperlink" Target="https://podminky.urs.cz/item/CS_URS_2024_01/HZS1292" TargetMode="External"/><Relationship Id="rId2" Type="http://schemas.openxmlformats.org/officeDocument/2006/relationships/hyperlink" Target="https://podminky.urs.cz/item/CS_URS_2024_01/119003228" TargetMode="External"/><Relationship Id="rId29" Type="http://schemas.openxmlformats.org/officeDocument/2006/relationships/hyperlink" Target="https://podminky.urs.cz/item/CS_URS_2024_01/319202112" TargetMode="External"/><Relationship Id="rId255" Type="http://schemas.openxmlformats.org/officeDocument/2006/relationships/hyperlink" Target="https://podminky.urs.cz/item/CS_URS_2024_01/714119001" TargetMode="External"/><Relationship Id="rId276" Type="http://schemas.openxmlformats.org/officeDocument/2006/relationships/hyperlink" Target="https://podminky.urs.cz/item/CS_URS_2024_01/762331813" TargetMode="External"/><Relationship Id="rId297" Type="http://schemas.openxmlformats.org/officeDocument/2006/relationships/hyperlink" Target="https://podminky.urs.cz/item/CS_URS_2024_01/763121561" TargetMode="External"/><Relationship Id="rId441" Type="http://schemas.openxmlformats.org/officeDocument/2006/relationships/hyperlink" Target="https://podminky.urs.cz/item/CS_URS_2024_01/767163221" TargetMode="External"/><Relationship Id="rId462" Type="http://schemas.openxmlformats.org/officeDocument/2006/relationships/hyperlink" Target="https://podminky.urs.cz/item/CS_URS_2024_01/953993311" TargetMode="External"/><Relationship Id="rId40" Type="http://schemas.openxmlformats.org/officeDocument/2006/relationships/hyperlink" Target="https://podminky.urs.cz/item/CS_URS_2024_01/317142432" TargetMode="External"/><Relationship Id="rId115" Type="http://schemas.openxmlformats.org/officeDocument/2006/relationships/hyperlink" Target="https://podminky.urs.cz/item/CS_URS_2024_01/612331111" TargetMode="External"/><Relationship Id="rId136" Type="http://schemas.openxmlformats.org/officeDocument/2006/relationships/hyperlink" Target="https://podminky.urs.cz/item/CS_URS_2024_01/633992111" TargetMode="External"/><Relationship Id="rId157" Type="http://schemas.openxmlformats.org/officeDocument/2006/relationships/hyperlink" Target="https://podminky.urs.cz/item/CS_URS_2024_01/962042321" TargetMode="External"/><Relationship Id="rId178" Type="http://schemas.openxmlformats.org/officeDocument/2006/relationships/hyperlink" Target="https://podminky.urs.cz/item/CS_URS_2024_01/974031155" TargetMode="External"/><Relationship Id="rId301" Type="http://schemas.openxmlformats.org/officeDocument/2006/relationships/hyperlink" Target="https://podminky.urs.cz/item/CS_URS_2024_01/763121811" TargetMode="External"/><Relationship Id="rId322" Type="http://schemas.openxmlformats.org/officeDocument/2006/relationships/hyperlink" Target="https://podminky.urs.cz/item/CS_URS_2024_01/764216604" TargetMode="External"/><Relationship Id="rId343" Type="http://schemas.openxmlformats.org/officeDocument/2006/relationships/hyperlink" Target="https://podminky.urs.cz/item/CS_URS_2024_01/766417531" TargetMode="External"/><Relationship Id="rId364" Type="http://schemas.openxmlformats.org/officeDocument/2006/relationships/hyperlink" Target="https://podminky.urs.cz/item/CS_URS_2024_01/766660728" TargetMode="External"/><Relationship Id="rId61" Type="http://schemas.openxmlformats.org/officeDocument/2006/relationships/hyperlink" Target="https://podminky.urs.cz/item/CS_URS_2024_01/342271321" TargetMode="External"/><Relationship Id="rId82" Type="http://schemas.openxmlformats.org/officeDocument/2006/relationships/hyperlink" Target="https://podminky.urs.cz/item/CS_URS_2024_01/417361821" TargetMode="External"/><Relationship Id="rId199" Type="http://schemas.openxmlformats.org/officeDocument/2006/relationships/hyperlink" Target="https://podminky.urs.cz/item/CS_URS_2024_01/766311811" TargetMode="External"/><Relationship Id="rId203" Type="http://schemas.openxmlformats.org/officeDocument/2006/relationships/hyperlink" Target="https://podminky.urs.cz/item/CS_URS_2024_01/279311115" TargetMode="External"/><Relationship Id="rId385" Type="http://schemas.openxmlformats.org/officeDocument/2006/relationships/hyperlink" Target="https://podminky.urs.cz/item/CS_URS_2024_01/776411112" TargetMode="External"/><Relationship Id="rId19" Type="http://schemas.openxmlformats.org/officeDocument/2006/relationships/hyperlink" Target="https://podminky.urs.cz/item/CS_URS_2024_01/953961113" TargetMode="External"/><Relationship Id="rId224" Type="http://schemas.openxmlformats.org/officeDocument/2006/relationships/hyperlink" Target="https://podminky.urs.cz/item/CS_URS_2024_01/711142559" TargetMode="External"/><Relationship Id="rId245" Type="http://schemas.openxmlformats.org/officeDocument/2006/relationships/hyperlink" Target="https://podminky.urs.cz/item/CS_URS_2024_01/713114415" TargetMode="External"/><Relationship Id="rId266" Type="http://schemas.openxmlformats.org/officeDocument/2006/relationships/hyperlink" Target="https://podminky.urs.cz/item/CS_URS_2024_01/762341210" TargetMode="External"/><Relationship Id="rId287" Type="http://schemas.openxmlformats.org/officeDocument/2006/relationships/hyperlink" Target="https://podminky.urs.cz/item/CS_URS_2024_01/763111321" TargetMode="External"/><Relationship Id="rId410" Type="http://schemas.openxmlformats.org/officeDocument/2006/relationships/hyperlink" Target="https://podminky.urs.cz/item/CS_URS_2024_01/783937163" TargetMode="External"/><Relationship Id="rId431" Type="http://schemas.openxmlformats.org/officeDocument/2006/relationships/hyperlink" Target="https://podminky.urs.cz/item/CS_URS_2024_01/767651126" TargetMode="External"/><Relationship Id="rId452" Type="http://schemas.openxmlformats.org/officeDocument/2006/relationships/hyperlink" Target="https://podminky.urs.cz/item/CS_URS_2024_01/767620363" TargetMode="External"/><Relationship Id="rId30" Type="http://schemas.openxmlformats.org/officeDocument/2006/relationships/hyperlink" Target="https://podminky.urs.cz/item/CS_URS_2024_01/311272125" TargetMode="External"/><Relationship Id="rId105" Type="http://schemas.openxmlformats.org/officeDocument/2006/relationships/hyperlink" Target="https://podminky.urs.cz/item/CS_URS_2024_01/612131101" TargetMode="External"/><Relationship Id="rId126" Type="http://schemas.openxmlformats.org/officeDocument/2006/relationships/hyperlink" Target="https://podminky.urs.cz/item/CS_URS_2024_01/622222051" TargetMode="External"/><Relationship Id="rId147" Type="http://schemas.openxmlformats.org/officeDocument/2006/relationships/hyperlink" Target="https://podminky.urs.cz/item/CS_URS_2024_01/949101111" TargetMode="External"/><Relationship Id="rId168" Type="http://schemas.openxmlformats.org/officeDocument/2006/relationships/hyperlink" Target="https://podminky.urs.cz/item/CS_URS_2024_01/968082021" TargetMode="External"/><Relationship Id="rId312" Type="http://schemas.openxmlformats.org/officeDocument/2006/relationships/hyperlink" Target="https://podminky.urs.cz/item/CS_URS_2024_01/763411111" TargetMode="External"/><Relationship Id="rId333" Type="http://schemas.openxmlformats.org/officeDocument/2006/relationships/hyperlink" Target="https://podminky.urs.cz/item/CS_URS_2024_01/765111503" TargetMode="External"/><Relationship Id="rId354" Type="http://schemas.openxmlformats.org/officeDocument/2006/relationships/hyperlink" Target="https://podminky.urs.cz/item/CS_URS_2024_01/766660171" TargetMode="External"/><Relationship Id="rId51" Type="http://schemas.openxmlformats.org/officeDocument/2006/relationships/hyperlink" Target="https://podminky.urs.cz/item/CS_URS_2024_01/348272113" TargetMode="External"/><Relationship Id="rId72" Type="http://schemas.openxmlformats.org/officeDocument/2006/relationships/hyperlink" Target="https://podminky.urs.cz/item/CS_URS_2024_01/411354313" TargetMode="External"/><Relationship Id="rId93" Type="http://schemas.openxmlformats.org/officeDocument/2006/relationships/hyperlink" Target="https://podminky.urs.cz/item/CS_URS_2024_01/341941002" TargetMode="External"/><Relationship Id="rId189" Type="http://schemas.openxmlformats.org/officeDocument/2006/relationships/hyperlink" Target="https://podminky.urs.cz/item/CS_URS_2024_01/985421143" TargetMode="External"/><Relationship Id="rId375" Type="http://schemas.openxmlformats.org/officeDocument/2006/relationships/hyperlink" Target="https://podminky.urs.cz/item/CS_URS_2024_01/771591112" TargetMode="External"/><Relationship Id="rId396" Type="http://schemas.openxmlformats.org/officeDocument/2006/relationships/hyperlink" Target="https://podminky.urs.cz/item/CS_URS_2024_01/781495142" TargetMode="External"/><Relationship Id="rId3" Type="http://schemas.openxmlformats.org/officeDocument/2006/relationships/hyperlink" Target="https://podminky.urs.cz/item/CS_URS_2024_01/133251101" TargetMode="External"/><Relationship Id="rId214" Type="http://schemas.openxmlformats.org/officeDocument/2006/relationships/hyperlink" Target="https://podminky.urs.cz/item/CS_URS_2024_01/997013812" TargetMode="External"/><Relationship Id="rId235" Type="http://schemas.openxmlformats.org/officeDocument/2006/relationships/hyperlink" Target="https://podminky.urs.cz/item/CS_URS_2024_01/712331111" TargetMode="External"/><Relationship Id="rId256" Type="http://schemas.openxmlformats.org/officeDocument/2006/relationships/hyperlink" Target="https://podminky.urs.cz/item/CS_URS_2024_01/998714102" TargetMode="External"/><Relationship Id="rId277" Type="http://schemas.openxmlformats.org/officeDocument/2006/relationships/hyperlink" Target="https://podminky.urs.cz/item/CS_URS_2024_01/762332131" TargetMode="External"/><Relationship Id="rId298" Type="http://schemas.openxmlformats.org/officeDocument/2006/relationships/hyperlink" Target="https://podminky.urs.cz/item/CS_URS_2024_01/763111426" TargetMode="External"/><Relationship Id="rId400" Type="http://schemas.openxmlformats.org/officeDocument/2006/relationships/hyperlink" Target="https://podminky.urs.cz/item/CS_URS_2024_01/998781102" TargetMode="External"/><Relationship Id="rId421" Type="http://schemas.openxmlformats.org/officeDocument/2006/relationships/hyperlink" Target="https://podminky.urs.cz/item/CS_URS_2024_01/784121001" TargetMode="External"/><Relationship Id="rId442" Type="http://schemas.openxmlformats.org/officeDocument/2006/relationships/hyperlink" Target="https://podminky.urs.cz/item/CS_URS_2024_01/767163121" TargetMode="External"/><Relationship Id="rId463" Type="http://schemas.openxmlformats.org/officeDocument/2006/relationships/hyperlink" Target="https://podminky.urs.cz/item/CS_URS_2024_01/767810113" TargetMode="External"/><Relationship Id="rId116" Type="http://schemas.openxmlformats.org/officeDocument/2006/relationships/hyperlink" Target="https://podminky.urs.cz/item/CS_URS_2024_01/612331191" TargetMode="External"/><Relationship Id="rId137" Type="http://schemas.openxmlformats.org/officeDocument/2006/relationships/hyperlink" Target="https://podminky.urs.cz/item/CS_URS_2024_01/965046111" TargetMode="External"/><Relationship Id="rId158" Type="http://schemas.openxmlformats.org/officeDocument/2006/relationships/hyperlink" Target="https://podminky.urs.cz/item/CS_URS_2024_01/963012510" TargetMode="External"/><Relationship Id="rId302" Type="http://schemas.openxmlformats.org/officeDocument/2006/relationships/hyperlink" Target="https://podminky.urs.cz/item/CS_URS_2024_01/763131411" TargetMode="External"/><Relationship Id="rId323" Type="http://schemas.openxmlformats.org/officeDocument/2006/relationships/hyperlink" Target="https://podminky.urs.cz/item/CS_URS_2024_01/764216605" TargetMode="External"/><Relationship Id="rId344" Type="http://schemas.openxmlformats.org/officeDocument/2006/relationships/hyperlink" Target="https://podminky.urs.cz/item/CS_URS_2024_01/766417523" TargetMode="External"/><Relationship Id="rId20" Type="http://schemas.openxmlformats.org/officeDocument/2006/relationships/hyperlink" Target="https://podminky.urs.cz/item/CS_URS_2024_01/273362021" TargetMode="External"/><Relationship Id="rId41" Type="http://schemas.openxmlformats.org/officeDocument/2006/relationships/hyperlink" Target="https://podminky.urs.cz/item/CS_URS_2024_01/317142436" TargetMode="External"/><Relationship Id="rId62" Type="http://schemas.openxmlformats.org/officeDocument/2006/relationships/hyperlink" Target="https://podminky.urs.cz/item/CS_URS_2024_01/342271322" TargetMode="External"/><Relationship Id="rId83" Type="http://schemas.openxmlformats.org/officeDocument/2006/relationships/hyperlink" Target="https://podminky.urs.cz/item/CS_URS_2024_01/430321414" TargetMode="External"/><Relationship Id="rId179" Type="http://schemas.openxmlformats.org/officeDocument/2006/relationships/hyperlink" Target="https://podminky.urs.cz/item/CS_URS_2024_01/974031165" TargetMode="External"/><Relationship Id="rId365" Type="http://schemas.openxmlformats.org/officeDocument/2006/relationships/hyperlink" Target="https://podminky.urs.cz/item/CS_URS_2024_01/766660729" TargetMode="External"/><Relationship Id="rId386" Type="http://schemas.openxmlformats.org/officeDocument/2006/relationships/hyperlink" Target="https://podminky.urs.cz/item/CS_URS_2024_01/776991111" TargetMode="External"/><Relationship Id="rId190" Type="http://schemas.openxmlformats.org/officeDocument/2006/relationships/hyperlink" Target="https://podminky.urs.cz/item/CS_URS_2024_01/985421144" TargetMode="External"/><Relationship Id="rId204" Type="http://schemas.openxmlformats.org/officeDocument/2006/relationships/hyperlink" Target="https://podminky.urs.cz/item/CS_URS_2024_01/279351411" TargetMode="External"/><Relationship Id="rId225" Type="http://schemas.openxmlformats.org/officeDocument/2006/relationships/hyperlink" Target="https://podminky.urs.cz/item/CS_URS_2024_01/711161212" TargetMode="External"/><Relationship Id="rId246" Type="http://schemas.openxmlformats.org/officeDocument/2006/relationships/hyperlink" Target="https://podminky.urs.cz/item/CS_URS_2024_01/713121111" TargetMode="External"/><Relationship Id="rId267" Type="http://schemas.openxmlformats.org/officeDocument/2006/relationships/hyperlink" Target="https://podminky.urs.cz/item/CS_URS_2024_01/762430012" TargetMode="External"/><Relationship Id="rId288" Type="http://schemas.openxmlformats.org/officeDocument/2006/relationships/hyperlink" Target="https://podminky.urs.cz/item/CS_URS_2024_01/763111333" TargetMode="External"/><Relationship Id="rId411" Type="http://schemas.openxmlformats.org/officeDocument/2006/relationships/hyperlink" Target="https://podminky.urs.cz/item/CS_URS_2024_01/783933151" TargetMode="External"/><Relationship Id="rId432" Type="http://schemas.openxmlformats.org/officeDocument/2006/relationships/hyperlink" Target="https://podminky.urs.cz/item/CS_URS_2024_01/767651131" TargetMode="External"/><Relationship Id="rId453" Type="http://schemas.openxmlformats.org/officeDocument/2006/relationships/hyperlink" Target="https://podminky.urs.cz/item/CS_URS_2024_01/953943211" TargetMode="External"/><Relationship Id="rId106" Type="http://schemas.openxmlformats.org/officeDocument/2006/relationships/hyperlink" Target="https://podminky.urs.cz/item/CS_URS_2024_01/612131121" TargetMode="External"/><Relationship Id="rId127" Type="http://schemas.openxmlformats.org/officeDocument/2006/relationships/hyperlink" Target="https://podminky.urs.cz/item/CS_URS_2024_01/622251105" TargetMode="External"/><Relationship Id="rId313" Type="http://schemas.openxmlformats.org/officeDocument/2006/relationships/hyperlink" Target="https://podminky.urs.cz/item/CS_URS_2024_01/763411121" TargetMode="External"/><Relationship Id="rId10" Type="http://schemas.openxmlformats.org/officeDocument/2006/relationships/hyperlink" Target="https://podminky.urs.cz/item/CS_URS_2024_01/162211201" TargetMode="External"/><Relationship Id="rId31" Type="http://schemas.openxmlformats.org/officeDocument/2006/relationships/hyperlink" Target="https://podminky.urs.cz/item/CS_URS_2024_01/311273953" TargetMode="External"/><Relationship Id="rId52" Type="http://schemas.openxmlformats.org/officeDocument/2006/relationships/hyperlink" Target="https://podminky.urs.cz/item/CS_URS_2024_01/348272513" TargetMode="External"/><Relationship Id="rId73" Type="http://schemas.openxmlformats.org/officeDocument/2006/relationships/hyperlink" Target="https://podminky.urs.cz/item/CS_URS_2024_01/411354314" TargetMode="External"/><Relationship Id="rId94" Type="http://schemas.openxmlformats.org/officeDocument/2006/relationships/hyperlink" Target="https://podminky.urs.cz/item/CS_URS_2024_01/953961114" TargetMode="External"/><Relationship Id="rId148" Type="http://schemas.openxmlformats.org/officeDocument/2006/relationships/hyperlink" Target="https://podminky.urs.cz/item/CS_URS_2024_01/952901111" TargetMode="External"/><Relationship Id="rId169" Type="http://schemas.openxmlformats.org/officeDocument/2006/relationships/hyperlink" Target="https://podminky.urs.cz/item/CS_URS_2024_01/968082022" TargetMode="External"/><Relationship Id="rId334" Type="http://schemas.openxmlformats.org/officeDocument/2006/relationships/hyperlink" Target="https://podminky.urs.cz/item/CS_URS_2024_01/765111801" TargetMode="External"/><Relationship Id="rId355" Type="http://schemas.openxmlformats.org/officeDocument/2006/relationships/hyperlink" Target="https://podminky.urs.cz/item/CS_URS_2024_01/766660172" TargetMode="External"/><Relationship Id="rId376" Type="http://schemas.openxmlformats.org/officeDocument/2006/relationships/hyperlink" Target="https://podminky.urs.cz/item/CS_URS_2024_01/771591115" TargetMode="External"/><Relationship Id="rId397" Type="http://schemas.openxmlformats.org/officeDocument/2006/relationships/hyperlink" Target="https://podminky.urs.cz/item/CS_URS_2024_01/781495152" TargetMode="External"/><Relationship Id="rId4" Type="http://schemas.openxmlformats.org/officeDocument/2006/relationships/hyperlink" Target="https://podminky.urs.cz/item/CS_URS_2024_01/131251100" TargetMode="External"/><Relationship Id="rId180" Type="http://schemas.openxmlformats.org/officeDocument/2006/relationships/hyperlink" Target="https://podminky.urs.cz/item/CS_URS_2024_01/977151125" TargetMode="External"/><Relationship Id="rId215" Type="http://schemas.openxmlformats.org/officeDocument/2006/relationships/hyperlink" Target="https://podminky.urs.cz/item/CS_URS_2024_01/997013813" TargetMode="External"/><Relationship Id="rId236" Type="http://schemas.openxmlformats.org/officeDocument/2006/relationships/hyperlink" Target="https://podminky.urs.cz/item/CS_URS_2024_01/712341559" TargetMode="External"/><Relationship Id="rId257" Type="http://schemas.openxmlformats.org/officeDocument/2006/relationships/hyperlink" Target="https://podminky.urs.cz/item/CS_URS_2024_01/742350001" TargetMode="External"/><Relationship Id="rId278" Type="http://schemas.openxmlformats.org/officeDocument/2006/relationships/hyperlink" Target="https://podminky.urs.cz/item/CS_URS_2024_01/762332132" TargetMode="External"/><Relationship Id="rId401" Type="http://schemas.openxmlformats.org/officeDocument/2006/relationships/hyperlink" Target="https://podminky.urs.cz/item/CS_URS_2024_01/783301313" TargetMode="External"/><Relationship Id="rId422" Type="http://schemas.openxmlformats.org/officeDocument/2006/relationships/hyperlink" Target="https://podminky.urs.cz/item/CS_URS_2024_01/784181121" TargetMode="External"/><Relationship Id="rId443" Type="http://schemas.openxmlformats.org/officeDocument/2006/relationships/hyperlink" Target="https://podminky.urs.cz/item/CS_URS_2024_01/767165111" TargetMode="External"/><Relationship Id="rId464" Type="http://schemas.openxmlformats.org/officeDocument/2006/relationships/hyperlink" Target="https://podminky.urs.cz/item/CS_URS_2024_01/783314201" TargetMode="External"/><Relationship Id="rId303" Type="http://schemas.openxmlformats.org/officeDocument/2006/relationships/hyperlink" Target="https://podminky.urs.cz/item/CS_URS_2024_01/763131441" TargetMode="External"/><Relationship Id="rId42" Type="http://schemas.openxmlformats.org/officeDocument/2006/relationships/hyperlink" Target="https://podminky.urs.cz/item/CS_URS_2024_01/317142442" TargetMode="External"/><Relationship Id="rId84" Type="http://schemas.openxmlformats.org/officeDocument/2006/relationships/hyperlink" Target="https://podminky.urs.cz/item/CS_URS_2024_01/430321515" TargetMode="External"/><Relationship Id="rId138" Type="http://schemas.openxmlformats.org/officeDocument/2006/relationships/hyperlink" Target="https://podminky.urs.cz/item/CS_URS_2024_01/634112123" TargetMode="External"/><Relationship Id="rId345" Type="http://schemas.openxmlformats.org/officeDocument/2006/relationships/hyperlink" Target="https://podminky.urs.cz/item/CS_URS_2024_01/766417513" TargetMode="External"/><Relationship Id="rId387" Type="http://schemas.openxmlformats.org/officeDocument/2006/relationships/hyperlink" Target="https://podminky.urs.cz/item/CS_URS_2024_01/776991141" TargetMode="External"/><Relationship Id="rId191" Type="http://schemas.openxmlformats.org/officeDocument/2006/relationships/hyperlink" Target="https://podminky.urs.cz/item/CS_URS_2024_01/741421811" TargetMode="External"/><Relationship Id="rId205" Type="http://schemas.openxmlformats.org/officeDocument/2006/relationships/hyperlink" Target="https://podminky.urs.cz/item/CS_URS_2024_01/279351412" TargetMode="External"/><Relationship Id="rId247" Type="http://schemas.openxmlformats.org/officeDocument/2006/relationships/hyperlink" Target="https://podminky.urs.cz/item/CS_URS_2024_01/713121121" TargetMode="External"/><Relationship Id="rId412" Type="http://schemas.openxmlformats.org/officeDocument/2006/relationships/hyperlink" Target="https://podminky.urs.cz/item/CS_URS_2024_01/783937163" TargetMode="External"/><Relationship Id="rId107" Type="http://schemas.openxmlformats.org/officeDocument/2006/relationships/hyperlink" Target="https://podminky.urs.cz/item/CS_URS_2024_01/612131151" TargetMode="External"/><Relationship Id="rId289" Type="http://schemas.openxmlformats.org/officeDocument/2006/relationships/hyperlink" Target="https://podminky.urs.cz/item/CS_URS_2024_01/763111421" TargetMode="External"/><Relationship Id="rId454" Type="http://schemas.openxmlformats.org/officeDocument/2006/relationships/hyperlink" Target="https://podminky.urs.cz/item/CS_URS_2024_01/766231121" TargetMode="External"/><Relationship Id="rId11" Type="http://schemas.openxmlformats.org/officeDocument/2006/relationships/hyperlink" Target="https://podminky.urs.cz/item/CS_URS_2024_01/132312131" TargetMode="External"/><Relationship Id="rId53" Type="http://schemas.openxmlformats.org/officeDocument/2006/relationships/hyperlink" Target="https://podminky.urs.cz/item/CS_URS_2024_01/348273932" TargetMode="External"/><Relationship Id="rId149" Type="http://schemas.openxmlformats.org/officeDocument/2006/relationships/hyperlink" Target="https://podminky.urs.cz/item/CS_URS_2024_01/953312112" TargetMode="External"/><Relationship Id="rId314" Type="http://schemas.openxmlformats.org/officeDocument/2006/relationships/hyperlink" Target="https://podminky.urs.cz/item/CS_URS_2024_01/998763302" TargetMode="External"/><Relationship Id="rId356" Type="http://schemas.openxmlformats.org/officeDocument/2006/relationships/hyperlink" Target="https://podminky.urs.cz/item/CS_URS_2024_01/766660181" TargetMode="External"/><Relationship Id="rId398" Type="http://schemas.openxmlformats.org/officeDocument/2006/relationships/hyperlink" Target="https://podminky.urs.cz/item/CS_URS_2024_01/781495211" TargetMode="External"/><Relationship Id="rId95" Type="http://schemas.openxmlformats.org/officeDocument/2006/relationships/hyperlink" Target="https://podminky.urs.cz/item/CS_URS_2024_01/953965133" TargetMode="External"/><Relationship Id="rId160" Type="http://schemas.openxmlformats.org/officeDocument/2006/relationships/hyperlink" Target="https://podminky.urs.cz/item/CS_URS_2024_01/965046111" TargetMode="External"/><Relationship Id="rId216" Type="http://schemas.openxmlformats.org/officeDocument/2006/relationships/hyperlink" Target="https://podminky.urs.cz/item/CS_URS_2024_01/997013814" TargetMode="External"/><Relationship Id="rId423" Type="http://schemas.openxmlformats.org/officeDocument/2006/relationships/hyperlink" Target="https://podminky.urs.cz/item/CS_URS_2024_01/784211001" TargetMode="External"/><Relationship Id="rId258" Type="http://schemas.openxmlformats.org/officeDocument/2006/relationships/hyperlink" Target="https://podminky.urs.cz/item/CS_URS_2024_01/742350003" TargetMode="External"/><Relationship Id="rId465" Type="http://schemas.openxmlformats.org/officeDocument/2006/relationships/hyperlink" Target="https://podminky.urs.cz/item/CS_URS_2024_01/953961115" TargetMode="External"/><Relationship Id="rId22" Type="http://schemas.openxmlformats.org/officeDocument/2006/relationships/hyperlink" Target="https://podminky.urs.cz/item/CS_URS_2024_01/274361821" TargetMode="External"/><Relationship Id="rId64" Type="http://schemas.openxmlformats.org/officeDocument/2006/relationships/hyperlink" Target="https://podminky.urs.cz/item/CS_URS_2024_01/342272235" TargetMode="External"/><Relationship Id="rId118" Type="http://schemas.openxmlformats.org/officeDocument/2006/relationships/hyperlink" Target="https://podminky.urs.cz/item/CS_URS_2024_01/619991021" TargetMode="External"/><Relationship Id="rId325" Type="http://schemas.openxmlformats.org/officeDocument/2006/relationships/hyperlink" Target="https://podminky.urs.cz/item/CS_URS_2024_01/764216665" TargetMode="External"/><Relationship Id="rId367" Type="http://schemas.openxmlformats.org/officeDocument/2006/relationships/hyperlink" Target="https://podminky.urs.cz/item/CS_URS_2024_01/766682112" TargetMode="External"/><Relationship Id="rId171" Type="http://schemas.openxmlformats.org/officeDocument/2006/relationships/hyperlink" Target="https://podminky.urs.cz/item/CS_URS_2024_01/971033441" TargetMode="External"/><Relationship Id="rId227" Type="http://schemas.openxmlformats.org/officeDocument/2006/relationships/hyperlink" Target="https://podminky.urs.cz/item/CS_URS_2024_01/711112001" TargetMode="External"/><Relationship Id="rId269" Type="http://schemas.openxmlformats.org/officeDocument/2006/relationships/hyperlink" Target="https://podminky.urs.cz/item/CS_URS_2024_01/762439001" TargetMode="External"/><Relationship Id="rId434" Type="http://schemas.openxmlformats.org/officeDocument/2006/relationships/hyperlink" Target="https://podminky.urs.cz/item/CS_URS_2024_01/767651112" TargetMode="External"/><Relationship Id="rId33" Type="http://schemas.openxmlformats.org/officeDocument/2006/relationships/hyperlink" Target="https://podminky.urs.cz/item/CS_URS_2024_01/311273131" TargetMode="External"/><Relationship Id="rId129" Type="http://schemas.openxmlformats.org/officeDocument/2006/relationships/hyperlink" Target="https://podminky.urs.cz/item/CS_URS_2024_01/622151011" TargetMode="External"/><Relationship Id="rId280" Type="http://schemas.openxmlformats.org/officeDocument/2006/relationships/hyperlink" Target="https://podminky.urs.cz/item/CS_URS_2024_01/762341275" TargetMode="External"/><Relationship Id="rId336" Type="http://schemas.openxmlformats.org/officeDocument/2006/relationships/hyperlink" Target="https://podminky.urs.cz/item/CS_URS_2024_01/765115202" TargetMode="External"/><Relationship Id="rId75" Type="http://schemas.openxmlformats.org/officeDocument/2006/relationships/hyperlink" Target="https://podminky.urs.cz/item/CS_URS_2024_01/411362021" TargetMode="External"/><Relationship Id="rId140" Type="http://schemas.openxmlformats.org/officeDocument/2006/relationships/hyperlink" Target="https://podminky.urs.cz/item/CS_URS_2024_01/941211111" TargetMode="External"/><Relationship Id="rId182" Type="http://schemas.openxmlformats.org/officeDocument/2006/relationships/hyperlink" Target="https://podminky.urs.cz/item/CS_URS_2024_01/977151127" TargetMode="External"/><Relationship Id="rId378" Type="http://schemas.openxmlformats.org/officeDocument/2006/relationships/hyperlink" Target="https://podminky.urs.cz/item/CS_URS_2024_01/771592011" TargetMode="External"/><Relationship Id="rId403" Type="http://schemas.openxmlformats.org/officeDocument/2006/relationships/hyperlink" Target="https://podminky.urs.cz/item/CS_URS_2024_01/783801503" TargetMode="External"/><Relationship Id="rId6" Type="http://schemas.openxmlformats.org/officeDocument/2006/relationships/hyperlink" Target="https://podminky.urs.cz/item/CS_URS_2024_01/132212131" TargetMode="External"/><Relationship Id="rId238" Type="http://schemas.openxmlformats.org/officeDocument/2006/relationships/hyperlink" Target="https://podminky.urs.cz/item/CS_URS_2024_01/712363003" TargetMode="External"/><Relationship Id="rId445" Type="http://schemas.openxmlformats.org/officeDocument/2006/relationships/hyperlink" Target="https://podminky.urs.cz/item/CS_URS_2024_01/953943123" TargetMode="External"/><Relationship Id="rId291" Type="http://schemas.openxmlformats.org/officeDocument/2006/relationships/hyperlink" Target="https://podminky.urs.cz/item/CS_URS_2024_01/763111437" TargetMode="External"/><Relationship Id="rId305" Type="http://schemas.openxmlformats.org/officeDocument/2006/relationships/hyperlink" Target="https://podminky.urs.cz/item/CS_URS_2024_01/763131461" TargetMode="External"/><Relationship Id="rId347" Type="http://schemas.openxmlformats.org/officeDocument/2006/relationships/hyperlink" Target="https://podminky.urs.cz/item/CS_URS_2024_01/95399122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97013212" TargetMode="External"/><Relationship Id="rId21" Type="http://schemas.openxmlformats.org/officeDocument/2006/relationships/hyperlink" Target="https://podminky.urs.cz/item/CS_URS_2024_01/725210821" TargetMode="External"/><Relationship Id="rId42" Type="http://schemas.openxmlformats.org/officeDocument/2006/relationships/hyperlink" Target="https://podminky.urs.cz/item/CS_URS_2024_01/721194104" TargetMode="External"/><Relationship Id="rId47" Type="http://schemas.openxmlformats.org/officeDocument/2006/relationships/hyperlink" Target="https://podminky.urs.cz/item/CS_URS_2024_01/721290112" TargetMode="External"/><Relationship Id="rId63" Type="http://schemas.openxmlformats.org/officeDocument/2006/relationships/hyperlink" Target="https://podminky.urs.cz/item/CS_URS_2024_01/722290246" TargetMode="External"/><Relationship Id="rId68" Type="http://schemas.openxmlformats.org/officeDocument/2006/relationships/hyperlink" Target="https://podminky.urs.cz/item/CS_URS_2024_01/722232043" TargetMode="External"/><Relationship Id="rId84" Type="http://schemas.openxmlformats.org/officeDocument/2006/relationships/hyperlink" Target="https://podminky.urs.cz/item/CS_URS_2024_01/725222116" TargetMode="External"/><Relationship Id="rId89" Type="http://schemas.openxmlformats.org/officeDocument/2006/relationships/hyperlink" Target="https://podminky.urs.cz/item/CS_URS_2024_01/725291652" TargetMode="External"/><Relationship Id="rId112" Type="http://schemas.openxmlformats.org/officeDocument/2006/relationships/hyperlink" Target="https://podminky.urs.cz/item/CS_URS_2024_01/726191011" TargetMode="External"/><Relationship Id="rId16" Type="http://schemas.openxmlformats.org/officeDocument/2006/relationships/hyperlink" Target="https://podminky.urs.cz/item/CS_URS_2024_01/721171803" TargetMode="External"/><Relationship Id="rId107" Type="http://schemas.openxmlformats.org/officeDocument/2006/relationships/hyperlink" Target="https://podminky.urs.cz/item/CS_URS_2024_01/HZS2212" TargetMode="External"/><Relationship Id="rId11" Type="http://schemas.openxmlformats.org/officeDocument/2006/relationships/hyperlink" Target="https://podminky.urs.cz/item/CS_URS_2024_01/974031164" TargetMode="External"/><Relationship Id="rId24" Type="http://schemas.openxmlformats.org/officeDocument/2006/relationships/hyperlink" Target="https://podminky.urs.cz/item/CS_URS_2024_01/725820801" TargetMode="External"/><Relationship Id="rId32" Type="http://schemas.openxmlformats.org/officeDocument/2006/relationships/hyperlink" Target="https://podminky.urs.cz/item/CS_URS_2024_01/721173401" TargetMode="External"/><Relationship Id="rId37" Type="http://schemas.openxmlformats.org/officeDocument/2006/relationships/hyperlink" Target="https://podminky.urs.cz/item/CS_URS_2024_01/721174042" TargetMode="External"/><Relationship Id="rId40" Type="http://schemas.openxmlformats.org/officeDocument/2006/relationships/hyperlink" Target="https://podminky.urs.cz/item/CS_URS_2024_01/721174045" TargetMode="External"/><Relationship Id="rId45" Type="http://schemas.openxmlformats.org/officeDocument/2006/relationships/hyperlink" Target="https://podminky.urs.cz/item/CS_URS_2024_01/721273153" TargetMode="External"/><Relationship Id="rId53" Type="http://schemas.openxmlformats.org/officeDocument/2006/relationships/hyperlink" Target="https://podminky.urs.cz/item/CS_URS_2024_01/HZS2212" TargetMode="External"/><Relationship Id="rId58" Type="http://schemas.openxmlformats.org/officeDocument/2006/relationships/hyperlink" Target="https://podminky.urs.cz/item/CS_URS_2024_01/722174022" TargetMode="External"/><Relationship Id="rId66" Type="http://schemas.openxmlformats.org/officeDocument/2006/relationships/hyperlink" Target="https://podminky.urs.cz/item/CS_URS_2024_01/722231075" TargetMode="External"/><Relationship Id="rId74" Type="http://schemas.openxmlformats.org/officeDocument/2006/relationships/hyperlink" Target="https://podminky.urs.cz/item/CS_URS_2024_01/781493611" TargetMode="External"/><Relationship Id="rId79" Type="http://schemas.openxmlformats.org/officeDocument/2006/relationships/hyperlink" Target="https://podminky.urs.cz/item/CS_URS_2024_01/721226511" TargetMode="External"/><Relationship Id="rId87" Type="http://schemas.openxmlformats.org/officeDocument/2006/relationships/hyperlink" Target="https://podminky.urs.cz/item/CS_URS_2024_01/725241128" TargetMode="External"/><Relationship Id="rId102" Type="http://schemas.openxmlformats.org/officeDocument/2006/relationships/hyperlink" Target="https://podminky.urs.cz/item/CS_URS_2024_01/725331111" TargetMode="External"/><Relationship Id="rId110" Type="http://schemas.openxmlformats.org/officeDocument/2006/relationships/hyperlink" Target="https://podminky.urs.cz/item/CS_URS_2024_01/726131041" TargetMode="External"/><Relationship Id="rId115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612325101" TargetMode="External"/><Relationship Id="rId61" Type="http://schemas.openxmlformats.org/officeDocument/2006/relationships/hyperlink" Target="https://podminky.urs.cz/item/CS_URS_2024_01/722174025" TargetMode="External"/><Relationship Id="rId82" Type="http://schemas.openxmlformats.org/officeDocument/2006/relationships/hyperlink" Target="https://podminky.urs.cz/item/CS_URS_2024_01/725211617" TargetMode="External"/><Relationship Id="rId90" Type="http://schemas.openxmlformats.org/officeDocument/2006/relationships/hyperlink" Target="https://podminky.urs.cz/item/CS_URS_2024_01/725291653" TargetMode="External"/><Relationship Id="rId95" Type="http://schemas.openxmlformats.org/officeDocument/2006/relationships/hyperlink" Target="https://podminky.urs.cz/item/CS_URS_2024_01/725841354" TargetMode="External"/><Relationship Id="rId19" Type="http://schemas.openxmlformats.org/officeDocument/2006/relationships/hyperlink" Target="https://podminky.urs.cz/item/CS_URS_2024_01/722130803" TargetMode="External"/><Relationship Id="rId14" Type="http://schemas.openxmlformats.org/officeDocument/2006/relationships/hyperlink" Target="https://podminky.urs.cz/item/CS_URS_2024_01/721110806" TargetMode="External"/><Relationship Id="rId22" Type="http://schemas.openxmlformats.org/officeDocument/2006/relationships/hyperlink" Target="https://podminky.urs.cz/item/CS_URS_2024_01/725240811" TargetMode="External"/><Relationship Id="rId27" Type="http://schemas.openxmlformats.org/officeDocument/2006/relationships/hyperlink" Target="https://podminky.urs.cz/item/CS_URS_2024_01/997013501" TargetMode="External"/><Relationship Id="rId30" Type="http://schemas.openxmlformats.org/officeDocument/2006/relationships/hyperlink" Target="https://podminky.urs.cz/item/CS_URS_2024_01/998721102" TargetMode="External"/><Relationship Id="rId35" Type="http://schemas.openxmlformats.org/officeDocument/2006/relationships/hyperlink" Target="https://podminky.urs.cz/item/CS_URS_2024_01/877265211" TargetMode="External"/><Relationship Id="rId43" Type="http://schemas.openxmlformats.org/officeDocument/2006/relationships/hyperlink" Target="https://podminky.urs.cz/item/CS_URS_2024_01/721194105" TargetMode="External"/><Relationship Id="rId48" Type="http://schemas.openxmlformats.org/officeDocument/2006/relationships/hyperlink" Target="https://podminky.urs.cz/item/CS_URS_2024_01/721290113" TargetMode="External"/><Relationship Id="rId56" Type="http://schemas.openxmlformats.org/officeDocument/2006/relationships/hyperlink" Target="https://podminky.urs.cz/item/CS_URS_2024_01/871171141" TargetMode="External"/><Relationship Id="rId64" Type="http://schemas.openxmlformats.org/officeDocument/2006/relationships/hyperlink" Target="https://podminky.urs.cz/item/CS_URS_2024_01/722290234" TargetMode="External"/><Relationship Id="rId69" Type="http://schemas.openxmlformats.org/officeDocument/2006/relationships/hyperlink" Target="https://podminky.urs.cz/item/CS_URS_2024_01/722232044" TargetMode="External"/><Relationship Id="rId77" Type="http://schemas.openxmlformats.org/officeDocument/2006/relationships/hyperlink" Target="https://podminky.urs.cz/item/CS_URS_2024_01/722181231" TargetMode="External"/><Relationship Id="rId100" Type="http://schemas.openxmlformats.org/officeDocument/2006/relationships/hyperlink" Target="https://podminky.urs.cz/item/CS_URS_2024_01/725532101" TargetMode="External"/><Relationship Id="rId105" Type="http://schemas.openxmlformats.org/officeDocument/2006/relationships/hyperlink" Target="https://podminky.urs.cz/item/CS_URS_2024_01/725829131" TargetMode="External"/><Relationship Id="rId113" Type="http://schemas.openxmlformats.org/officeDocument/2006/relationships/hyperlink" Target="https://podminky.urs.cz/item/CS_URS_2024_01/998726112" TargetMode="External"/><Relationship Id="rId8" Type="http://schemas.openxmlformats.org/officeDocument/2006/relationships/hyperlink" Target="https://podminky.urs.cz/item/CS_URS_2024_01/971033251" TargetMode="External"/><Relationship Id="rId51" Type="http://schemas.openxmlformats.org/officeDocument/2006/relationships/hyperlink" Target="https://podminky.urs.cz/item/CS_URS_2024_01/732490102" TargetMode="External"/><Relationship Id="rId72" Type="http://schemas.openxmlformats.org/officeDocument/2006/relationships/hyperlink" Target="https://podminky.urs.cz/item/CS_URS_2024_01/725813111" TargetMode="External"/><Relationship Id="rId80" Type="http://schemas.openxmlformats.org/officeDocument/2006/relationships/hyperlink" Target="https://podminky.urs.cz/item/CS_URS_2024_01/725112022" TargetMode="External"/><Relationship Id="rId85" Type="http://schemas.openxmlformats.org/officeDocument/2006/relationships/hyperlink" Target="https://podminky.urs.cz/item/CS_URS_2024_01/725211616" TargetMode="External"/><Relationship Id="rId93" Type="http://schemas.openxmlformats.org/officeDocument/2006/relationships/hyperlink" Target="https://podminky.urs.cz/item/CS_URS_2024_01/725831315" TargetMode="External"/><Relationship Id="rId98" Type="http://schemas.openxmlformats.org/officeDocument/2006/relationships/hyperlink" Target="https://podminky.urs.cz/item/CS_URS_2024_01/725291668" TargetMode="External"/><Relationship Id="rId3" Type="http://schemas.openxmlformats.org/officeDocument/2006/relationships/hyperlink" Target="https://podminky.urs.cz/item/CS_URS_2024_01/451573111" TargetMode="External"/><Relationship Id="rId12" Type="http://schemas.openxmlformats.org/officeDocument/2006/relationships/hyperlink" Target="https://podminky.urs.cz/item/CS_URS_2024_01/977131119" TargetMode="External"/><Relationship Id="rId17" Type="http://schemas.openxmlformats.org/officeDocument/2006/relationships/hyperlink" Target="https://podminky.urs.cz/item/CS_URS_2024_01/721171808" TargetMode="External"/><Relationship Id="rId25" Type="http://schemas.openxmlformats.org/officeDocument/2006/relationships/hyperlink" Target="https://podminky.urs.cz/item/CS_URS_2024_01/725840850" TargetMode="External"/><Relationship Id="rId33" Type="http://schemas.openxmlformats.org/officeDocument/2006/relationships/hyperlink" Target="https://podminky.urs.cz/item/CS_URS_2024_01/721173402" TargetMode="External"/><Relationship Id="rId38" Type="http://schemas.openxmlformats.org/officeDocument/2006/relationships/hyperlink" Target="https://podminky.urs.cz/item/CS_URS_2024_01/721174043" TargetMode="External"/><Relationship Id="rId46" Type="http://schemas.openxmlformats.org/officeDocument/2006/relationships/hyperlink" Target="https://podminky.urs.cz/item/CS_URS_2024_01/721290111" TargetMode="External"/><Relationship Id="rId59" Type="http://schemas.openxmlformats.org/officeDocument/2006/relationships/hyperlink" Target="https://podminky.urs.cz/item/CS_URS_2024_01/722174023" TargetMode="External"/><Relationship Id="rId67" Type="http://schemas.openxmlformats.org/officeDocument/2006/relationships/hyperlink" Target="https://podminky.urs.cz/item/CS_URS_2024_01/722231222" TargetMode="External"/><Relationship Id="rId103" Type="http://schemas.openxmlformats.org/officeDocument/2006/relationships/hyperlink" Target="https://podminky.urs.cz/item/CS_URS_2024_01/725821316" TargetMode="External"/><Relationship Id="rId108" Type="http://schemas.openxmlformats.org/officeDocument/2006/relationships/hyperlink" Target="https://podminky.urs.cz/item/CS_URS_2024_01/998725102" TargetMode="External"/><Relationship Id="rId20" Type="http://schemas.openxmlformats.org/officeDocument/2006/relationships/hyperlink" Target="https://podminky.urs.cz/item/CS_URS_2024_01/725110811" TargetMode="External"/><Relationship Id="rId41" Type="http://schemas.openxmlformats.org/officeDocument/2006/relationships/hyperlink" Target="https://podminky.urs.cz/item/CS_URS_2024_01/721194103" TargetMode="External"/><Relationship Id="rId54" Type="http://schemas.openxmlformats.org/officeDocument/2006/relationships/hyperlink" Target="https://podminky.urs.cz/item/CS_URS_2024_01/998722102" TargetMode="External"/><Relationship Id="rId62" Type="http://schemas.openxmlformats.org/officeDocument/2006/relationships/hyperlink" Target="https://podminky.urs.cz/item/CS_URS_2024_01/722190401" TargetMode="External"/><Relationship Id="rId70" Type="http://schemas.openxmlformats.org/officeDocument/2006/relationships/hyperlink" Target="https://podminky.urs.cz/item/CS_URS_2024_01/722232045" TargetMode="External"/><Relationship Id="rId75" Type="http://schemas.openxmlformats.org/officeDocument/2006/relationships/hyperlink" Target="https://podminky.urs.cz/item/CS_URS_2024_01/HZS2212.1" TargetMode="External"/><Relationship Id="rId83" Type="http://schemas.openxmlformats.org/officeDocument/2006/relationships/hyperlink" Target="https://podminky.urs.cz/item/CS_URS_2024_01/721212125" TargetMode="External"/><Relationship Id="rId88" Type="http://schemas.openxmlformats.org/officeDocument/2006/relationships/hyperlink" Target="https://podminky.urs.cz/item/CS_URS_2024_01/725291666" TargetMode="External"/><Relationship Id="rId91" Type="http://schemas.openxmlformats.org/officeDocument/2006/relationships/hyperlink" Target="https://podminky.urs.cz/item/CS_URS_2024_01/725291654" TargetMode="External"/><Relationship Id="rId96" Type="http://schemas.openxmlformats.org/officeDocument/2006/relationships/hyperlink" Target="https://podminky.urs.cz/item/CS_URS_2024_01/725829141" TargetMode="External"/><Relationship Id="rId111" Type="http://schemas.openxmlformats.org/officeDocument/2006/relationships/hyperlink" Target="https://podminky.urs.cz/item/CS_URS_2024_01/726131043" TargetMode="External"/><Relationship Id="rId1" Type="http://schemas.openxmlformats.org/officeDocument/2006/relationships/hyperlink" Target="https://podminky.urs.cz/item/CS_URS_2024_01/132212331" TargetMode="External"/><Relationship Id="rId6" Type="http://schemas.openxmlformats.org/officeDocument/2006/relationships/hyperlink" Target="https://podminky.urs.cz/item/CS_URS_2024_01/971033231" TargetMode="External"/><Relationship Id="rId15" Type="http://schemas.openxmlformats.org/officeDocument/2006/relationships/hyperlink" Target="https://podminky.urs.cz/item/CS_URS_2024_01/721140802" TargetMode="External"/><Relationship Id="rId23" Type="http://schemas.openxmlformats.org/officeDocument/2006/relationships/hyperlink" Target="https://podminky.urs.cz/item/CS_URS_2024_01/725310821" TargetMode="External"/><Relationship Id="rId28" Type="http://schemas.openxmlformats.org/officeDocument/2006/relationships/hyperlink" Target="https://podminky.urs.cz/item/CS_URS_2024_01/997013509" TargetMode="External"/><Relationship Id="rId36" Type="http://schemas.openxmlformats.org/officeDocument/2006/relationships/hyperlink" Target="https://podminky.urs.cz/item/CS_URS_2024_01/721174041" TargetMode="External"/><Relationship Id="rId49" Type="http://schemas.openxmlformats.org/officeDocument/2006/relationships/hyperlink" Target="https://podminky.urs.cz/item/CS_URS_2024_01/727222011" TargetMode="External"/><Relationship Id="rId57" Type="http://schemas.openxmlformats.org/officeDocument/2006/relationships/hyperlink" Target="https://podminky.urs.cz/item/CS_URS_2024_01/871211141" TargetMode="External"/><Relationship Id="rId106" Type="http://schemas.openxmlformats.org/officeDocument/2006/relationships/hyperlink" Target="https://podminky.urs.cz/item/CS_URS_2024_01/725869204" TargetMode="External"/><Relationship Id="rId114" Type="http://schemas.openxmlformats.org/officeDocument/2006/relationships/hyperlink" Target="https://podminky.urs.cz/item/CS_URS_2024_01/998726192" TargetMode="External"/><Relationship Id="rId10" Type="http://schemas.openxmlformats.org/officeDocument/2006/relationships/hyperlink" Target="https://podminky.urs.cz/item/CS_URS_2024_01/974031144" TargetMode="External"/><Relationship Id="rId31" Type="http://schemas.openxmlformats.org/officeDocument/2006/relationships/hyperlink" Target="https://podminky.urs.cz/item/CS_URS_2024_01/998721192" TargetMode="External"/><Relationship Id="rId44" Type="http://schemas.openxmlformats.org/officeDocument/2006/relationships/hyperlink" Target="https://podminky.urs.cz/item/CS_URS_2024_01/721194109" TargetMode="External"/><Relationship Id="rId52" Type="http://schemas.openxmlformats.org/officeDocument/2006/relationships/hyperlink" Target="https://podminky.urs.cz/item/CS_URS_2024_01/721211405" TargetMode="External"/><Relationship Id="rId60" Type="http://schemas.openxmlformats.org/officeDocument/2006/relationships/hyperlink" Target="https://podminky.urs.cz/item/CS_URS_2024_01/722174024" TargetMode="External"/><Relationship Id="rId65" Type="http://schemas.openxmlformats.org/officeDocument/2006/relationships/hyperlink" Target="https://podminky.urs.cz/item/CS_URS_2024_01/722220152" TargetMode="External"/><Relationship Id="rId73" Type="http://schemas.openxmlformats.org/officeDocument/2006/relationships/hyperlink" Target="https://podminky.urs.cz/item/CS_URS_2024_01/727222001" TargetMode="External"/><Relationship Id="rId78" Type="http://schemas.openxmlformats.org/officeDocument/2006/relationships/hyperlink" Target="https://podminky.urs.cz/item/CS_URS_2024_01/722181232" TargetMode="External"/><Relationship Id="rId81" Type="http://schemas.openxmlformats.org/officeDocument/2006/relationships/hyperlink" Target="https://podminky.urs.cz/item/CS_URS_2024_01/725119125" TargetMode="External"/><Relationship Id="rId86" Type="http://schemas.openxmlformats.org/officeDocument/2006/relationships/hyperlink" Target="https://podminky.urs.cz/item/CS_URS_2024_01/725211681" TargetMode="External"/><Relationship Id="rId94" Type="http://schemas.openxmlformats.org/officeDocument/2006/relationships/hyperlink" Target="https://podminky.urs.cz/item/CS_URS_2024_01/725841353" TargetMode="External"/><Relationship Id="rId99" Type="http://schemas.openxmlformats.org/officeDocument/2006/relationships/hyperlink" Target="https://podminky.urs.cz/item/CS_URS_2024_01/725291670" TargetMode="External"/><Relationship Id="rId101" Type="http://schemas.openxmlformats.org/officeDocument/2006/relationships/hyperlink" Target="https://podminky.urs.cz/item/CS_URS_2024_01/725311121" TargetMode="External"/><Relationship Id="rId4" Type="http://schemas.openxmlformats.org/officeDocument/2006/relationships/hyperlink" Target="https://podminky.urs.cz/item/CS_URS_2024_01/346244352" TargetMode="External"/><Relationship Id="rId9" Type="http://schemas.openxmlformats.org/officeDocument/2006/relationships/hyperlink" Target="https://podminky.urs.cz/item/CS_URS_2024_01/974031143" TargetMode="External"/><Relationship Id="rId13" Type="http://schemas.openxmlformats.org/officeDocument/2006/relationships/hyperlink" Target="https://podminky.urs.cz/item/CS_URS_2024_01/HZS1292" TargetMode="External"/><Relationship Id="rId18" Type="http://schemas.openxmlformats.org/officeDocument/2006/relationships/hyperlink" Target="https://podminky.urs.cz/item/CS_URS_2024_01/722130801" TargetMode="External"/><Relationship Id="rId39" Type="http://schemas.openxmlformats.org/officeDocument/2006/relationships/hyperlink" Target="https://podminky.urs.cz/item/CS_URS_2024_01/721174044" TargetMode="External"/><Relationship Id="rId109" Type="http://schemas.openxmlformats.org/officeDocument/2006/relationships/hyperlink" Target="https://podminky.urs.cz/item/CS_URS_2024_01/998725192" TargetMode="External"/><Relationship Id="rId34" Type="http://schemas.openxmlformats.org/officeDocument/2006/relationships/hyperlink" Target="https://podminky.urs.cz/item/CS_URS_2024_01/763172322" TargetMode="External"/><Relationship Id="rId50" Type="http://schemas.openxmlformats.org/officeDocument/2006/relationships/hyperlink" Target="https://podminky.urs.cz/item/CS_URS_2024_01/727222003" TargetMode="External"/><Relationship Id="rId55" Type="http://schemas.openxmlformats.org/officeDocument/2006/relationships/hyperlink" Target="https://podminky.urs.cz/item/CS_URS_2024_01/998722192" TargetMode="External"/><Relationship Id="rId76" Type="http://schemas.openxmlformats.org/officeDocument/2006/relationships/hyperlink" Target="https://podminky.urs.cz/item/CS_URS_2024_01/722181113" TargetMode="External"/><Relationship Id="rId97" Type="http://schemas.openxmlformats.org/officeDocument/2006/relationships/hyperlink" Target="https://podminky.urs.cz/item/CS_URS_2024_01/725291662" TargetMode="External"/><Relationship Id="rId104" Type="http://schemas.openxmlformats.org/officeDocument/2006/relationships/hyperlink" Target="https://podminky.urs.cz/item/CS_URS_2024_01/725821329" TargetMode="External"/><Relationship Id="rId7" Type="http://schemas.openxmlformats.org/officeDocument/2006/relationships/hyperlink" Target="https://podminky.urs.cz/item/CS_URS_2024_01/971033241" TargetMode="External"/><Relationship Id="rId71" Type="http://schemas.openxmlformats.org/officeDocument/2006/relationships/hyperlink" Target="https://podminky.urs.cz/item/CS_URS_2024_01/722232046" TargetMode="External"/><Relationship Id="rId92" Type="http://schemas.openxmlformats.org/officeDocument/2006/relationships/hyperlink" Target="https://podminky.urs.cz/item/CS_URS_2024_01/725291664" TargetMode="External"/><Relationship Id="rId2" Type="http://schemas.openxmlformats.org/officeDocument/2006/relationships/hyperlink" Target="https://podminky.urs.cz/item/CS_URS_2024_01/174111101" TargetMode="External"/><Relationship Id="rId29" Type="http://schemas.openxmlformats.org/officeDocument/2006/relationships/hyperlink" Target="https://podminky.urs.cz/item/CS_URS_2024_01/997013603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899922345" TargetMode="External"/><Relationship Id="rId117" Type="http://schemas.openxmlformats.org/officeDocument/2006/relationships/hyperlink" Target="https://podminky.urs.cz/item/CS_URS_2024_01/HZS2231" TargetMode="External"/><Relationship Id="rId21" Type="http://schemas.openxmlformats.org/officeDocument/2006/relationships/hyperlink" Target="https://podminky.urs.cz/item/CS_URS_2024_01/732523102" TargetMode="External"/><Relationship Id="rId42" Type="http://schemas.openxmlformats.org/officeDocument/2006/relationships/hyperlink" Target="https://podminky.urs.cz/item/CS_URS_2024_01/732331777" TargetMode="External"/><Relationship Id="rId47" Type="http://schemas.openxmlformats.org/officeDocument/2006/relationships/hyperlink" Target="https://podminky.urs.cz/item/CS_URS_2024_01/733221104" TargetMode="External"/><Relationship Id="rId63" Type="http://schemas.openxmlformats.org/officeDocument/2006/relationships/hyperlink" Target="https://podminky.urs.cz/item/CS_URS_2024_01/734220104" TargetMode="External"/><Relationship Id="rId68" Type="http://schemas.openxmlformats.org/officeDocument/2006/relationships/hyperlink" Target="https://podminky.urs.cz/item/CS_URS_2024_01/734251211" TargetMode="External"/><Relationship Id="rId84" Type="http://schemas.openxmlformats.org/officeDocument/2006/relationships/hyperlink" Target="https://podminky.urs.cz/item/CS_URS_2024_01/735152552" TargetMode="External"/><Relationship Id="rId89" Type="http://schemas.openxmlformats.org/officeDocument/2006/relationships/hyperlink" Target="https://podminky.urs.cz/item/CS_URS_2024_01/735152580" TargetMode="External"/><Relationship Id="rId112" Type="http://schemas.openxmlformats.org/officeDocument/2006/relationships/hyperlink" Target="https://podminky.urs.cz/item/CS_URS_2024_01/735511054" TargetMode="External"/><Relationship Id="rId16" Type="http://schemas.openxmlformats.org/officeDocument/2006/relationships/hyperlink" Target="https://podminky.urs.cz/item/CS_URS_2024_01/727111042" TargetMode="External"/><Relationship Id="rId107" Type="http://schemas.openxmlformats.org/officeDocument/2006/relationships/hyperlink" Target="https://podminky.urs.cz/item/CS_URS_2024_01/735511142" TargetMode="External"/><Relationship Id="rId11" Type="http://schemas.openxmlformats.org/officeDocument/2006/relationships/hyperlink" Target="https://podminky.urs.cz/item/CS_URS_2024_01/722181116" TargetMode="External"/><Relationship Id="rId24" Type="http://schemas.openxmlformats.org/officeDocument/2006/relationships/hyperlink" Target="https://podminky.urs.cz/item/CS_URS_2024_01/998731102" TargetMode="External"/><Relationship Id="rId32" Type="http://schemas.openxmlformats.org/officeDocument/2006/relationships/hyperlink" Target="https://podminky.urs.cz/item/CS_URS_2024_01/722174022" TargetMode="External"/><Relationship Id="rId37" Type="http://schemas.openxmlformats.org/officeDocument/2006/relationships/hyperlink" Target="https://podminky.urs.cz/item/CS_URS_2024_01/732294112" TargetMode="External"/><Relationship Id="rId40" Type="http://schemas.openxmlformats.org/officeDocument/2006/relationships/hyperlink" Target="https://podminky.urs.cz/item/CS_URS_2024_01/732331771" TargetMode="External"/><Relationship Id="rId45" Type="http://schemas.openxmlformats.org/officeDocument/2006/relationships/hyperlink" Target="https://podminky.urs.cz/item/CS_URS_2024_01/751344172" TargetMode="External"/><Relationship Id="rId53" Type="http://schemas.openxmlformats.org/officeDocument/2006/relationships/hyperlink" Target="https://podminky.urs.cz/item/CS_URS_2024_01/733224206" TargetMode="External"/><Relationship Id="rId58" Type="http://schemas.openxmlformats.org/officeDocument/2006/relationships/hyperlink" Target="https://podminky.urs.cz/item/CS_URS_2024_01/998733102" TargetMode="External"/><Relationship Id="rId66" Type="http://schemas.openxmlformats.org/officeDocument/2006/relationships/hyperlink" Target="https://podminky.urs.cz/item/CS_URS_2024_01/734242415" TargetMode="External"/><Relationship Id="rId74" Type="http://schemas.openxmlformats.org/officeDocument/2006/relationships/hyperlink" Target="https://podminky.urs.cz/item/CS_URS_2024_01/734292716" TargetMode="External"/><Relationship Id="rId79" Type="http://schemas.openxmlformats.org/officeDocument/2006/relationships/hyperlink" Target="https://podminky.urs.cz/item/CS_URS_2024_01/734292715" TargetMode="External"/><Relationship Id="rId87" Type="http://schemas.openxmlformats.org/officeDocument/2006/relationships/hyperlink" Target="https://podminky.urs.cz/item/CS_URS_2024_01/735152577" TargetMode="External"/><Relationship Id="rId102" Type="http://schemas.openxmlformats.org/officeDocument/2006/relationships/hyperlink" Target="https://podminky.urs.cz/item/CS_URS_2024_01/735511103" TargetMode="External"/><Relationship Id="rId110" Type="http://schemas.openxmlformats.org/officeDocument/2006/relationships/hyperlink" Target="https://podminky.urs.cz/item/CS_URS_2024_01/735511064" TargetMode="External"/><Relationship Id="rId115" Type="http://schemas.openxmlformats.org/officeDocument/2006/relationships/hyperlink" Target="https://podminky.urs.cz/item/CS_URS_2024_01/HZS2211" TargetMode="External"/><Relationship Id="rId5" Type="http://schemas.openxmlformats.org/officeDocument/2006/relationships/hyperlink" Target="https://podminky.urs.cz/item/CS_URS_2024_01/HZS1292" TargetMode="External"/><Relationship Id="rId61" Type="http://schemas.openxmlformats.org/officeDocument/2006/relationships/hyperlink" Target="https://podminky.urs.cz/item/CS_URS_2024_01/734220101" TargetMode="External"/><Relationship Id="rId82" Type="http://schemas.openxmlformats.org/officeDocument/2006/relationships/hyperlink" Target="https://podminky.urs.cz/item/CS_URS_2024_01/998734102" TargetMode="External"/><Relationship Id="rId90" Type="http://schemas.openxmlformats.org/officeDocument/2006/relationships/hyperlink" Target="https://podminky.urs.cz/item/CS_URS_2024_01/735152581" TargetMode="External"/><Relationship Id="rId95" Type="http://schemas.openxmlformats.org/officeDocument/2006/relationships/hyperlink" Target="https://podminky.urs.cz/item/CS_URS_2024_01/998735102" TargetMode="External"/><Relationship Id="rId19" Type="http://schemas.openxmlformats.org/officeDocument/2006/relationships/hyperlink" Target="https://podminky.urs.cz/item/CS_URS_2024_01/732522013" TargetMode="External"/><Relationship Id="rId14" Type="http://schemas.openxmlformats.org/officeDocument/2006/relationships/hyperlink" Target="https://podminky.urs.cz/item/CS_URS_2024_01/727111001" TargetMode="External"/><Relationship Id="rId22" Type="http://schemas.openxmlformats.org/officeDocument/2006/relationships/hyperlink" Target="https://podminky.urs.cz/item/CS_URS_2024_01/732511123" TargetMode="External"/><Relationship Id="rId27" Type="http://schemas.openxmlformats.org/officeDocument/2006/relationships/hyperlink" Target="https://podminky.urs.cz/item/CS_URS_2024_01/899922351" TargetMode="External"/><Relationship Id="rId30" Type="http://schemas.openxmlformats.org/officeDocument/2006/relationships/hyperlink" Target="https://podminky.urs.cz/item/CS_URS_2024_01/734292713" TargetMode="External"/><Relationship Id="rId35" Type="http://schemas.openxmlformats.org/officeDocument/2006/relationships/hyperlink" Target="https://podminky.urs.cz/item/CS_URS_2024_01/732231003" TargetMode="External"/><Relationship Id="rId43" Type="http://schemas.openxmlformats.org/officeDocument/2006/relationships/hyperlink" Target="https://podminky.urs.cz/item/CS_URS_2024_01/732421204" TargetMode="External"/><Relationship Id="rId48" Type="http://schemas.openxmlformats.org/officeDocument/2006/relationships/hyperlink" Target="https://podminky.urs.cz/item/CS_URS_2024_01/733223105" TargetMode="External"/><Relationship Id="rId56" Type="http://schemas.openxmlformats.org/officeDocument/2006/relationships/hyperlink" Target="https://podminky.urs.cz/item/CS_URS_2024_01/733291101" TargetMode="External"/><Relationship Id="rId64" Type="http://schemas.openxmlformats.org/officeDocument/2006/relationships/hyperlink" Target="https://podminky.urs.cz/item/CS_URS_2024_01/734242413" TargetMode="External"/><Relationship Id="rId69" Type="http://schemas.openxmlformats.org/officeDocument/2006/relationships/hyperlink" Target="https://podminky.urs.cz/item/CS_URS_2024_01/734291263" TargetMode="External"/><Relationship Id="rId77" Type="http://schemas.openxmlformats.org/officeDocument/2006/relationships/hyperlink" Target="https://podminky.urs.cz/item/CS_URS_2024_01/734292723" TargetMode="External"/><Relationship Id="rId100" Type="http://schemas.openxmlformats.org/officeDocument/2006/relationships/hyperlink" Target="https://podminky.urs.cz/item/CS_URS_2024_01/735511160" TargetMode="External"/><Relationship Id="rId105" Type="http://schemas.openxmlformats.org/officeDocument/2006/relationships/hyperlink" Target="https://podminky.urs.cz/item/CS_URS_2024_01/735511136" TargetMode="External"/><Relationship Id="rId113" Type="http://schemas.openxmlformats.org/officeDocument/2006/relationships/hyperlink" Target="https://podminky.urs.cz/item/CS_URS_2024_01/735511061" TargetMode="External"/><Relationship Id="rId118" Type="http://schemas.openxmlformats.org/officeDocument/2006/relationships/drawing" Target="../drawings/drawing4.xml"/><Relationship Id="rId8" Type="http://schemas.openxmlformats.org/officeDocument/2006/relationships/hyperlink" Target="https://podminky.urs.cz/item/CS_URS_2024_01/997013509" TargetMode="External"/><Relationship Id="rId51" Type="http://schemas.openxmlformats.org/officeDocument/2006/relationships/hyperlink" Target="https://podminky.urs.cz/item/CS_URS_2024_01/733224204" TargetMode="External"/><Relationship Id="rId72" Type="http://schemas.openxmlformats.org/officeDocument/2006/relationships/hyperlink" Target="https://podminky.urs.cz/item/CS_URS_2024_01/734291267" TargetMode="External"/><Relationship Id="rId80" Type="http://schemas.openxmlformats.org/officeDocument/2006/relationships/hyperlink" Target="https://podminky.urs.cz/item/CS_URS_2024_01/734411103" TargetMode="External"/><Relationship Id="rId85" Type="http://schemas.openxmlformats.org/officeDocument/2006/relationships/hyperlink" Target="https://podminky.urs.cz/item/CS_URS_2024_01/735152553" TargetMode="External"/><Relationship Id="rId93" Type="http://schemas.openxmlformats.org/officeDocument/2006/relationships/hyperlink" Target="https://podminky.urs.cz/item/CS_URS_2024_01/734261402" TargetMode="External"/><Relationship Id="rId98" Type="http://schemas.openxmlformats.org/officeDocument/2006/relationships/hyperlink" Target="https://podminky.urs.cz/item/CS_URS_2024_01/735511156" TargetMode="External"/><Relationship Id="rId3" Type="http://schemas.openxmlformats.org/officeDocument/2006/relationships/hyperlink" Target="https://podminky.urs.cz/item/CS_URS_2024_01/977131119" TargetMode="External"/><Relationship Id="rId12" Type="http://schemas.openxmlformats.org/officeDocument/2006/relationships/hyperlink" Target="https://podminky.urs.cz/item/CS_URS_2024_01/713463311" TargetMode="External"/><Relationship Id="rId17" Type="http://schemas.openxmlformats.org/officeDocument/2006/relationships/hyperlink" Target="https://podminky.urs.cz/item/CS_URS_2024_01/727111043" TargetMode="External"/><Relationship Id="rId25" Type="http://schemas.openxmlformats.org/officeDocument/2006/relationships/hyperlink" Target="https://podminky.urs.cz/item/CS_URS_2024_01/767892602" TargetMode="External"/><Relationship Id="rId33" Type="http://schemas.openxmlformats.org/officeDocument/2006/relationships/hyperlink" Target="https://podminky.urs.cz/item/CS_URS_2024_01/722181231" TargetMode="External"/><Relationship Id="rId38" Type="http://schemas.openxmlformats.org/officeDocument/2006/relationships/hyperlink" Target="https://podminky.urs.cz/item/CS_URS_2024_01/732294335" TargetMode="External"/><Relationship Id="rId46" Type="http://schemas.openxmlformats.org/officeDocument/2006/relationships/hyperlink" Target="https://podminky.urs.cz/item/CS_URS_2024_01/733221102" TargetMode="External"/><Relationship Id="rId59" Type="http://schemas.openxmlformats.org/officeDocument/2006/relationships/hyperlink" Target="https://podminky.urs.cz/item/CS_URS_2024_01/734211112" TargetMode="External"/><Relationship Id="rId67" Type="http://schemas.openxmlformats.org/officeDocument/2006/relationships/hyperlink" Target="https://podminky.urs.cz/item/CS_URS_2024_01/734242416" TargetMode="External"/><Relationship Id="rId103" Type="http://schemas.openxmlformats.org/officeDocument/2006/relationships/hyperlink" Target="https://podminky.urs.cz/item/CS_URS_2024_01/735511105" TargetMode="External"/><Relationship Id="rId108" Type="http://schemas.openxmlformats.org/officeDocument/2006/relationships/hyperlink" Target="https://podminky.urs.cz/item/CS_URS_2024_01/735511144" TargetMode="External"/><Relationship Id="rId116" Type="http://schemas.openxmlformats.org/officeDocument/2006/relationships/hyperlink" Target="https://podminky.urs.cz/item/CS_URS_2024_01/580201003" TargetMode="External"/><Relationship Id="rId20" Type="http://schemas.openxmlformats.org/officeDocument/2006/relationships/hyperlink" Target="https://podminky.urs.cz/item/CS_URS_2024_01/732522022" TargetMode="External"/><Relationship Id="rId41" Type="http://schemas.openxmlformats.org/officeDocument/2006/relationships/hyperlink" Target="https://podminky.urs.cz/item/CS_URS_2024_01/732331772" TargetMode="External"/><Relationship Id="rId54" Type="http://schemas.openxmlformats.org/officeDocument/2006/relationships/hyperlink" Target="https://podminky.urs.cz/item/CS_URS_2024_01/733224207" TargetMode="External"/><Relationship Id="rId62" Type="http://schemas.openxmlformats.org/officeDocument/2006/relationships/hyperlink" Target="https://podminky.urs.cz/item/CS_URS_2024_01/734220102" TargetMode="External"/><Relationship Id="rId70" Type="http://schemas.openxmlformats.org/officeDocument/2006/relationships/hyperlink" Target="https://podminky.urs.cz/item/CS_URS_2024_01/734291264" TargetMode="External"/><Relationship Id="rId75" Type="http://schemas.openxmlformats.org/officeDocument/2006/relationships/hyperlink" Target="https://podminky.urs.cz/item/CS_URS_2024_01/734292717" TargetMode="External"/><Relationship Id="rId83" Type="http://schemas.openxmlformats.org/officeDocument/2006/relationships/hyperlink" Target="https://podminky.urs.cz/item/CS_URS_2024_01/735152551" TargetMode="External"/><Relationship Id="rId88" Type="http://schemas.openxmlformats.org/officeDocument/2006/relationships/hyperlink" Target="https://podminky.urs.cz/item/CS_URS_2024_01/735152578" TargetMode="External"/><Relationship Id="rId91" Type="http://schemas.openxmlformats.org/officeDocument/2006/relationships/hyperlink" Target="https://podminky.urs.cz/item/CS_URS_2024_01/735152591" TargetMode="External"/><Relationship Id="rId96" Type="http://schemas.openxmlformats.org/officeDocument/2006/relationships/hyperlink" Target="https://podminky.urs.cz/item/CS_URS_2024_01/735511007" TargetMode="External"/><Relationship Id="rId111" Type="http://schemas.openxmlformats.org/officeDocument/2006/relationships/hyperlink" Target="https://podminky.urs.cz/item/CS_URS_2024_01/735511063" TargetMode="External"/><Relationship Id="rId1" Type="http://schemas.openxmlformats.org/officeDocument/2006/relationships/hyperlink" Target="https://podminky.urs.cz/item/CS_URS_2024_01/612325101" TargetMode="External"/><Relationship Id="rId6" Type="http://schemas.openxmlformats.org/officeDocument/2006/relationships/hyperlink" Target="https://podminky.urs.cz/item/CS_URS_2024_01/997013212" TargetMode="External"/><Relationship Id="rId15" Type="http://schemas.openxmlformats.org/officeDocument/2006/relationships/hyperlink" Target="https://podminky.urs.cz/item/CS_URS_2024_01/727111041" TargetMode="External"/><Relationship Id="rId23" Type="http://schemas.openxmlformats.org/officeDocument/2006/relationships/hyperlink" Target="https://podminky.urs.cz/item/CS_URS_2024_01/734295023" TargetMode="External"/><Relationship Id="rId28" Type="http://schemas.openxmlformats.org/officeDocument/2006/relationships/hyperlink" Target="https://podminky.urs.cz/item/CS_URS_2024_01/724249025" TargetMode="External"/><Relationship Id="rId36" Type="http://schemas.openxmlformats.org/officeDocument/2006/relationships/hyperlink" Target="https://podminky.urs.cz/item/CS_URS_2024_01/732231121" TargetMode="External"/><Relationship Id="rId49" Type="http://schemas.openxmlformats.org/officeDocument/2006/relationships/hyperlink" Target="https://podminky.urs.cz/item/CS_URS_2024_01/733223106" TargetMode="External"/><Relationship Id="rId57" Type="http://schemas.openxmlformats.org/officeDocument/2006/relationships/hyperlink" Target="https://podminky.urs.cz/item/CS_URS_2024_01/733291102" TargetMode="External"/><Relationship Id="rId106" Type="http://schemas.openxmlformats.org/officeDocument/2006/relationships/hyperlink" Target="https://podminky.urs.cz/item/CS_URS_2024_01/735511141" TargetMode="External"/><Relationship Id="rId114" Type="http://schemas.openxmlformats.org/officeDocument/2006/relationships/hyperlink" Target="https://podminky.urs.cz/item/CS_URS_2024_01/735511062" TargetMode="External"/><Relationship Id="rId10" Type="http://schemas.openxmlformats.org/officeDocument/2006/relationships/hyperlink" Target="https://podminky.urs.cz/item/CS_URS_2024_01/722181113" TargetMode="External"/><Relationship Id="rId31" Type="http://schemas.openxmlformats.org/officeDocument/2006/relationships/hyperlink" Target="https://podminky.urs.cz/item/CS_URS_2024_01/723221304" TargetMode="External"/><Relationship Id="rId44" Type="http://schemas.openxmlformats.org/officeDocument/2006/relationships/hyperlink" Target="https://podminky.urs.cz/item/CS_URS_2024_01/998732102" TargetMode="External"/><Relationship Id="rId52" Type="http://schemas.openxmlformats.org/officeDocument/2006/relationships/hyperlink" Target="https://podminky.urs.cz/item/CS_URS_2024_01/733224205" TargetMode="External"/><Relationship Id="rId60" Type="http://schemas.openxmlformats.org/officeDocument/2006/relationships/hyperlink" Target="https://podminky.urs.cz/item/CS_URS_2024_01/734211120" TargetMode="External"/><Relationship Id="rId65" Type="http://schemas.openxmlformats.org/officeDocument/2006/relationships/hyperlink" Target="https://podminky.urs.cz/item/CS_URS_2024_01/734242414" TargetMode="External"/><Relationship Id="rId73" Type="http://schemas.openxmlformats.org/officeDocument/2006/relationships/hyperlink" Target="https://podminky.urs.cz/item/CS_URS_2024_01/734291275" TargetMode="External"/><Relationship Id="rId78" Type="http://schemas.openxmlformats.org/officeDocument/2006/relationships/hyperlink" Target="https://podminky.urs.cz/item/CS_URS_2024_01/734292714" TargetMode="External"/><Relationship Id="rId81" Type="http://schemas.openxmlformats.org/officeDocument/2006/relationships/hyperlink" Target="https://podminky.urs.cz/item/CS_URS_2024_01/734421101" TargetMode="External"/><Relationship Id="rId86" Type="http://schemas.openxmlformats.org/officeDocument/2006/relationships/hyperlink" Target="https://podminky.urs.cz/item/CS_URS_2024_01/735152556" TargetMode="External"/><Relationship Id="rId94" Type="http://schemas.openxmlformats.org/officeDocument/2006/relationships/hyperlink" Target="https://podminky.urs.cz/item/CS_URS_2024_01/734222802" TargetMode="External"/><Relationship Id="rId99" Type="http://schemas.openxmlformats.org/officeDocument/2006/relationships/hyperlink" Target="https://podminky.urs.cz/item/CS_URS_2024_01/735511158" TargetMode="External"/><Relationship Id="rId101" Type="http://schemas.openxmlformats.org/officeDocument/2006/relationships/hyperlink" Target="https://podminky.urs.cz/item/CS_URS_2024_01/735511161" TargetMode="External"/><Relationship Id="rId4" Type="http://schemas.openxmlformats.org/officeDocument/2006/relationships/hyperlink" Target="https://podminky.urs.cz/item/CS_URS_2024_01/977151111" TargetMode="External"/><Relationship Id="rId9" Type="http://schemas.openxmlformats.org/officeDocument/2006/relationships/hyperlink" Target="https://podminky.urs.cz/item/CS_URS_2024_01/997013603" TargetMode="External"/><Relationship Id="rId13" Type="http://schemas.openxmlformats.org/officeDocument/2006/relationships/hyperlink" Target="https://podminky.urs.cz/item/CS_URS_2024_01/998713102" TargetMode="External"/><Relationship Id="rId18" Type="http://schemas.openxmlformats.org/officeDocument/2006/relationships/hyperlink" Target="https://podminky.urs.cz/item/CS_URS_2024_01/998727102" TargetMode="External"/><Relationship Id="rId39" Type="http://schemas.openxmlformats.org/officeDocument/2006/relationships/hyperlink" Target="https://podminky.urs.cz/item/CS_URS_2024_01/732331617" TargetMode="External"/><Relationship Id="rId109" Type="http://schemas.openxmlformats.org/officeDocument/2006/relationships/hyperlink" Target="https://podminky.urs.cz/item/CS_URS_2024_01/735511138" TargetMode="External"/><Relationship Id="rId34" Type="http://schemas.openxmlformats.org/officeDocument/2006/relationships/hyperlink" Target="https://podminky.urs.cz/item/CS_URS_2024_01/732112242" TargetMode="External"/><Relationship Id="rId50" Type="http://schemas.openxmlformats.org/officeDocument/2006/relationships/hyperlink" Target="https://podminky.urs.cz/item/CS_URS_2024_01/733223107" TargetMode="External"/><Relationship Id="rId55" Type="http://schemas.openxmlformats.org/officeDocument/2006/relationships/hyperlink" Target="https://podminky.urs.cz/item/CS_URS_2024_01/733224222" TargetMode="External"/><Relationship Id="rId76" Type="http://schemas.openxmlformats.org/officeDocument/2006/relationships/hyperlink" Target="https://podminky.urs.cz/item/CS_URS_2024_01/734292718" TargetMode="External"/><Relationship Id="rId97" Type="http://schemas.openxmlformats.org/officeDocument/2006/relationships/hyperlink" Target="https://podminky.urs.cz/item/CS_URS_2024_01/735511008" TargetMode="External"/><Relationship Id="rId104" Type="http://schemas.openxmlformats.org/officeDocument/2006/relationships/hyperlink" Target="https://podminky.urs.cz/item/CS_URS_2024_01/735511108" TargetMode="External"/><Relationship Id="rId7" Type="http://schemas.openxmlformats.org/officeDocument/2006/relationships/hyperlink" Target="https://podminky.urs.cz/item/CS_URS_2024_01/997013501" TargetMode="External"/><Relationship Id="rId71" Type="http://schemas.openxmlformats.org/officeDocument/2006/relationships/hyperlink" Target="https://podminky.urs.cz/item/CS_URS_2024_01/734291266" TargetMode="External"/><Relationship Id="rId92" Type="http://schemas.openxmlformats.org/officeDocument/2006/relationships/hyperlink" Target="https://podminky.urs.cz/item/CS_URS_2024_01/735164223" TargetMode="External"/><Relationship Id="rId2" Type="http://schemas.openxmlformats.org/officeDocument/2006/relationships/hyperlink" Target="https://podminky.urs.cz/item/CS_URS_2024_01/974049132" TargetMode="External"/><Relationship Id="rId29" Type="http://schemas.openxmlformats.org/officeDocument/2006/relationships/hyperlink" Target="https://podminky.urs.cz/item/CS_URS_2024_01/7342424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51614121" TargetMode="External"/><Relationship Id="rId21" Type="http://schemas.openxmlformats.org/officeDocument/2006/relationships/hyperlink" Target="https://podminky.urs.cz/item/CS_URS_2024_01/751611116" TargetMode="External"/><Relationship Id="rId42" Type="http://schemas.openxmlformats.org/officeDocument/2006/relationships/hyperlink" Target="https://podminky.urs.cz/item/CS_URS_2024_01/751572103" TargetMode="External"/><Relationship Id="rId47" Type="http://schemas.openxmlformats.org/officeDocument/2006/relationships/hyperlink" Target="https://podminky.urs.cz/item/CS_URS_2024_01/751514115" TargetMode="External"/><Relationship Id="rId63" Type="http://schemas.openxmlformats.org/officeDocument/2006/relationships/hyperlink" Target="https://podminky.urs.cz/item/CS_URS_2024_01/751398052" TargetMode="External"/><Relationship Id="rId68" Type="http://schemas.openxmlformats.org/officeDocument/2006/relationships/hyperlink" Target="https://podminky.urs.cz/item/CS_URS_2024_01/751398031" TargetMode="External"/><Relationship Id="rId84" Type="http://schemas.openxmlformats.org/officeDocument/2006/relationships/hyperlink" Target="https://podminky.urs.cz/item/CS_URS_2024_01/751344172" TargetMode="External"/><Relationship Id="rId89" Type="http://schemas.openxmlformats.org/officeDocument/2006/relationships/hyperlink" Target="https://podminky.urs.cz/item/CS_URS_2024_01/751791112" TargetMode="External"/><Relationship Id="rId7" Type="http://schemas.openxmlformats.org/officeDocument/2006/relationships/hyperlink" Target="https://podminky.urs.cz/item/CS_URS_2024_01/971033341" TargetMode="External"/><Relationship Id="rId71" Type="http://schemas.openxmlformats.org/officeDocument/2006/relationships/hyperlink" Target="https://podminky.urs.cz/item/CS_URS_2024_01/751514612" TargetMode="External"/><Relationship Id="rId92" Type="http://schemas.openxmlformats.org/officeDocument/2006/relationships/hyperlink" Target="https://podminky.urs.cz/item/CS_URS_2024_01/751791116" TargetMode="External"/><Relationship Id="rId2" Type="http://schemas.openxmlformats.org/officeDocument/2006/relationships/hyperlink" Target="https://podminky.urs.cz/item/CS_URS_2024_01/974049132" TargetMode="External"/><Relationship Id="rId16" Type="http://schemas.openxmlformats.org/officeDocument/2006/relationships/hyperlink" Target="https://podminky.urs.cz/item/CS_URS_2024_01/727111009" TargetMode="External"/><Relationship Id="rId29" Type="http://schemas.openxmlformats.org/officeDocument/2006/relationships/hyperlink" Target="https://podminky.urs.cz/item/CS_URS_2024_01/751614130" TargetMode="External"/><Relationship Id="rId11" Type="http://schemas.openxmlformats.org/officeDocument/2006/relationships/hyperlink" Target="https://podminky.urs.cz/item/CS_URS_2024_01/HZS1292.1" TargetMode="External"/><Relationship Id="rId24" Type="http://schemas.openxmlformats.org/officeDocument/2006/relationships/hyperlink" Target="https://podminky.urs.cz/item/CS_URS_2024_01/751792003" TargetMode="External"/><Relationship Id="rId32" Type="http://schemas.openxmlformats.org/officeDocument/2006/relationships/hyperlink" Target="https://podminky.urs.cz/item/CS_URS_2024_01/210102345" TargetMode="External"/><Relationship Id="rId37" Type="http://schemas.openxmlformats.org/officeDocument/2006/relationships/hyperlink" Target="https://podminky.urs.cz/item/CS_URS_2024_01/751514179" TargetMode="External"/><Relationship Id="rId40" Type="http://schemas.openxmlformats.org/officeDocument/2006/relationships/hyperlink" Target="https://podminky.urs.cz/item/CS_URS_2024_01/751572101" TargetMode="External"/><Relationship Id="rId45" Type="http://schemas.openxmlformats.org/officeDocument/2006/relationships/hyperlink" Target="https://podminky.urs.cz/item/CS_URS_2024_01/751571034" TargetMode="External"/><Relationship Id="rId53" Type="http://schemas.openxmlformats.org/officeDocument/2006/relationships/hyperlink" Target="https://podminky.urs.cz/item/CS_URS_2024_01/751613112" TargetMode="External"/><Relationship Id="rId58" Type="http://schemas.openxmlformats.org/officeDocument/2006/relationships/hyperlink" Target="https://podminky.urs.cz/item/CS_URS_2024_01/751322012" TargetMode="External"/><Relationship Id="rId66" Type="http://schemas.openxmlformats.org/officeDocument/2006/relationships/hyperlink" Target="https://podminky.urs.cz/item/CS_URS_2024_01/751398012" TargetMode="External"/><Relationship Id="rId74" Type="http://schemas.openxmlformats.org/officeDocument/2006/relationships/hyperlink" Target="https://podminky.urs.cz/item/CS_URS_2024_01/751526636" TargetMode="External"/><Relationship Id="rId79" Type="http://schemas.openxmlformats.org/officeDocument/2006/relationships/hyperlink" Target="https://podminky.urs.cz/item/CS_URS_2024_01/751721123" TargetMode="External"/><Relationship Id="rId87" Type="http://schemas.openxmlformats.org/officeDocument/2006/relationships/hyperlink" Target="https://podminky.urs.cz/item/CS_URS_2024_01/751792008" TargetMode="External"/><Relationship Id="rId102" Type="http://schemas.openxmlformats.org/officeDocument/2006/relationships/hyperlink" Target="https://podminky.urs.cz/item/CS_URS_2024_01/751791181" TargetMode="External"/><Relationship Id="rId5" Type="http://schemas.openxmlformats.org/officeDocument/2006/relationships/hyperlink" Target="https://podminky.urs.cz/item/CS_URS_2024_01/971033451" TargetMode="External"/><Relationship Id="rId61" Type="http://schemas.openxmlformats.org/officeDocument/2006/relationships/hyperlink" Target="https://podminky.urs.cz/item/CS_URS_2024_01/751398041" TargetMode="External"/><Relationship Id="rId82" Type="http://schemas.openxmlformats.org/officeDocument/2006/relationships/hyperlink" Target="https://podminky.urs.cz/item/CS_URS_2024_01/751711112" TargetMode="External"/><Relationship Id="rId90" Type="http://schemas.openxmlformats.org/officeDocument/2006/relationships/hyperlink" Target="https://podminky.urs.cz/item/CS_URS_2024_01/751791113" TargetMode="External"/><Relationship Id="rId95" Type="http://schemas.openxmlformats.org/officeDocument/2006/relationships/hyperlink" Target="https://podminky.urs.cz/item/CS_URS_2024_01/751791172" TargetMode="External"/><Relationship Id="rId19" Type="http://schemas.openxmlformats.org/officeDocument/2006/relationships/hyperlink" Target="https://podminky.urs.cz/item/CS_URS_2024_01/751611111" TargetMode="External"/><Relationship Id="rId14" Type="http://schemas.openxmlformats.org/officeDocument/2006/relationships/hyperlink" Target="https://podminky.urs.cz/item/CS_URS_2024_01/997013509" TargetMode="External"/><Relationship Id="rId22" Type="http://schemas.openxmlformats.org/officeDocument/2006/relationships/hyperlink" Target="https://podminky.urs.cz/item/CS_URS_2024_01/751611114" TargetMode="External"/><Relationship Id="rId27" Type="http://schemas.openxmlformats.org/officeDocument/2006/relationships/hyperlink" Target="https://podminky.urs.cz/item/CS_URS_2024_01/751614122" TargetMode="External"/><Relationship Id="rId30" Type="http://schemas.openxmlformats.org/officeDocument/2006/relationships/hyperlink" Target="https://podminky.urs.cz/item/CS_URS_2024_01/751613141" TargetMode="External"/><Relationship Id="rId35" Type="http://schemas.openxmlformats.org/officeDocument/2006/relationships/hyperlink" Target="https://podminky.urs.cz/item/CS_URS_2024_01/751510041" TargetMode="External"/><Relationship Id="rId43" Type="http://schemas.openxmlformats.org/officeDocument/2006/relationships/hyperlink" Target="https://podminky.urs.cz/item/CS_URS_2024_01/751511022" TargetMode="External"/><Relationship Id="rId48" Type="http://schemas.openxmlformats.org/officeDocument/2006/relationships/hyperlink" Target="https://podminky.urs.cz/item/CS_URS_2024_01/751514114" TargetMode="External"/><Relationship Id="rId56" Type="http://schemas.openxmlformats.org/officeDocument/2006/relationships/hyperlink" Target="https://podminky.urs.cz/item/CS_URS_2024_01/751344121" TargetMode="External"/><Relationship Id="rId64" Type="http://schemas.openxmlformats.org/officeDocument/2006/relationships/hyperlink" Target="https://podminky.urs.cz/item/CS_URS_2024_01/751322134" TargetMode="External"/><Relationship Id="rId69" Type="http://schemas.openxmlformats.org/officeDocument/2006/relationships/hyperlink" Target="https://podminky.urs.cz/item/CS_URS_2024_01/751377041" TargetMode="External"/><Relationship Id="rId77" Type="http://schemas.openxmlformats.org/officeDocument/2006/relationships/hyperlink" Target="https://podminky.urs.cz/item/CS_URS_2024_01/742110005" TargetMode="External"/><Relationship Id="rId100" Type="http://schemas.openxmlformats.org/officeDocument/2006/relationships/hyperlink" Target="https://podminky.urs.cz/item/CS_URS_2024_01/751791301" TargetMode="External"/><Relationship Id="rId105" Type="http://schemas.openxmlformats.org/officeDocument/2006/relationships/drawing" Target="../drawings/drawing5.xml"/><Relationship Id="rId8" Type="http://schemas.openxmlformats.org/officeDocument/2006/relationships/hyperlink" Target="https://podminky.urs.cz/item/CS_URS_2024_01/977131119" TargetMode="External"/><Relationship Id="rId51" Type="http://schemas.openxmlformats.org/officeDocument/2006/relationships/hyperlink" Target="https://podminky.urs.cz/item/CS_URS_2024_01/751514214" TargetMode="External"/><Relationship Id="rId72" Type="http://schemas.openxmlformats.org/officeDocument/2006/relationships/hyperlink" Target="https://podminky.urs.cz/item/CS_URS_2024_01/751514662" TargetMode="External"/><Relationship Id="rId80" Type="http://schemas.openxmlformats.org/officeDocument/2006/relationships/hyperlink" Target="https://podminky.urs.cz/item/CS_URS_2024_01/751792003" TargetMode="External"/><Relationship Id="rId85" Type="http://schemas.openxmlformats.org/officeDocument/2006/relationships/hyperlink" Target="https://podminky.urs.cz/item/CS_URS_2024_01/751793001" TargetMode="External"/><Relationship Id="rId93" Type="http://schemas.openxmlformats.org/officeDocument/2006/relationships/hyperlink" Target="https://podminky.urs.cz/item/CS_URS_2024_01/751791165" TargetMode="External"/><Relationship Id="rId98" Type="http://schemas.openxmlformats.org/officeDocument/2006/relationships/hyperlink" Target="https://podminky.urs.cz/item/CS_URS_2024_01/751791175" TargetMode="External"/><Relationship Id="rId3" Type="http://schemas.openxmlformats.org/officeDocument/2006/relationships/hyperlink" Target="https://podminky.urs.cz/item/CS_URS_2024_01/974049121" TargetMode="External"/><Relationship Id="rId12" Type="http://schemas.openxmlformats.org/officeDocument/2006/relationships/hyperlink" Target="https://podminky.urs.cz/item/CS_URS_2024_01/997013212" TargetMode="External"/><Relationship Id="rId17" Type="http://schemas.openxmlformats.org/officeDocument/2006/relationships/hyperlink" Target="https://podminky.urs.cz/item/CS_URS_2024_01/727111051" TargetMode="External"/><Relationship Id="rId25" Type="http://schemas.openxmlformats.org/officeDocument/2006/relationships/hyperlink" Target="https://podminky.urs.cz/item/CS_URS_2024_01/751111131" TargetMode="External"/><Relationship Id="rId33" Type="http://schemas.openxmlformats.org/officeDocument/2006/relationships/hyperlink" Target="https://podminky.urs.cz/item/CS_URS_2024_01/751792006" TargetMode="External"/><Relationship Id="rId38" Type="http://schemas.openxmlformats.org/officeDocument/2006/relationships/hyperlink" Target="https://podminky.urs.cz/item/CS_URS_2024_01/751514178" TargetMode="External"/><Relationship Id="rId46" Type="http://schemas.openxmlformats.org/officeDocument/2006/relationships/hyperlink" Target="https://podminky.urs.cz/item/CS_URS_2024_01/751571035" TargetMode="External"/><Relationship Id="rId59" Type="http://schemas.openxmlformats.org/officeDocument/2006/relationships/hyperlink" Target="https://podminky.urs.cz/item/CS_URS_2024_01/751311094" TargetMode="External"/><Relationship Id="rId67" Type="http://schemas.openxmlformats.org/officeDocument/2006/relationships/hyperlink" Target="https://podminky.urs.cz/item/CS_URS_2024_01/751311302" TargetMode="External"/><Relationship Id="rId103" Type="http://schemas.openxmlformats.org/officeDocument/2006/relationships/hyperlink" Target="https://podminky.urs.cz/item/CS_URS_2024_01/751791183" TargetMode="External"/><Relationship Id="rId20" Type="http://schemas.openxmlformats.org/officeDocument/2006/relationships/hyperlink" Target="https://podminky.urs.cz/item/CS_URS_2024_01/751611121" TargetMode="External"/><Relationship Id="rId41" Type="http://schemas.openxmlformats.org/officeDocument/2006/relationships/hyperlink" Target="https://podminky.urs.cz/item/CS_URS_2024_01/751572102" TargetMode="External"/><Relationship Id="rId54" Type="http://schemas.openxmlformats.org/officeDocument/2006/relationships/hyperlink" Target="https://podminky.urs.cz/item/CS_URS_2024_01/713461121" TargetMode="External"/><Relationship Id="rId62" Type="http://schemas.openxmlformats.org/officeDocument/2006/relationships/hyperlink" Target="https://podminky.urs.cz/item/CS_URS_2024_01/751398051" TargetMode="External"/><Relationship Id="rId70" Type="http://schemas.openxmlformats.org/officeDocument/2006/relationships/hyperlink" Target="https://podminky.urs.cz/item/CS_URS_2024_01/751377042" TargetMode="External"/><Relationship Id="rId75" Type="http://schemas.openxmlformats.org/officeDocument/2006/relationships/hyperlink" Target="https://podminky.urs.cz/item/CS_URS_2024_01/763172322" TargetMode="External"/><Relationship Id="rId83" Type="http://schemas.openxmlformats.org/officeDocument/2006/relationships/hyperlink" Target="https://podminky.urs.cz/item/CS_URS_2024_01/751711111" TargetMode="External"/><Relationship Id="rId88" Type="http://schemas.openxmlformats.org/officeDocument/2006/relationships/hyperlink" Target="https://podminky.urs.cz/item/CS_URS_2024_01/751791111" TargetMode="External"/><Relationship Id="rId91" Type="http://schemas.openxmlformats.org/officeDocument/2006/relationships/hyperlink" Target="https://podminky.urs.cz/item/CS_URS_2024_01/751791114" TargetMode="External"/><Relationship Id="rId96" Type="http://schemas.openxmlformats.org/officeDocument/2006/relationships/hyperlink" Target="https://podminky.urs.cz/item/CS_URS_2024_01/751791173" TargetMode="External"/><Relationship Id="rId1" Type="http://schemas.openxmlformats.org/officeDocument/2006/relationships/hyperlink" Target="https://podminky.urs.cz/item/CS_URS_2024_01/612325101" TargetMode="External"/><Relationship Id="rId6" Type="http://schemas.openxmlformats.org/officeDocument/2006/relationships/hyperlink" Target="https://podminky.urs.cz/item/CS_URS_2024_01/971033331" TargetMode="External"/><Relationship Id="rId15" Type="http://schemas.openxmlformats.org/officeDocument/2006/relationships/hyperlink" Target="https://podminky.urs.cz/item/CS_URS_2024_01/997013603" TargetMode="External"/><Relationship Id="rId23" Type="http://schemas.openxmlformats.org/officeDocument/2006/relationships/hyperlink" Target="https://podminky.urs.cz/item/CS_URS_2024_01/751611141" TargetMode="External"/><Relationship Id="rId28" Type="http://schemas.openxmlformats.org/officeDocument/2006/relationships/hyperlink" Target="https://podminky.urs.cz/item/CS_URS_2024_01/751614130" TargetMode="External"/><Relationship Id="rId36" Type="http://schemas.openxmlformats.org/officeDocument/2006/relationships/hyperlink" Target="https://podminky.urs.cz/item/CS_URS_2024_01/751510042" TargetMode="External"/><Relationship Id="rId49" Type="http://schemas.openxmlformats.org/officeDocument/2006/relationships/hyperlink" Target="https://podminky.urs.cz/item/CS_URS_2024_01/751514113" TargetMode="External"/><Relationship Id="rId57" Type="http://schemas.openxmlformats.org/officeDocument/2006/relationships/hyperlink" Target="https://podminky.urs.cz/item/CS_URS_2024_01/751322012" TargetMode="External"/><Relationship Id="rId10" Type="http://schemas.openxmlformats.org/officeDocument/2006/relationships/hyperlink" Target="https://podminky.urs.cz/item/CS_URS_2024_01/977151112" TargetMode="External"/><Relationship Id="rId31" Type="http://schemas.openxmlformats.org/officeDocument/2006/relationships/hyperlink" Target="https://podminky.urs.cz/item/CS_URS_2024_01/741124603" TargetMode="External"/><Relationship Id="rId44" Type="http://schemas.openxmlformats.org/officeDocument/2006/relationships/hyperlink" Target="https://podminky.urs.cz/item/CS_URS_2024_01/751511021" TargetMode="External"/><Relationship Id="rId52" Type="http://schemas.openxmlformats.org/officeDocument/2006/relationships/hyperlink" Target="https://podminky.urs.cz/item/CS_URS_2024_01/751581212" TargetMode="External"/><Relationship Id="rId60" Type="http://schemas.openxmlformats.org/officeDocument/2006/relationships/hyperlink" Target="https://podminky.urs.cz/item/CS_URS_2024_01/751514715" TargetMode="External"/><Relationship Id="rId65" Type="http://schemas.openxmlformats.org/officeDocument/2006/relationships/hyperlink" Target="https://podminky.urs.cz/item/CS_URS_2024_01/751322134" TargetMode="External"/><Relationship Id="rId73" Type="http://schemas.openxmlformats.org/officeDocument/2006/relationships/hyperlink" Target="https://podminky.urs.cz/item/CS_URS_2024_01/751514663" TargetMode="External"/><Relationship Id="rId78" Type="http://schemas.openxmlformats.org/officeDocument/2006/relationships/hyperlink" Target="https://podminky.urs.cz/item/CS_URS_2024_01/742124002" TargetMode="External"/><Relationship Id="rId81" Type="http://schemas.openxmlformats.org/officeDocument/2006/relationships/hyperlink" Target="https://podminky.urs.cz/item/CS_URS_2024_01/751731112" TargetMode="External"/><Relationship Id="rId86" Type="http://schemas.openxmlformats.org/officeDocument/2006/relationships/hyperlink" Target="https://podminky.urs.cz/item/CS_URS_2024_01/751792007" TargetMode="External"/><Relationship Id="rId94" Type="http://schemas.openxmlformats.org/officeDocument/2006/relationships/hyperlink" Target="https://podminky.urs.cz/item/CS_URS_2024_01/751791171" TargetMode="External"/><Relationship Id="rId99" Type="http://schemas.openxmlformats.org/officeDocument/2006/relationships/hyperlink" Target="https://podminky.urs.cz/item/CS_URS_2024_01/751791177" TargetMode="External"/><Relationship Id="rId101" Type="http://schemas.openxmlformats.org/officeDocument/2006/relationships/hyperlink" Target="https://podminky.urs.cz/item/CS_URS_2024_01/751791401" TargetMode="External"/><Relationship Id="rId4" Type="http://schemas.openxmlformats.org/officeDocument/2006/relationships/hyperlink" Target="https://podminky.urs.cz/item/CS_URS_2024_01/971033441" TargetMode="External"/><Relationship Id="rId9" Type="http://schemas.openxmlformats.org/officeDocument/2006/relationships/hyperlink" Target="https://podminky.urs.cz/item/CS_URS_2024_01/977131219" TargetMode="External"/><Relationship Id="rId13" Type="http://schemas.openxmlformats.org/officeDocument/2006/relationships/hyperlink" Target="https://podminky.urs.cz/item/CS_URS_2024_01/997013501" TargetMode="External"/><Relationship Id="rId18" Type="http://schemas.openxmlformats.org/officeDocument/2006/relationships/hyperlink" Target="https://podminky.urs.cz/item/CS_URS_2024_01/998751101" TargetMode="External"/><Relationship Id="rId39" Type="http://schemas.openxmlformats.org/officeDocument/2006/relationships/hyperlink" Target="https://podminky.urs.cz/item/CS_URS_2024_01/751537112" TargetMode="External"/><Relationship Id="rId34" Type="http://schemas.openxmlformats.org/officeDocument/2006/relationships/hyperlink" Target="https://podminky.urs.cz/item/CS_URS_2024_01/751510043" TargetMode="External"/><Relationship Id="rId50" Type="http://schemas.openxmlformats.org/officeDocument/2006/relationships/hyperlink" Target="https://podminky.urs.cz/item/CS_URS_2024_01/751514215" TargetMode="External"/><Relationship Id="rId55" Type="http://schemas.openxmlformats.org/officeDocument/2006/relationships/hyperlink" Target="https://podminky.urs.cz/item/CS_URS_2024_01/751613114" TargetMode="External"/><Relationship Id="rId76" Type="http://schemas.openxmlformats.org/officeDocument/2006/relationships/hyperlink" Target="https://podminky.urs.cz/item/CS_URS_2024_01/210812061" TargetMode="External"/><Relationship Id="rId97" Type="http://schemas.openxmlformats.org/officeDocument/2006/relationships/hyperlink" Target="https://podminky.urs.cz/item/CS_URS_2024_01/751791174" TargetMode="External"/><Relationship Id="rId104" Type="http://schemas.openxmlformats.org/officeDocument/2006/relationships/hyperlink" Target="https://podminky.urs.cz/item/CS_URS_2024_01/733390104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42121001" TargetMode="External"/><Relationship Id="rId21" Type="http://schemas.openxmlformats.org/officeDocument/2006/relationships/hyperlink" Target="https://podminky.urs.cz/item/CS_URS_2024_01/210812041" TargetMode="External"/><Relationship Id="rId42" Type="http://schemas.openxmlformats.org/officeDocument/2006/relationships/hyperlink" Target="https://podminky.urs.cz/item/CS_URS_2024_01/741420022" TargetMode="External"/><Relationship Id="rId47" Type="http://schemas.openxmlformats.org/officeDocument/2006/relationships/hyperlink" Target="https://podminky.urs.cz/item/CS_URS_2024_01/741110002" TargetMode="External"/><Relationship Id="rId63" Type="http://schemas.openxmlformats.org/officeDocument/2006/relationships/hyperlink" Target="https://podminky.urs.cz/item/CS_URS_2024_01/741310121" TargetMode="External"/><Relationship Id="rId68" Type="http://schemas.openxmlformats.org/officeDocument/2006/relationships/hyperlink" Target="https://podminky.urs.cz/item/CS_URS_2024_01/741310261" TargetMode="External"/><Relationship Id="rId84" Type="http://schemas.openxmlformats.org/officeDocument/2006/relationships/hyperlink" Target="https://podminky.urs.cz/item/CS_URS_2024_01/741210407" TargetMode="External"/><Relationship Id="rId89" Type="http://schemas.openxmlformats.org/officeDocument/2006/relationships/hyperlink" Target="https://podminky.urs.cz/item/CS_URS_2024_01/460161172" TargetMode="External"/><Relationship Id="rId112" Type="http://schemas.openxmlformats.org/officeDocument/2006/relationships/hyperlink" Target="https://podminky.urs.cz/item/CS_URS_2024_01/045303000" TargetMode="External"/><Relationship Id="rId16" Type="http://schemas.openxmlformats.org/officeDocument/2006/relationships/hyperlink" Target="https://podminky.urs.cz/item/CS_URS_2024_01/741122033" TargetMode="External"/><Relationship Id="rId107" Type="http://schemas.openxmlformats.org/officeDocument/2006/relationships/hyperlink" Target="https://podminky.urs.cz/item/CS_URS_2024_01/HZS3131" TargetMode="External"/><Relationship Id="rId11" Type="http://schemas.openxmlformats.org/officeDocument/2006/relationships/hyperlink" Target="https://podminky.urs.cz/item/CS_URS_2024_01/741122031" TargetMode="External"/><Relationship Id="rId24" Type="http://schemas.openxmlformats.org/officeDocument/2006/relationships/hyperlink" Target="https://podminky.urs.cz/item/CS_URS_2024_01/741132101" TargetMode="External"/><Relationship Id="rId32" Type="http://schemas.openxmlformats.org/officeDocument/2006/relationships/hyperlink" Target="https://podminky.urs.cz/item/CS_URS_2024_01/741130061" TargetMode="External"/><Relationship Id="rId37" Type="http://schemas.openxmlformats.org/officeDocument/2006/relationships/hyperlink" Target="https://podminky.urs.cz/item/CS_URS_2024_01/741128022" TargetMode="External"/><Relationship Id="rId40" Type="http://schemas.openxmlformats.org/officeDocument/2006/relationships/hyperlink" Target="https://podminky.urs.cz/item/CS_URS_2024_01/741410021" TargetMode="External"/><Relationship Id="rId45" Type="http://schemas.openxmlformats.org/officeDocument/2006/relationships/hyperlink" Target="https://podminky.urs.cz/item/CS_URS_2024_01/741430005" TargetMode="External"/><Relationship Id="rId53" Type="http://schemas.openxmlformats.org/officeDocument/2006/relationships/hyperlink" Target="https://podminky.urs.cz/item/CS_URS_2024_01/741112111" TargetMode="External"/><Relationship Id="rId58" Type="http://schemas.openxmlformats.org/officeDocument/2006/relationships/hyperlink" Target="https://podminky.urs.cz/item/CS_URS_2024_01/741930001" TargetMode="External"/><Relationship Id="rId66" Type="http://schemas.openxmlformats.org/officeDocument/2006/relationships/hyperlink" Target="https://podminky.urs.cz/item/CS_URS_2024_01/741310126" TargetMode="External"/><Relationship Id="rId74" Type="http://schemas.openxmlformats.org/officeDocument/2006/relationships/hyperlink" Target="https://podminky.urs.cz/item/CS_URS_2024_01/741313033" TargetMode="External"/><Relationship Id="rId79" Type="http://schemas.openxmlformats.org/officeDocument/2006/relationships/hyperlink" Target="https://podminky.urs.cz/item/CS_URS_2024_01/741311003" TargetMode="External"/><Relationship Id="rId87" Type="http://schemas.openxmlformats.org/officeDocument/2006/relationships/hyperlink" Target="https://podminky.urs.cz/item/CS_URS_2024_01/741320185" TargetMode="External"/><Relationship Id="rId102" Type="http://schemas.openxmlformats.org/officeDocument/2006/relationships/hyperlink" Target="https://podminky.urs.cz/item/CS_URS_2024_01/973031344" TargetMode="External"/><Relationship Id="rId110" Type="http://schemas.openxmlformats.org/officeDocument/2006/relationships/hyperlink" Target="https://podminky.urs.cz/item/CS_URS_2024_01/013254000" TargetMode="External"/><Relationship Id="rId115" Type="http://schemas.openxmlformats.org/officeDocument/2006/relationships/drawing" Target="../drawings/drawing6.xml"/><Relationship Id="rId5" Type="http://schemas.openxmlformats.org/officeDocument/2006/relationships/hyperlink" Target="https://podminky.urs.cz/item/CS_URS_2024_01/741122015" TargetMode="External"/><Relationship Id="rId61" Type="http://schemas.openxmlformats.org/officeDocument/2006/relationships/hyperlink" Target="https://podminky.urs.cz/item/CS_URS_2024_01/741310101" TargetMode="External"/><Relationship Id="rId82" Type="http://schemas.openxmlformats.org/officeDocument/2006/relationships/hyperlink" Target="https://podminky.urs.cz/item/CS_URS_2024_01/741311072" TargetMode="External"/><Relationship Id="rId90" Type="http://schemas.openxmlformats.org/officeDocument/2006/relationships/hyperlink" Target="https://podminky.urs.cz/item/CS_URS_2024_01/132312331" TargetMode="External"/><Relationship Id="rId95" Type="http://schemas.openxmlformats.org/officeDocument/2006/relationships/hyperlink" Target="https://podminky.urs.cz/item/CS_URS_2024_01/131213711" TargetMode="External"/><Relationship Id="rId19" Type="http://schemas.openxmlformats.org/officeDocument/2006/relationships/hyperlink" Target="https://podminky.urs.cz/item/CS_URS_2024_01/741122145" TargetMode="External"/><Relationship Id="rId14" Type="http://schemas.openxmlformats.org/officeDocument/2006/relationships/hyperlink" Target="https://podminky.urs.cz/item/CS_URS_2024_01/741122032" TargetMode="External"/><Relationship Id="rId22" Type="http://schemas.openxmlformats.org/officeDocument/2006/relationships/hyperlink" Target="https://podminky.urs.cz/item/CS_URS_2024_01/741120303" TargetMode="External"/><Relationship Id="rId27" Type="http://schemas.openxmlformats.org/officeDocument/2006/relationships/hyperlink" Target="https://podminky.urs.cz/item/CS_URS_2024_01/210812041" TargetMode="External"/><Relationship Id="rId30" Type="http://schemas.openxmlformats.org/officeDocument/2006/relationships/hyperlink" Target="https://podminky.urs.cz/item/CS_URS_2024_01/741130007" TargetMode="External"/><Relationship Id="rId35" Type="http://schemas.openxmlformats.org/officeDocument/2006/relationships/hyperlink" Target="https://podminky.urs.cz/item/CS_URS_2024_01/741128031" TargetMode="External"/><Relationship Id="rId43" Type="http://schemas.openxmlformats.org/officeDocument/2006/relationships/hyperlink" Target="https://podminky.urs.cz/item/CS_URS_2024_01/741420001" TargetMode="External"/><Relationship Id="rId48" Type="http://schemas.openxmlformats.org/officeDocument/2006/relationships/hyperlink" Target="https://podminky.urs.cz/item/CS_URS_2024_01/741110042" TargetMode="External"/><Relationship Id="rId56" Type="http://schemas.openxmlformats.org/officeDocument/2006/relationships/hyperlink" Target="https://podminky.urs.cz/item/CS_URS_2024_01/953991111" TargetMode="External"/><Relationship Id="rId64" Type="http://schemas.openxmlformats.org/officeDocument/2006/relationships/hyperlink" Target="https://podminky.urs.cz/item/CS_URS_2024_01/741310122" TargetMode="External"/><Relationship Id="rId69" Type="http://schemas.openxmlformats.org/officeDocument/2006/relationships/hyperlink" Target="https://podminky.urs.cz/item/CS_URS_2024_01/741310263" TargetMode="External"/><Relationship Id="rId77" Type="http://schemas.openxmlformats.org/officeDocument/2006/relationships/hyperlink" Target="https://podminky.urs.cz/item/CS_URS_2024_01/741331075" TargetMode="External"/><Relationship Id="rId100" Type="http://schemas.openxmlformats.org/officeDocument/2006/relationships/hyperlink" Target="https://podminky.urs.cz/item/CS_URS_2024_01/974031122" TargetMode="External"/><Relationship Id="rId105" Type="http://schemas.openxmlformats.org/officeDocument/2006/relationships/hyperlink" Target="https://podminky.urs.cz/item/CS_URS_2024_01/998741102" TargetMode="External"/><Relationship Id="rId113" Type="http://schemas.openxmlformats.org/officeDocument/2006/relationships/hyperlink" Target="https://podminky.urs.cz/item/CS_URS_2024_01/081002000" TargetMode="External"/><Relationship Id="rId8" Type="http://schemas.openxmlformats.org/officeDocument/2006/relationships/hyperlink" Target="https://podminky.urs.cz/item/CS_URS_2024_01/741122016" TargetMode="External"/><Relationship Id="rId51" Type="http://schemas.openxmlformats.org/officeDocument/2006/relationships/hyperlink" Target="https://podminky.urs.cz/item/CS_URS_2024_01/741112001" TargetMode="External"/><Relationship Id="rId72" Type="http://schemas.openxmlformats.org/officeDocument/2006/relationships/hyperlink" Target="https://podminky.urs.cz/item/CS_URS_2024_01/741313033" TargetMode="External"/><Relationship Id="rId80" Type="http://schemas.openxmlformats.org/officeDocument/2006/relationships/hyperlink" Target="https://podminky.urs.cz/item/CS_URS_2024_01/741311004" TargetMode="External"/><Relationship Id="rId85" Type="http://schemas.openxmlformats.org/officeDocument/2006/relationships/hyperlink" Target="https://podminky.urs.cz/item/CS_URS_2024_01/741320931" TargetMode="External"/><Relationship Id="rId93" Type="http://schemas.openxmlformats.org/officeDocument/2006/relationships/hyperlink" Target="https://podminky.urs.cz/item/CS_URS_2024_01/174111101" TargetMode="External"/><Relationship Id="rId98" Type="http://schemas.openxmlformats.org/officeDocument/2006/relationships/hyperlink" Target="https://podminky.urs.cz/item/CS_URS_2024_01/973031151" TargetMode="External"/><Relationship Id="rId3" Type="http://schemas.openxmlformats.org/officeDocument/2006/relationships/hyperlink" Target="https://podminky.urs.cz/item/CS_URS_2024_01/741120301" TargetMode="External"/><Relationship Id="rId12" Type="http://schemas.openxmlformats.org/officeDocument/2006/relationships/hyperlink" Target="https://podminky.urs.cz/item/CS_URS_2024_01/741122031" TargetMode="External"/><Relationship Id="rId17" Type="http://schemas.openxmlformats.org/officeDocument/2006/relationships/hyperlink" Target="https://podminky.urs.cz/item/CS_URS_2024_01/741122033" TargetMode="External"/><Relationship Id="rId25" Type="http://schemas.openxmlformats.org/officeDocument/2006/relationships/hyperlink" Target="https://podminky.urs.cz/item/CS_URS_2024_01/741920241" TargetMode="External"/><Relationship Id="rId33" Type="http://schemas.openxmlformats.org/officeDocument/2006/relationships/hyperlink" Target="https://podminky.urs.cz/item/CS_URS_2024_01/741130021" TargetMode="External"/><Relationship Id="rId38" Type="http://schemas.openxmlformats.org/officeDocument/2006/relationships/hyperlink" Target="https://podminky.urs.cz/item/CS_URS_2024_01/741420020" TargetMode="External"/><Relationship Id="rId46" Type="http://schemas.openxmlformats.org/officeDocument/2006/relationships/hyperlink" Target="https://podminky.urs.cz/item/CS_URS_2024_01/741440031" TargetMode="External"/><Relationship Id="rId59" Type="http://schemas.openxmlformats.org/officeDocument/2006/relationships/hyperlink" Target="https://podminky.urs.cz/item/CS_URS_2024_01/741930002" TargetMode="External"/><Relationship Id="rId67" Type="http://schemas.openxmlformats.org/officeDocument/2006/relationships/hyperlink" Target="https://podminky.urs.cz/item/CS_URS_2024_01/741310251" TargetMode="External"/><Relationship Id="rId103" Type="http://schemas.openxmlformats.org/officeDocument/2006/relationships/hyperlink" Target="https://podminky.urs.cz/item/CS_URS_2024_01/973031346" TargetMode="External"/><Relationship Id="rId108" Type="http://schemas.openxmlformats.org/officeDocument/2006/relationships/hyperlink" Target="https://podminky.urs.cz/item/CS_URS_2024_01/HZS4212" TargetMode="External"/><Relationship Id="rId20" Type="http://schemas.openxmlformats.org/officeDocument/2006/relationships/hyperlink" Target="https://podminky.urs.cz/item/CS_URS_2024_01/741122159" TargetMode="External"/><Relationship Id="rId41" Type="http://schemas.openxmlformats.org/officeDocument/2006/relationships/hyperlink" Target="https://podminky.urs.cz/item/CS_URS_2024_01/741410003" TargetMode="External"/><Relationship Id="rId54" Type="http://schemas.openxmlformats.org/officeDocument/2006/relationships/hyperlink" Target="https://podminky.urs.cz/item/CS_URS_2024_01/741110501" TargetMode="External"/><Relationship Id="rId62" Type="http://schemas.openxmlformats.org/officeDocument/2006/relationships/hyperlink" Target="https://podminky.urs.cz/item/CS_URS_2024_01/741310112" TargetMode="External"/><Relationship Id="rId70" Type="http://schemas.openxmlformats.org/officeDocument/2006/relationships/hyperlink" Target="https://podminky.urs.cz/item/CS_URS_2024_01/741310269" TargetMode="External"/><Relationship Id="rId75" Type="http://schemas.openxmlformats.org/officeDocument/2006/relationships/hyperlink" Target="https://podminky.urs.cz/item/CS_URS_2024_01/741313082" TargetMode="External"/><Relationship Id="rId83" Type="http://schemas.openxmlformats.org/officeDocument/2006/relationships/hyperlink" Target="https://podminky.urs.cz/item/CS_URS_2024_01/741311071" TargetMode="External"/><Relationship Id="rId88" Type="http://schemas.openxmlformats.org/officeDocument/2006/relationships/hyperlink" Target="https://podminky.urs.cz/item/CS_URS_2024_01/741372022" TargetMode="External"/><Relationship Id="rId91" Type="http://schemas.openxmlformats.org/officeDocument/2006/relationships/hyperlink" Target="https://podminky.urs.cz/item/CS_URS_2024_01/460010025" TargetMode="External"/><Relationship Id="rId96" Type="http://schemas.openxmlformats.org/officeDocument/2006/relationships/hyperlink" Target="https://podminky.urs.cz/item/CS_URS_2024_01/132152501" TargetMode="External"/><Relationship Id="rId111" Type="http://schemas.openxmlformats.org/officeDocument/2006/relationships/hyperlink" Target="https://podminky.urs.cz/item/CS_URS_2024_01/041103000" TargetMode="External"/><Relationship Id="rId1" Type="http://schemas.openxmlformats.org/officeDocument/2006/relationships/hyperlink" Target="https://podminky.urs.cz/item/CS_URS_2024_01/741120301" TargetMode="External"/><Relationship Id="rId6" Type="http://schemas.openxmlformats.org/officeDocument/2006/relationships/hyperlink" Target="https://podminky.urs.cz/item/CS_URS_2024_01/741122015" TargetMode="External"/><Relationship Id="rId15" Type="http://schemas.openxmlformats.org/officeDocument/2006/relationships/hyperlink" Target="https://podminky.urs.cz/item/CS_URS_2024_01/741122032" TargetMode="External"/><Relationship Id="rId23" Type="http://schemas.openxmlformats.org/officeDocument/2006/relationships/hyperlink" Target="https://podminky.urs.cz/item/CS_URS_2024_01/210812043" TargetMode="External"/><Relationship Id="rId28" Type="http://schemas.openxmlformats.org/officeDocument/2006/relationships/hyperlink" Target="https://podminky.urs.cz/item/CS_URS_2024_01/741130011" TargetMode="External"/><Relationship Id="rId36" Type="http://schemas.openxmlformats.org/officeDocument/2006/relationships/hyperlink" Target="https://podminky.urs.cz/item/CS_URS_2024_01/741128025" TargetMode="External"/><Relationship Id="rId49" Type="http://schemas.openxmlformats.org/officeDocument/2006/relationships/hyperlink" Target="https://podminky.urs.cz/item/CS_URS_2024_01/741110312" TargetMode="External"/><Relationship Id="rId57" Type="http://schemas.openxmlformats.org/officeDocument/2006/relationships/hyperlink" Target="https://podminky.urs.cz/item/CS_URS_2024_01/210021082" TargetMode="External"/><Relationship Id="rId106" Type="http://schemas.openxmlformats.org/officeDocument/2006/relationships/hyperlink" Target="https://podminky.urs.cz/item/CS_URS_2024_01/HZS1292" TargetMode="External"/><Relationship Id="rId114" Type="http://schemas.openxmlformats.org/officeDocument/2006/relationships/hyperlink" Target="https://podminky.urs.cz/item/CS_URS_2024_01/090001000" TargetMode="External"/><Relationship Id="rId10" Type="http://schemas.openxmlformats.org/officeDocument/2006/relationships/hyperlink" Target="https://podminky.urs.cz/item/CS_URS_2024_01/741122031" TargetMode="External"/><Relationship Id="rId31" Type="http://schemas.openxmlformats.org/officeDocument/2006/relationships/hyperlink" Target="https://podminky.urs.cz/item/CS_URS_2024_01/741130065" TargetMode="External"/><Relationship Id="rId44" Type="http://schemas.openxmlformats.org/officeDocument/2006/relationships/hyperlink" Target="https://podminky.urs.cz/item/CS_URS_2024_01/741420083" TargetMode="External"/><Relationship Id="rId52" Type="http://schemas.openxmlformats.org/officeDocument/2006/relationships/hyperlink" Target="https://podminky.urs.cz/item/CS_URS_2024_01/741112001" TargetMode="External"/><Relationship Id="rId60" Type="http://schemas.openxmlformats.org/officeDocument/2006/relationships/hyperlink" Target="https://podminky.urs.cz/item/CS_URS_2024_01/741930003" TargetMode="External"/><Relationship Id="rId65" Type="http://schemas.openxmlformats.org/officeDocument/2006/relationships/hyperlink" Target="https://podminky.urs.cz/item/CS_URS_2024_01/741310125" TargetMode="External"/><Relationship Id="rId73" Type="http://schemas.openxmlformats.org/officeDocument/2006/relationships/hyperlink" Target="https://podminky.urs.cz/item/CS_URS_2024_01/741313005" TargetMode="External"/><Relationship Id="rId78" Type="http://schemas.openxmlformats.org/officeDocument/2006/relationships/hyperlink" Target="https://podminky.urs.cz/item/CS_URS_2024_01/741331008" TargetMode="External"/><Relationship Id="rId81" Type="http://schemas.openxmlformats.org/officeDocument/2006/relationships/hyperlink" Target="https://podminky.urs.cz/item/CS_URS_2024_01/741330602" TargetMode="External"/><Relationship Id="rId86" Type="http://schemas.openxmlformats.org/officeDocument/2006/relationships/hyperlink" Target="https://podminky.urs.cz/item/CS_URS_2024_01/741322151" TargetMode="External"/><Relationship Id="rId94" Type="http://schemas.openxmlformats.org/officeDocument/2006/relationships/hyperlink" Target="https://podminky.urs.cz/item/CS_URS_2024_01/181911102" TargetMode="External"/><Relationship Id="rId99" Type="http://schemas.openxmlformats.org/officeDocument/2006/relationships/hyperlink" Target="https://podminky.urs.cz/item/CS_URS_2024_01/974031121" TargetMode="External"/><Relationship Id="rId101" Type="http://schemas.openxmlformats.org/officeDocument/2006/relationships/hyperlink" Target="https://podminky.urs.cz/item/CS_URS_2023_02/612315101" TargetMode="External"/><Relationship Id="rId4" Type="http://schemas.openxmlformats.org/officeDocument/2006/relationships/hyperlink" Target="https://podminky.urs.cz/item/CS_URS_2024_01/741120303" TargetMode="External"/><Relationship Id="rId9" Type="http://schemas.openxmlformats.org/officeDocument/2006/relationships/hyperlink" Target="https://podminky.urs.cz/item/CS_URS_2024_01/741122025" TargetMode="External"/><Relationship Id="rId13" Type="http://schemas.openxmlformats.org/officeDocument/2006/relationships/hyperlink" Target="https://podminky.urs.cz/item/CS_URS_2024_01/741122032" TargetMode="External"/><Relationship Id="rId18" Type="http://schemas.openxmlformats.org/officeDocument/2006/relationships/hyperlink" Target="https://podminky.urs.cz/item/CS_URS_2024_01/741122122" TargetMode="External"/><Relationship Id="rId39" Type="http://schemas.openxmlformats.org/officeDocument/2006/relationships/hyperlink" Target="https://podminky.urs.cz/item/CS_URS_2024_01/741420051" TargetMode="External"/><Relationship Id="rId109" Type="http://schemas.openxmlformats.org/officeDocument/2006/relationships/hyperlink" Target="https://podminky.urs.cz/item/CS_URS_2024_01/013002000" TargetMode="External"/><Relationship Id="rId34" Type="http://schemas.openxmlformats.org/officeDocument/2006/relationships/hyperlink" Target="https://podminky.urs.cz/item/CS_URS_2024_01/741128026" TargetMode="External"/><Relationship Id="rId50" Type="http://schemas.openxmlformats.org/officeDocument/2006/relationships/hyperlink" Target="https://podminky.urs.cz/item/CS_URS_2024_01/741112001" TargetMode="External"/><Relationship Id="rId55" Type="http://schemas.openxmlformats.org/officeDocument/2006/relationships/hyperlink" Target="https://podminky.urs.cz/item/CS_URS_2024_01/741130021" TargetMode="External"/><Relationship Id="rId76" Type="http://schemas.openxmlformats.org/officeDocument/2006/relationships/hyperlink" Target="https://podminky.urs.cz/item/CS_URS_2024_01/741313221" TargetMode="External"/><Relationship Id="rId97" Type="http://schemas.openxmlformats.org/officeDocument/2006/relationships/hyperlink" Target="https://podminky.urs.cz/item/CS_URS_2024_01/741920241" TargetMode="External"/><Relationship Id="rId104" Type="http://schemas.openxmlformats.org/officeDocument/2006/relationships/hyperlink" Target="https://podminky.urs.cz/item/CS_URS_2024_01/973031512" TargetMode="External"/><Relationship Id="rId7" Type="http://schemas.openxmlformats.org/officeDocument/2006/relationships/hyperlink" Target="https://podminky.urs.cz/item/CS_URS_2024_01/741122015" TargetMode="External"/><Relationship Id="rId71" Type="http://schemas.openxmlformats.org/officeDocument/2006/relationships/hyperlink" Target="https://podminky.urs.cz/item/CS_URS_2024_01/741313001" TargetMode="External"/><Relationship Id="rId92" Type="http://schemas.openxmlformats.org/officeDocument/2006/relationships/hyperlink" Target="https://podminky.urs.cz/item/CS_URS_2024_01/460661511" TargetMode="External"/><Relationship Id="rId2" Type="http://schemas.openxmlformats.org/officeDocument/2006/relationships/hyperlink" Target="https://podminky.urs.cz/item/CS_URS_2024_01/741120301" TargetMode="External"/><Relationship Id="rId29" Type="http://schemas.openxmlformats.org/officeDocument/2006/relationships/hyperlink" Target="https://podminky.urs.cz/item/CS_URS_2024_01/74113001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2210131" TargetMode="External"/><Relationship Id="rId13" Type="http://schemas.openxmlformats.org/officeDocument/2006/relationships/hyperlink" Target="https://podminky.urs.cz/item/CS_URS_2024_01/742210251" TargetMode="External"/><Relationship Id="rId18" Type="http://schemas.openxmlformats.org/officeDocument/2006/relationships/hyperlink" Target="https://podminky.urs.cz/item/CS_URS_2024_01/742121001" TargetMode="External"/><Relationship Id="rId26" Type="http://schemas.openxmlformats.org/officeDocument/2006/relationships/hyperlink" Target="https://podminky.urs.cz/item/CS_URS_2024_01/973031346" TargetMode="External"/><Relationship Id="rId3" Type="http://schemas.openxmlformats.org/officeDocument/2006/relationships/hyperlink" Target="https://podminky.urs.cz/item/CS_URS_2024_01/742210041" TargetMode="External"/><Relationship Id="rId21" Type="http://schemas.openxmlformats.org/officeDocument/2006/relationships/hyperlink" Target="https://podminky.urs.cz/item/CS_URS_2024_01/742210501" TargetMode="External"/><Relationship Id="rId34" Type="http://schemas.openxmlformats.org/officeDocument/2006/relationships/hyperlink" Target="https://podminky.urs.cz/item/CS_URS_2024_01/973031344" TargetMode="External"/><Relationship Id="rId7" Type="http://schemas.openxmlformats.org/officeDocument/2006/relationships/hyperlink" Target="https://podminky.urs.cz/item/CS_URS_2024_01/742210121" TargetMode="External"/><Relationship Id="rId12" Type="http://schemas.openxmlformats.org/officeDocument/2006/relationships/hyperlink" Target="https://podminky.urs.cz/item/CS_URS_2024_01/742210231" TargetMode="External"/><Relationship Id="rId17" Type="http://schemas.openxmlformats.org/officeDocument/2006/relationships/hyperlink" Target="https://podminky.urs.cz/item/CS_URS_2024_01/742121001" TargetMode="External"/><Relationship Id="rId25" Type="http://schemas.openxmlformats.org/officeDocument/2006/relationships/hyperlink" Target="https://podminky.urs.cz/item/CS_URS_2024_01/741920241" TargetMode="External"/><Relationship Id="rId33" Type="http://schemas.openxmlformats.org/officeDocument/2006/relationships/hyperlink" Target="https://podminky.urs.cz/item/CS_URS_2024_01/998741102" TargetMode="External"/><Relationship Id="rId2" Type="http://schemas.openxmlformats.org/officeDocument/2006/relationships/hyperlink" Target="https://podminky.urs.cz/item/CS_URS_2024_01/742210031" TargetMode="External"/><Relationship Id="rId16" Type="http://schemas.openxmlformats.org/officeDocument/2006/relationships/hyperlink" Target="https://podminky.urs.cz/item/CS_URS_2024_01/741311071" TargetMode="External"/><Relationship Id="rId20" Type="http://schemas.openxmlformats.org/officeDocument/2006/relationships/hyperlink" Target="https://podminky.urs.cz/item/CS_URS_2024_01/742210503" TargetMode="External"/><Relationship Id="rId29" Type="http://schemas.openxmlformats.org/officeDocument/2006/relationships/hyperlink" Target="https://podminky.urs.cz/item/CS_URS_2024_01/HZS4212" TargetMode="External"/><Relationship Id="rId1" Type="http://schemas.openxmlformats.org/officeDocument/2006/relationships/hyperlink" Target="https://podminky.urs.cz/item/CS_URS_2024_01/742210001" TargetMode="External"/><Relationship Id="rId6" Type="http://schemas.openxmlformats.org/officeDocument/2006/relationships/hyperlink" Target="https://podminky.urs.cz/item/CS_URS_2024_01/742210121" TargetMode="External"/><Relationship Id="rId11" Type="http://schemas.openxmlformats.org/officeDocument/2006/relationships/hyperlink" Target="https://podminky.urs.cz/item/CS_URS_2024_01/742210303" TargetMode="External"/><Relationship Id="rId24" Type="http://schemas.openxmlformats.org/officeDocument/2006/relationships/hyperlink" Target="https://podminky.urs.cz/item/CS_URS_2024_01/742210521" TargetMode="External"/><Relationship Id="rId32" Type="http://schemas.openxmlformats.org/officeDocument/2006/relationships/hyperlink" Target="https://podminky.urs.cz/item/CS_URS_2024_01/081002000" TargetMode="External"/><Relationship Id="rId5" Type="http://schemas.openxmlformats.org/officeDocument/2006/relationships/hyperlink" Target="https://podminky.urs.cz/item/CS_URS_2024_01/742210111" TargetMode="External"/><Relationship Id="rId15" Type="http://schemas.openxmlformats.org/officeDocument/2006/relationships/hyperlink" Target="https://podminky.urs.cz/item/CS_URS_2024_01/741310252" TargetMode="External"/><Relationship Id="rId23" Type="http://schemas.openxmlformats.org/officeDocument/2006/relationships/hyperlink" Target="https://podminky.urs.cz/item/CS_URS_2024_01/742210421" TargetMode="External"/><Relationship Id="rId28" Type="http://schemas.openxmlformats.org/officeDocument/2006/relationships/hyperlink" Target="https://podminky.urs.cz/item/CS_URS_2024_01/HZS3131" TargetMode="External"/><Relationship Id="rId10" Type="http://schemas.openxmlformats.org/officeDocument/2006/relationships/hyperlink" Target="https://podminky.urs.cz/item/CS_URS_2024_01/742210261" TargetMode="External"/><Relationship Id="rId19" Type="http://schemas.openxmlformats.org/officeDocument/2006/relationships/hyperlink" Target="https://podminky.urs.cz/item/CS_URS_2024_01/210021082" TargetMode="External"/><Relationship Id="rId31" Type="http://schemas.openxmlformats.org/officeDocument/2006/relationships/hyperlink" Target="https://podminky.urs.cz/item/CS_URS_2024_01/013254000" TargetMode="External"/><Relationship Id="rId4" Type="http://schemas.openxmlformats.org/officeDocument/2006/relationships/hyperlink" Target="https://podminky.urs.cz/item/CS_URS_2024_01/742210071" TargetMode="External"/><Relationship Id="rId9" Type="http://schemas.openxmlformats.org/officeDocument/2006/relationships/hyperlink" Target="https://podminky.urs.cz/item/CS_URS_2024_01/742210261" TargetMode="External"/><Relationship Id="rId14" Type="http://schemas.openxmlformats.org/officeDocument/2006/relationships/hyperlink" Target="https://podminky.urs.cz/item/CS_URS_2024_01/741112111" TargetMode="External"/><Relationship Id="rId22" Type="http://schemas.openxmlformats.org/officeDocument/2006/relationships/hyperlink" Target="https://podminky.urs.cz/item/CS_URS_2024_01/742210401" TargetMode="External"/><Relationship Id="rId27" Type="http://schemas.openxmlformats.org/officeDocument/2006/relationships/hyperlink" Target="https://podminky.urs.cz/item/CS_URS_2024_01/974031121" TargetMode="External"/><Relationship Id="rId30" Type="http://schemas.openxmlformats.org/officeDocument/2006/relationships/hyperlink" Target="https://podminky.urs.cz/item/CS_URS_2024_01/013002000" TargetMode="External"/><Relationship Id="rId35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41110063" TargetMode="External"/><Relationship Id="rId18" Type="http://schemas.openxmlformats.org/officeDocument/2006/relationships/hyperlink" Target="https://podminky.urs.cz/item/CS_URS_2024_01/742420121" TargetMode="External"/><Relationship Id="rId26" Type="http://schemas.openxmlformats.org/officeDocument/2006/relationships/hyperlink" Target="https://podminky.urs.cz/item/CS_URS_2024_01/742124005" TargetMode="External"/><Relationship Id="rId39" Type="http://schemas.openxmlformats.org/officeDocument/2006/relationships/hyperlink" Target="https://podminky.urs.cz/item/CS_URS_2024_01/742310005" TargetMode="External"/><Relationship Id="rId21" Type="http://schemas.openxmlformats.org/officeDocument/2006/relationships/hyperlink" Target="https://podminky.urs.cz/item/CS_URS_2024_01/742330001" TargetMode="External"/><Relationship Id="rId34" Type="http://schemas.openxmlformats.org/officeDocument/2006/relationships/hyperlink" Target="https://podminky.urs.cz/item/CS_URS_2024_01/742420081" TargetMode="External"/><Relationship Id="rId42" Type="http://schemas.openxmlformats.org/officeDocument/2006/relationships/hyperlink" Target="https://podminky.urs.cz/item/CS_URS_2024_01/742240001" TargetMode="External"/><Relationship Id="rId47" Type="http://schemas.openxmlformats.org/officeDocument/2006/relationships/hyperlink" Target="https://podminky.urs.cz/item/CS_URS_2024_01/742220081" TargetMode="External"/><Relationship Id="rId50" Type="http://schemas.openxmlformats.org/officeDocument/2006/relationships/hyperlink" Target="https://podminky.urs.cz/item/CS_URS_2024_01/742220141" TargetMode="External"/><Relationship Id="rId55" Type="http://schemas.openxmlformats.org/officeDocument/2006/relationships/hyperlink" Target="https://podminky.urs.cz/item/CS_URS_2024_01/742220401" TargetMode="External"/><Relationship Id="rId63" Type="http://schemas.openxmlformats.org/officeDocument/2006/relationships/hyperlink" Target="https://podminky.urs.cz/item/CS_URS_2024_01/974031121" TargetMode="External"/><Relationship Id="rId68" Type="http://schemas.openxmlformats.org/officeDocument/2006/relationships/hyperlink" Target="https://podminky.urs.cz/item/CS_URS_2024_01/HZS3131" TargetMode="External"/><Relationship Id="rId76" Type="http://schemas.openxmlformats.org/officeDocument/2006/relationships/hyperlink" Target="https://podminky.urs.cz/item/CS_URS_2024_01/013002000" TargetMode="External"/><Relationship Id="rId7" Type="http://schemas.openxmlformats.org/officeDocument/2006/relationships/hyperlink" Target="https://podminky.urs.cz/item/CS_URS_2024_01/742430031" TargetMode="External"/><Relationship Id="rId71" Type="http://schemas.openxmlformats.org/officeDocument/2006/relationships/hyperlink" Target="https://podminky.urs.cz/item/CS_URS_2024_01/045303000" TargetMode="External"/><Relationship Id="rId2" Type="http://schemas.openxmlformats.org/officeDocument/2006/relationships/hyperlink" Target="https://podminky.urs.cz/item/CS_URS_2024_01/742121001" TargetMode="External"/><Relationship Id="rId16" Type="http://schemas.openxmlformats.org/officeDocument/2006/relationships/hyperlink" Target="https://podminky.urs.cz/item/CS_URS_2024_01/741112061" TargetMode="External"/><Relationship Id="rId29" Type="http://schemas.openxmlformats.org/officeDocument/2006/relationships/hyperlink" Target="https://podminky.urs.cz/item/CS_URS_2024_01/742420021" TargetMode="External"/><Relationship Id="rId11" Type="http://schemas.openxmlformats.org/officeDocument/2006/relationships/hyperlink" Target="https://podminky.urs.cz/item/CS_URS_2024_01/741110062" TargetMode="External"/><Relationship Id="rId24" Type="http://schemas.openxmlformats.org/officeDocument/2006/relationships/hyperlink" Target="https://podminky.urs.cz/item/CS_URS_2024_01/742330023" TargetMode="External"/><Relationship Id="rId32" Type="http://schemas.openxmlformats.org/officeDocument/2006/relationships/hyperlink" Target="https://podminky.urs.cz/item/CS_URS_2024_01/742420061" TargetMode="External"/><Relationship Id="rId37" Type="http://schemas.openxmlformats.org/officeDocument/2006/relationships/hyperlink" Target="https://podminky.urs.cz/item/CS_URS_2024_01/742310003" TargetMode="External"/><Relationship Id="rId40" Type="http://schemas.openxmlformats.org/officeDocument/2006/relationships/hyperlink" Target="https://podminky.urs.cz/item/CS_URS_2024_01/742320031" TargetMode="External"/><Relationship Id="rId45" Type="http://schemas.openxmlformats.org/officeDocument/2006/relationships/hyperlink" Target="https://podminky.urs.cz/item/CS_URS_2024_01/742220006" TargetMode="External"/><Relationship Id="rId53" Type="http://schemas.openxmlformats.org/officeDocument/2006/relationships/hyperlink" Target="https://podminky.urs.cz/item/CS_URS_2024_01/742220235" TargetMode="External"/><Relationship Id="rId58" Type="http://schemas.openxmlformats.org/officeDocument/2006/relationships/hyperlink" Target="https://podminky.urs.cz/item/CS_URS_2024_01/742220421" TargetMode="External"/><Relationship Id="rId66" Type="http://schemas.openxmlformats.org/officeDocument/2006/relationships/hyperlink" Target="https://podminky.urs.cz/item/CS_URS_2024_01/HZS1292" TargetMode="External"/><Relationship Id="rId74" Type="http://schemas.openxmlformats.org/officeDocument/2006/relationships/hyperlink" Target="https://podminky.urs.cz/item/CS_URS_2024_01/741920241" TargetMode="External"/><Relationship Id="rId79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742124003" TargetMode="External"/><Relationship Id="rId61" Type="http://schemas.openxmlformats.org/officeDocument/2006/relationships/hyperlink" Target="https://podminky.urs.cz/item/CS_URS_2024_01/973031344" TargetMode="External"/><Relationship Id="rId10" Type="http://schemas.openxmlformats.org/officeDocument/2006/relationships/hyperlink" Target="https://podminky.urs.cz/item/CS_URS_2024_01/741110062" TargetMode="External"/><Relationship Id="rId19" Type="http://schemas.openxmlformats.org/officeDocument/2006/relationships/hyperlink" Target="https://podminky.urs.cz/item/CS_URS_2024_01/742330044" TargetMode="External"/><Relationship Id="rId31" Type="http://schemas.openxmlformats.org/officeDocument/2006/relationships/hyperlink" Target="https://podminky.urs.cz/item/CS_URS_2024_01/742420051" TargetMode="External"/><Relationship Id="rId44" Type="http://schemas.openxmlformats.org/officeDocument/2006/relationships/hyperlink" Target="https://podminky.urs.cz/item/CS_URS_2024_01/742410061" TargetMode="External"/><Relationship Id="rId52" Type="http://schemas.openxmlformats.org/officeDocument/2006/relationships/hyperlink" Target="https://podminky.urs.cz/item/CS_URS_2024_01/742220232" TargetMode="External"/><Relationship Id="rId60" Type="http://schemas.openxmlformats.org/officeDocument/2006/relationships/hyperlink" Target="https://podminky.urs.cz/item/CS_URS_2024_01/742220511" TargetMode="External"/><Relationship Id="rId65" Type="http://schemas.openxmlformats.org/officeDocument/2006/relationships/hyperlink" Target="https://podminky.urs.cz/item/CS_URS_2024_01/973031512" TargetMode="External"/><Relationship Id="rId73" Type="http://schemas.openxmlformats.org/officeDocument/2006/relationships/hyperlink" Target="https://podminky.urs.cz/item/CS_URS_2024_01/998741102" TargetMode="External"/><Relationship Id="rId78" Type="http://schemas.openxmlformats.org/officeDocument/2006/relationships/hyperlink" Target="https://podminky.urs.cz/item/CS_URS_2024_01/742330101" TargetMode="External"/><Relationship Id="rId4" Type="http://schemas.openxmlformats.org/officeDocument/2006/relationships/hyperlink" Target="https://podminky.urs.cz/item/CS_URS_2024_01/742124002" TargetMode="External"/><Relationship Id="rId9" Type="http://schemas.openxmlformats.org/officeDocument/2006/relationships/hyperlink" Target="https://podminky.urs.cz/item/CS_URS_2024_01/741110061" TargetMode="External"/><Relationship Id="rId14" Type="http://schemas.openxmlformats.org/officeDocument/2006/relationships/hyperlink" Target="https://podminky.urs.cz/item/CS_URS_2024_01/742110011" TargetMode="External"/><Relationship Id="rId22" Type="http://schemas.openxmlformats.org/officeDocument/2006/relationships/hyperlink" Target="https://podminky.urs.cz/item/CS_URS_2024_01/742330021" TargetMode="External"/><Relationship Id="rId27" Type="http://schemas.openxmlformats.org/officeDocument/2006/relationships/hyperlink" Target="https://podminky.urs.cz/item/CS_URS_2024_01/742420001" TargetMode="External"/><Relationship Id="rId30" Type="http://schemas.openxmlformats.org/officeDocument/2006/relationships/hyperlink" Target="https://podminky.urs.cz/item/CS_URS_2024_01/742420041" TargetMode="External"/><Relationship Id="rId35" Type="http://schemas.openxmlformats.org/officeDocument/2006/relationships/hyperlink" Target="https://podminky.urs.cz/item/CS_URS_2024_01/742420201" TargetMode="External"/><Relationship Id="rId43" Type="http://schemas.openxmlformats.org/officeDocument/2006/relationships/hyperlink" Target="https://podminky.urs.cz/item/CS_URS_2024_01/742310006" TargetMode="External"/><Relationship Id="rId48" Type="http://schemas.openxmlformats.org/officeDocument/2006/relationships/hyperlink" Target="https://podminky.urs.cz/item/CS_URS_2024_01/742220082" TargetMode="External"/><Relationship Id="rId56" Type="http://schemas.openxmlformats.org/officeDocument/2006/relationships/hyperlink" Target="https://podminky.urs.cz/item/CS_URS_2024_01/742220402" TargetMode="External"/><Relationship Id="rId64" Type="http://schemas.openxmlformats.org/officeDocument/2006/relationships/hyperlink" Target="https://podminky.urs.cz/item/CS_URS_2024_01/974031122" TargetMode="External"/><Relationship Id="rId69" Type="http://schemas.openxmlformats.org/officeDocument/2006/relationships/hyperlink" Target="https://podminky.urs.cz/item/CS_URS_2024_01/HZS4212" TargetMode="External"/><Relationship Id="rId77" Type="http://schemas.openxmlformats.org/officeDocument/2006/relationships/hyperlink" Target="https://podminky.urs.cz/item/CS_URS_2024_01/741128021" TargetMode="External"/><Relationship Id="rId8" Type="http://schemas.openxmlformats.org/officeDocument/2006/relationships/hyperlink" Target="https://podminky.urs.cz/item/CS_URS_2024_01/741122003" TargetMode="External"/><Relationship Id="rId51" Type="http://schemas.openxmlformats.org/officeDocument/2006/relationships/hyperlink" Target="https://podminky.urs.cz/item/CS_URS_2024_01/742220221" TargetMode="External"/><Relationship Id="rId72" Type="http://schemas.openxmlformats.org/officeDocument/2006/relationships/hyperlink" Target="https://podminky.urs.cz/item/CS_URS_2024_01/081002000" TargetMode="External"/><Relationship Id="rId3" Type="http://schemas.openxmlformats.org/officeDocument/2006/relationships/hyperlink" Target="https://podminky.urs.cz/item/CS_URS_2024_01/742121001" TargetMode="External"/><Relationship Id="rId12" Type="http://schemas.openxmlformats.org/officeDocument/2006/relationships/hyperlink" Target="https://podminky.urs.cz/item/CS_URS_2024_01/741110063" TargetMode="External"/><Relationship Id="rId17" Type="http://schemas.openxmlformats.org/officeDocument/2006/relationships/hyperlink" Target="https://podminky.urs.cz/item/CS_URS_2024_01/741112061" TargetMode="External"/><Relationship Id="rId25" Type="http://schemas.openxmlformats.org/officeDocument/2006/relationships/hyperlink" Target="https://podminky.urs.cz/item/CS_URS_2024_01/742330024" TargetMode="External"/><Relationship Id="rId33" Type="http://schemas.openxmlformats.org/officeDocument/2006/relationships/hyperlink" Target="https://podminky.urs.cz/item/CS_URS_2024_01/742420071" TargetMode="External"/><Relationship Id="rId38" Type="http://schemas.openxmlformats.org/officeDocument/2006/relationships/hyperlink" Target="https://podminky.urs.cz/item/CS_URS_2024_01/742310004" TargetMode="External"/><Relationship Id="rId46" Type="http://schemas.openxmlformats.org/officeDocument/2006/relationships/hyperlink" Target="https://podminky.urs.cz/item/CS_URS_2024_01/742220031" TargetMode="External"/><Relationship Id="rId59" Type="http://schemas.openxmlformats.org/officeDocument/2006/relationships/hyperlink" Target="https://podminky.urs.cz/item/CS_URS_2024_01/742220501" TargetMode="External"/><Relationship Id="rId67" Type="http://schemas.openxmlformats.org/officeDocument/2006/relationships/hyperlink" Target="https://podminky.urs.cz/item/CS_URS_2024_01/973031719" TargetMode="External"/><Relationship Id="rId20" Type="http://schemas.openxmlformats.org/officeDocument/2006/relationships/hyperlink" Target="https://podminky.urs.cz/item/CS_URS_2024_01/741313001" TargetMode="External"/><Relationship Id="rId41" Type="http://schemas.openxmlformats.org/officeDocument/2006/relationships/hyperlink" Target="https://podminky.urs.cz/item/CS_URS_2024_01/742320032" TargetMode="External"/><Relationship Id="rId54" Type="http://schemas.openxmlformats.org/officeDocument/2006/relationships/hyperlink" Target="https://podminky.urs.cz/item/CS_URS_2024_01/742220256" TargetMode="External"/><Relationship Id="rId62" Type="http://schemas.openxmlformats.org/officeDocument/2006/relationships/hyperlink" Target="https://podminky.urs.cz/item/CS_URS_2024_01/973031346" TargetMode="External"/><Relationship Id="rId70" Type="http://schemas.openxmlformats.org/officeDocument/2006/relationships/hyperlink" Target="https://podminky.urs.cz/item/CS_URS_2024_01/013254000" TargetMode="External"/><Relationship Id="rId75" Type="http://schemas.openxmlformats.org/officeDocument/2006/relationships/hyperlink" Target="https://podminky.urs.cz/item/CS_URS_2024_01/045303000.1" TargetMode="External"/><Relationship Id="rId1" Type="http://schemas.openxmlformats.org/officeDocument/2006/relationships/hyperlink" Target="https://podminky.urs.cz/item/CS_URS_2024_01/742121001" TargetMode="External"/><Relationship Id="rId6" Type="http://schemas.openxmlformats.org/officeDocument/2006/relationships/hyperlink" Target="https://podminky.urs.cz/item/CS_URS_2024_01/742124005" TargetMode="External"/><Relationship Id="rId15" Type="http://schemas.openxmlformats.org/officeDocument/2006/relationships/hyperlink" Target="https://podminky.urs.cz/item/CS_URS_2024_01/741112003" TargetMode="External"/><Relationship Id="rId23" Type="http://schemas.openxmlformats.org/officeDocument/2006/relationships/hyperlink" Target="https://podminky.urs.cz/item/CS_URS_2024_01/742330022" TargetMode="External"/><Relationship Id="rId28" Type="http://schemas.openxmlformats.org/officeDocument/2006/relationships/hyperlink" Target="https://podminky.urs.cz/item/CS_URS_2024_01/742420011" TargetMode="External"/><Relationship Id="rId36" Type="http://schemas.openxmlformats.org/officeDocument/2006/relationships/hyperlink" Target="https://podminky.urs.cz/item/CS_URS_2024_01/742310002" TargetMode="External"/><Relationship Id="rId49" Type="http://schemas.openxmlformats.org/officeDocument/2006/relationships/hyperlink" Target="https://podminky.urs.cz/item/CS_URS_2024_01/742220083" TargetMode="External"/><Relationship Id="rId57" Type="http://schemas.openxmlformats.org/officeDocument/2006/relationships/hyperlink" Target="https://podminky.urs.cz/item/CS_URS_2024_01/7422204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3231164" TargetMode="External"/><Relationship Id="rId13" Type="http://schemas.openxmlformats.org/officeDocument/2006/relationships/hyperlink" Target="https://podminky.urs.cz/item/CS_URS_2024_01/971033261" TargetMode="External"/><Relationship Id="rId18" Type="http://schemas.openxmlformats.org/officeDocument/2006/relationships/hyperlink" Target="https://podminky.urs.cz/item/CS_URS_2024_01/997013603" TargetMode="External"/><Relationship Id="rId3" Type="http://schemas.openxmlformats.org/officeDocument/2006/relationships/hyperlink" Target="https://podminky.urs.cz/item/CS_URS_2024_01/723120804" TargetMode="External"/><Relationship Id="rId21" Type="http://schemas.openxmlformats.org/officeDocument/2006/relationships/hyperlink" Target="https://podminky.urs.cz/item/CS_URS_2024_01/580506015" TargetMode="External"/><Relationship Id="rId7" Type="http://schemas.openxmlformats.org/officeDocument/2006/relationships/hyperlink" Target="https://podminky.urs.cz/item/CS_URS_2024_01/723231163" TargetMode="External"/><Relationship Id="rId12" Type="http://schemas.openxmlformats.org/officeDocument/2006/relationships/hyperlink" Target="https://podminky.urs.cz/item/CS_URS_2024_01/971033251" TargetMode="External"/><Relationship Id="rId17" Type="http://schemas.openxmlformats.org/officeDocument/2006/relationships/hyperlink" Target="https://podminky.urs.cz/item/CS_URS_2024_01/997013509" TargetMode="External"/><Relationship Id="rId2" Type="http://schemas.openxmlformats.org/officeDocument/2006/relationships/hyperlink" Target="https://podminky.urs.cz/item/CS_URS_2024_01/723111204" TargetMode="External"/><Relationship Id="rId16" Type="http://schemas.openxmlformats.org/officeDocument/2006/relationships/hyperlink" Target="https://podminky.urs.cz/item/CS_URS_2024_01/997013501" TargetMode="External"/><Relationship Id="rId20" Type="http://schemas.openxmlformats.org/officeDocument/2006/relationships/hyperlink" Target="https://podminky.urs.cz/item/CS_URS_2024_01/783617611" TargetMode="External"/><Relationship Id="rId1" Type="http://schemas.openxmlformats.org/officeDocument/2006/relationships/hyperlink" Target="https://podminky.urs.cz/item/CS_URS_2024_01/723111202" TargetMode="External"/><Relationship Id="rId6" Type="http://schemas.openxmlformats.org/officeDocument/2006/relationships/hyperlink" Target="https://podminky.urs.cz/item/CS_URS_2024_01/723231162" TargetMode="External"/><Relationship Id="rId11" Type="http://schemas.openxmlformats.org/officeDocument/2006/relationships/hyperlink" Target="https://podminky.urs.cz/item/CS_URS_2024_01/971033231" TargetMode="External"/><Relationship Id="rId5" Type="http://schemas.openxmlformats.org/officeDocument/2006/relationships/hyperlink" Target="https://podminky.urs.cz/item/CS_URS_2024_01/723181013" TargetMode="External"/><Relationship Id="rId15" Type="http://schemas.openxmlformats.org/officeDocument/2006/relationships/hyperlink" Target="https://podminky.urs.cz/item/CS_URS_2024_01/997013212" TargetMode="External"/><Relationship Id="rId23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998723102" TargetMode="External"/><Relationship Id="rId19" Type="http://schemas.openxmlformats.org/officeDocument/2006/relationships/hyperlink" Target="https://podminky.urs.cz/item/CS_URS_2024_01/783614653" TargetMode="External"/><Relationship Id="rId4" Type="http://schemas.openxmlformats.org/officeDocument/2006/relationships/hyperlink" Target="https://podminky.urs.cz/item/CS_URS_2024_01/723160204" TargetMode="External"/><Relationship Id="rId9" Type="http://schemas.openxmlformats.org/officeDocument/2006/relationships/hyperlink" Target="https://podminky.urs.cz/item/CS_URS_2024_01/HZS2211" TargetMode="External"/><Relationship Id="rId14" Type="http://schemas.openxmlformats.org/officeDocument/2006/relationships/hyperlink" Target="https://podminky.urs.cz/item/CS_URS_2024_01/974032143" TargetMode="External"/><Relationship Id="rId22" Type="http://schemas.openxmlformats.org/officeDocument/2006/relationships/hyperlink" Target="https://podminky.urs.cz/item/CS_URS_2024_01/5805060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7132115" TargetMode="External"/><Relationship Id="rId13" Type="http://schemas.openxmlformats.org/officeDocument/2006/relationships/hyperlink" Target="https://podminky.urs.cz/item/CS_URS_2024_01/767658911" TargetMode="External"/><Relationship Id="rId18" Type="http://schemas.openxmlformats.org/officeDocument/2006/relationships/hyperlink" Target="https://podminky.urs.cz/item/CS_URS_2024_01/783301303" TargetMode="External"/><Relationship Id="rId26" Type="http://schemas.openxmlformats.org/officeDocument/2006/relationships/hyperlink" Target="https://podminky.urs.cz/item/CS_URS_2024_01/776111127" TargetMode="External"/><Relationship Id="rId3" Type="http://schemas.openxmlformats.org/officeDocument/2006/relationships/hyperlink" Target="https://podminky.urs.cz/item/CS_URS_2024_01/122251104" TargetMode="External"/><Relationship Id="rId21" Type="http://schemas.openxmlformats.org/officeDocument/2006/relationships/hyperlink" Target="https://podminky.urs.cz/item/CS_URS_2024_01/783327101" TargetMode="External"/><Relationship Id="rId7" Type="http://schemas.openxmlformats.org/officeDocument/2006/relationships/hyperlink" Target="https://podminky.urs.cz/item/CS_URS_2024_01/564861111" TargetMode="External"/><Relationship Id="rId12" Type="http://schemas.openxmlformats.org/officeDocument/2006/relationships/hyperlink" Target="https://podminky.urs.cz/item/CS_URS_2024_01/899311113" TargetMode="External"/><Relationship Id="rId17" Type="http://schemas.openxmlformats.org/officeDocument/2006/relationships/hyperlink" Target="https://podminky.urs.cz/item/CS_URS_2024_01/783306805" TargetMode="External"/><Relationship Id="rId25" Type="http://schemas.openxmlformats.org/officeDocument/2006/relationships/hyperlink" Target="https://podminky.urs.cz/item/CS_URS_2024_01/998223011" TargetMode="External"/><Relationship Id="rId2" Type="http://schemas.openxmlformats.org/officeDocument/2006/relationships/hyperlink" Target="https://podminky.urs.cz/item/CS_URS_2024_01/113204111" TargetMode="External"/><Relationship Id="rId16" Type="http://schemas.openxmlformats.org/officeDocument/2006/relationships/hyperlink" Target="https://podminky.urs.cz/item/CS_URS_2024_01/767691833" TargetMode="External"/><Relationship Id="rId20" Type="http://schemas.openxmlformats.org/officeDocument/2006/relationships/hyperlink" Target="https://podminky.urs.cz/item/CS_URS_2024_01/783324101" TargetMode="External"/><Relationship Id="rId29" Type="http://schemas.openxmlformats.org/officeDocument/2006/relationships/hyperlink" Target="https://podminky.urs.cz/item/CS_URS_2024_01/783933151" TargetMode="External"/><Relationship Id="rId1" Type="http://schemas.openxmlformats.org/officeDocument/2006/relationships/hyperlink" Target="https://podminky.urs.cz/item/CS_URS_2024_01/113106142" TargetMode="External"/><Relationship Id="rId6" Type="http://schemas.openxmlformats.org/officeDocument/2006/relationships/hyperlink" Target="https://podminky.urs.cz/item/CS_URS_2024_01/411388531" TargetMode="External"/><Relationship Id="rId11" Type="http://schemas.openxmlformats.org/officeDocument/2006/relationships/hyperlink" Target="https://podminky.urs.cz/item/CS_URS_2024_01/962052210" TargetMode="External"/><Relationship Id="rId24" Type="http://schemas.openxmlformats.org/officeDocument/2006/relationships/hyperlink" Target="https://podminky.urs.cz/item/CS_URS_2024_01/997013871" TargetMode="External"/><Relationship Id="rId5" Type="http://schemas.openxmlformats.org/officeDocument/2006/relationships/hyperlink" Target="https://podminky.urs.cz/item/CS_URS_2024_01/181951112" TargetMode="External"/><Relationship Id="rId15" Type="http://schemas.openxmlformats.org/officeDocument/2006/relationships/hyperlink" Target="https://podminky.urs.cz/item/CS_URS_2024_01/767991911" TargetMode="External"/><Relationship Id="rId23" Type="http://schemas.openxmlformats.org/officeDocument/2006/relationships/hyperlink" Target="https://podminky.urs.cz/item/CS_URS_2024_01/997013509" TargetMode="External"/><Relationship Id="rId28" Type="http://schemas.openxmlformats.org/officeDocument/2006/relationships/hyperlink" Target="https://podminky.urs.cz/item/CS_URS_2024_01/776143131" TargetMode="External"/><Relationship Id="rId10" Type="http://schemas.openxmlformats.org/officeDocument/2006/relationships/hyperlink" Target="https://podminky.urs.cz/item/CS_URS_2024_01/916331112" TargetMode="External"/><Relationship Id="rId19" Type="http://schemas.openxmlformats.org/officeDocument/2006/relationships/hyperlink" Target="https://podminky.urs.cz/item/CS_URS_2024_01/783342101" TargetMode="External"/><Relationship Id="rId31" Type="http://schemas.openxmlformats.org/officeDocument/2006/relationships/drawing" Target="../drawings/drawing10.xml"/><Relationship Id="rId4" Type="http://schemas.openxmlformats.org/officeDocument/2006/relationships/hyperlink" Target="https://podminky.urs.cz/item/CS_URS_2024_01/162351103" TargetMode="External"/><Relationship Id="rId9" Type="http://schemas.openxmlformats.org/officeDocument/2006/relationships/hyperlink" Target="https://podminky.urs.cz/item/CS_URS_2024_01/596811311" TargetMode="External"/><Relationship Id="rId14" Type="http://schemas.openxmlformats.org/officeDocument/2006/relationships/hyperlink" Target="https://podminky.urs.cz/item/CS_URS_2024_01/767658914" TargetMode="External"/><Relationship Id="rId22" Type="http://schemas.openxmlformats.org/officeDocument/2006/relationships/hyperlink" Target="https://podminky.urs.cz/item/CS_URS_2024_01/997013501" TargetMode="External"/><Relationship Id="rId27" Type="http://schemas.openxmlformats.org/officeDocument/2006/relationships/hyperlink" Target="https://podminky.urs.cz/item/CS_URS_2024_01/776141221" TargetMode="External"/><Relationship Id="rId30" Type="http://schemas.openxmlformats.org/officeDocument/2006/relationships/hyperlink" Target="https://podminky.urs.cz/item/CS_URS_2024_01/78393716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1173403" TargetMode="External"/><Relationship Id="rId13" Type="http://schemas.openxmlformats.org/officeDocument/2006/relationships/hyperlink" Target="https://podminky.urs.cz/item/CS_URS_2024_01/382413118" TargetMode="External"/><Relationship Id="rId18" Type="http://schemas.openxmlformats.org/officeDocument/2006/relationships/hyperlink" Target="https://podminky.urs.cz/item/CS_URS_2024_01/871161141" TargetMode="External"/><Relationship Id="rId3" Type="http://schemas.openxmlformats.org/officeDocument/2006/relationships/hyperlink" Target="https://podminky.urs.cz/item/CS_URS_2024_01/175151101" TargetMode="External"/><Relationship Id="rId21" Type="http://schemas.openxmlformats.org/officeDocument/2006/relationships/hyperlink" Target="https://podminky.urs.cz/item/CS_URS_2024_01/722174003" TargetMode="External"/><Relationship Id="rId7" Type="http://schemas.openxmlformats.org/officeDocument/2006/relationships/hyperlink" Target="https://podminky.urs.cz/item/CS_URS_2024_01/721173402" TargetMode="External"/><Relationship Id="rId12" Type="http://schemas.openxmlformats.org/officeDocument/2006/relationships/hyperlink" Target="https://podminky.urs.cz/item/CS_URS_2024_01/721242115" TargetMode="External"/><Relationship Id="rId17" Type="http://schemas.openxmlformats.org/officeDocument/2006/relationships/hyperlink" Target="https://podminky.urs.cz/item/CS_URS_2024_01/894608211" TargetMode="External"/><Relationship Id="rId25" Type="http://schemas.openxmlformats.org/officeDocument/2006/relationships/drawing" Target="../drawings/drawing11.xml"/><Relationship Id="rId2" Type="http://schemas.openxmlformats.org/officeDocument/2006/relationships/hyperlink" Target="https://podminky.urs.cz/item/CS_URS_2024_01/174151101" TargetMode="External"/><Relationship Id="rId16" Type="http://schemas.openxmlformats.org/officeDocument/2006/relationships/hyperlink" Target="https://podminky.urs.cz/item/CS_URS_2024_01/899641112" TargetMode="External"/><Relationship Id="rId20" Type="http://schemas.openxmlformats.org/officeDocument/2006/relationships/hyperlink" Target="https://podminky.urs.cz/item/CS_URS_2024_01/722220233" TargetMode="External"/><Relationship Id="rId1" Type="http://schemas.openxmlformats.org/officeDocument/2006/relationships/hyperlink" Target="https://podminky.urs.cz/item/CS_URS_2024_01/132251254" TargetMode="External"/><Relationship Id="rId6" Type="http://schemas.openxmlformats.org/officeDocument/2006/relationships/hyperlink" Target="https://podminky.urs.cz/item/CS_URS_2024_01/830311811" TargetMode="External"/><Relationship Id="rId11" Type="http://schemas.openxmlformats.org/officeDocument/2006/relationships/hyperlink" Target="https://podminky.urs.cz/item/CS_URS_2024_01/721290112" TargetMode="External"/><Relationship Id="rId24" Type="http://schemas.openxmlformats.org/officeDocument/2006/relationships/hyperlink" Target="https://podminky.urs.cz/item/CS_URS_2024_01/724149101" TargetMode="External"/><Relationship Id="rId5" Type="http://schemas.openxmlformats.org/officeDocument/2006/relationships/hyperlink" Target="https://podminky.urs.cz/item/CS_URS_2024_01/998276101" TargetMode="External"/><Relationship Id="rId15" Type="http://schemas.openxmlformats.org/officeDocument/2006/relationships/hyperlink" Target="https://podminky.urs.cz/item/CS_URS_2024_01/899641111" TargetMode="External"/><Relationship Id="rId23" Type="http://schemas.openxmlformats.org/officeDocument/2006/relationships/hyperlink" Target="https://podminky.urs.cz/item/CS_URS_2024_01/722232063" TargetMode="External"/><Relationship Id="rId10" Type="http://schemas.openxmlformats.org/officeDocument/2006/relationships/hyperlink" Target="https://podminky.urs.cz/item/CS_URS_2024_01/721173317" TargetMode="External"/><Relationship Id="rId19" Type="http://schemas.openxmlformats.org/officeDocument/2006/relationships/hyperlink" Target="https://podminky.urs.cz/item/CS_URS_2024_01/722290246" TargetMode="External"/><Relationship Id="rId4" Type="http://schemas.openxmlformats.org/officeDocument/2006/relationships/hyperlink" Target="https://podminky.urs.cz/item/CS_URS_2024_01/451572111" TargetMode="External"/><Relationship Id="rId9" Type="http://schemas.openxmlformats.org/officeDocument/2006/relationships/hyperlink" Target="https://podminky.urs.cz/item/CS_URS_2024_01/721173315" TargetMode="External"/><Relationship Id="rId14" Type="http://schemas.openxmlformats.org/officeDocument/2006/relationships/hyperlink" Target="https://podminky.urs.cz/item/CS_URS_2024_01/899620131" TargetMode="External"/><Relationship Id="rId22" Type="http://schemas.openxmlformats.org/officeDocument/2006/relationships/hyperlink" Target="https://podminky.urs.cz/item/CS_URS_2024_01/72222013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122011" TargetMode="External"/><Relationship Id="rId13" Type="http://schemas.openxmlformats.org/officeDocument/2006/relationships/hyperlink" Target="https://podminky.urs.cz/item/CS_URS_2024_01/741320102" TargetMode="External"/><Relationship Id="rId18" Type="http://schemas.openxmlformats.org/officeDocument/2006/relationships/hyperlink" Target="https://podminky.urs.cz/item/CS_URS_2024_01/741330763" TargetMode="External"/><Relationship Id="rId26" Type="http://schemas.openxmlformats.org/officeDocument/2006/relationships/hyperlink" Target="https://podminky.urs.cz/item/CS_URS_2024_01/741120301" TargetMode="External"/><Relationship Id="rId39" Type="http://schemas.openxmlformats.org/officeDocument/2006/relationships/hyperlink" Target="https://podminky.urs.cz/item/CS_URS_2024_01/998741102" TargetMode="External"/><Relationship Id="rId3" Type="http://schemas.openxmlformats.org/officeDocument/2006/relationships/hyperlink" Target="https://podminky.urs.cz/item/CS_URS_2024_01/741730076" TargetMode="External"/><Relationship Id="rId21" Type="http://schemas.openxmlformats.org/officeDocument/2006/relationships/hyperlink" Target="https://podminky.urs.cz/item/CS_URS_2024_01/741732001" TargetMode="External"/><Relationship Id="rId34" Type="http://schemas.openxmlformats.org/officeDocument/2006/relationships/hyperlink" Target="https://podminky.urs.cz/item/CS_URS_2024_01/742124005" TargetMode="External"/><Relationship Id="rId42" Type="http://schemas.openxmlformats.org/officeDocument/2006/relationships/hyperlink" Target="https://podminky.urs.cz/item/CS_URS_2024_01/741420021" TargetMode="External"/><Relationship Id="rId7" Type="http://schemas.openxmlformats.org/officeDocument/2006/relationships/hyperlink" Target="https://podminky.urs.cz/item/CS_URS_2024_01/741120301" TargetMode="External"/><Relationship Id="rId12" Type="http://schemas.openxmlformats.org/officeDocument/2006/relationships/hyperlink" Target="https://podminky.urs.cz/item/CS_URS_2024_01/741312531" TargetMode="External"/><Relationship Id="rId17" Type="http://schemas.openxmlformats.org/officeDocument/2006/relationships/hyperlink" Target="https://podminky.urs.cz/item/CS_URS_2024_01/741330043" TargetMode="External"/><Relationship Id="rId25" Type="http://schemas.openxmlformats.org/officeDocument/2006/relationships/hyperlink" Target="https://podminky.urs.cz/item/CS_URS_2024_01/741130420" TargetMode="External"/><Relationship Id="rId33" Type="http://schemas.openxmlformats.org/officeDocument/2006/relationships/hyperlink" Target="https://podminky.urs.cz/item/CS_URS_2024_01/742124008" TargetMode="External"/><Relationship Id="rId38" Type="http://schemas.openxmlformats.org/officeDocument/2006/relationships/hyperlink" Target="https://podminky.urs.cz/item/CS_URS_2024_01/HZS3132" TargetMode="External"/><Relationship Id="rId2" Type="http://schemas.openxmlformats.org/officeDocument/2006/relationships/hyperlink" Target="https://podminky.urs.cz/item/CS_URS_2024_01/741730016" TargetMode="External"/><Relationship Id="rId16" Type="http://schemas.openxmlformats.org/officeDocument/2006/relationships/hyperlink" Target="https://podminky.urs.cz/item/CS_URS_2024_01/741320382" TargetMode="External"/><Relationship Id="rId20" Type="http://schemas.openxmlformats.org/officeDocument/2006/relationships/hyperlink" Target="https://podminky.urs.cz/item/CS_URS_2024_01/741711001" TargetMode="External"/><Relationship Id="rId29" Type="http://schemas.openxmlformats.org/officeDocument/2006/relationships/hyperlink" Target="https://podminky.urs.cz/item/CS_URS_2024_01/741331032" TargetMode="External"/><Relationship Id="rId41" Type="http://schemas.openxmlformats.org/officeDocument/2006/relationships/hyperlink" Target="https://podminky.urs.cz/item/CS_URS_2024_01/741420001" TargetMode="External"/><Relationship Id="rId1" Type="http://schemas.openxmlformats.org/officeDocument/2006/relationships/hyperlink" Target="https://podminky.urs.cz/item/CS_URS_2024_01/741721201" TargetMode="External"/><Relationship Id="rId6" Type="http://schemas.openxmlformats.org/officeDocument/2006/relationships/hyperlink" Target="https://podminky.urs.cz/item/CS_URS_2024_01/741120324" TargetMode="External"/><Relationship Id="rId11" Type="http://schemas.openxmlformats.org/officeDocument/2006/relationships/hyperlink" Target="https://podminky.urs.cz/item/CS_URS_2024_01/741231027" TargetMode="External"/><Relationship Id="rId24" Type="http://schemas.openxmlformats.org/officeDocument/2006/relationships/hyperlink" Target="https://podminky.urs.cz/item/CS_URS_2024_01/742110102" TargetMode="External"/><Relationship Id="rId32" Type="http://schemas.openxmlformats.org/officeDocument/2006/relationships/hyperlink" Target="https://podminky.urs.cz/item/CS_URS_2024_01/741311071" TargetMode="External"/><Relationship Id="rId37" Type="http://schemas.openxmlformats.org/officeDocument/2006/relationships/hyperlink" Target="https://podminky.urs.cz/item/CS_URS_2024_01/HZS1292" TargetMode="External"/><Relationship Id="rId40" Type="http://schemas.openxmlformats.org/officeDocument/2006/relationships/hyperlink" Target="https://podminky.urs.cz/item/CS_URS_2024_01/HZS4212" TargetMode="External"/><Relationship Id="rId5" Type="http://schemas.openxmlformats.org/officeDocument/2006/relationships/hyperlink" Target="https://podminky.urs.cz/item/CS_URS_2024_01/741110501" TargetMode="External"/><Relationship Id="rId15" Type="http://schemas.openxmlformats.org/officeDocument/2006/relationships/hyperlink" Target="https://podminky.urs.cz/item/CS_URS_2024_01/741320182" TargetMode="External"/><Relationship Id="rId23" Type="http://schemas.openxmlformats.org/officeDocument/2006/relationships/hyperlink" Target="https://podminky.urs.cz/item/CS_URS_2024_01/741920404" TargetMode="External"/><Relationship Id="rId28" Type="http://schemas.openxmlformats.org/officeDocument/2006/relationships/hyperlink" Target="https://podminky.urs.cz/item/CS_URS_2024_01/742121001" TargetMode="External"/><Relationship Id="rId36" Type="http://schemas.openxmlformats.org/officeDocument/2006/relationships/hyperlink" Target="https://podminky.urs.cz/item/CS_URS_2024_01/HZS3131" TargetMode="External"/><Relationship Id="rId10" Type="http://schemas.openxmlformats.org/officeDocument/2006/relationships/hyperlink" Target="https://podminky.urs.cz/item/CS_URS_2024_01/741122232" TargetMode="External"/><Relationship Id="rId19" Type="http://schemas.openxmlformats.org/officeDocument/2006/relationships/hyperlink" Target="https://podminky.urs.cz/item/CS_URS_2024_01/741350201" TargetMode="External"/><Relationship Id="rId31" Type="http://schemas.openxmlformats.org/officeDocument/2006/relationships/hyperlink" Target="https://podminky.urs.cz/item/CS_URS_2024_01/741112112" TargetMode="External"/><Relationship Id="rId4" Type="http://schemas.openxmlformats.org/officeDocument/2006/relationships/hyperlink" Target="https://podminky.urs.cz/item/CS_URS_2024_01/741110002" TargetMode="External"/><Relationship Id="rId9" Type="http://schemas.openxmlformats.org/officeDocument/2006/relationships/hyperlink" Target="https://podminky.urs.cz/item/CS_URS_2024_01/741122031" TargetMode="External"/><Relationship Id="rId14" Type="http://schemas.openxmlformats.org/officeDocument/2006/relationships/hyperlink" Target="https://podminky.urs.cz/item/CS_URS_2024_01/741320166" TargetMode="External"/><Relationship Id="rId22" Type="http://schemas.openxmlformats.org/officeDocument/2006/relationships/hyperlink" Target="https://podminky.urs.cz/item/CS_URS_2024_01/741920403" TargetMode="External"/><Relationship Id="rId27" Type="http://schemas.openxmlformats.org/officeDocument/2006/relationships/hyperlink" Target="https://podminky.urs.cz/item/CS_URS_2024_01/741210407" TargetMode="External"/><Relationship Id="rId30" Type="http://schemas.openxmlformats.org/officeDocument/2006/relationships/hyperlink" Target="https://podminky.urs.cz/item/CS_URS_2024_01/741330602" TargetMode="External"/><Relationship Id="rId35" Type="http://schemas.openxmlformats.org/officeDocument/2006/relationships/hyperlink" Target="https://podminky.urs.cz/item/CS_URS_2024_01/767995114" TargetMode="External"/><Relationship Id="rId43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topLeftCell="A1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3" t="s">
        <v>14</v>
      </c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25"/>
      <c r="AQ5" s="25"/>
      <c r="AR5" s="23"/>
      <c r="BE5" s="380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5" t="s">
        <v>17</v>
      </c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25"/>
      <c r="AQ6" s="25"/>
      <c r="AR6" s="23"/>
      <c r="BE6" s="381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1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81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1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81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81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1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29</v>
      </c>
      <c r="AO13" s="25"/>
      <c r="AP13" s="25"/>
      <c r="AQ13" s="25"/>
      <c r="AR13" s="23"/>
      <c r="BE13" s="381"/>
      <c r="BS13" s="20" t="s">
        <v>6</v>
      </c>
    </row>
    <row r="14" spans="1:74" ht="12.75">
      <c r="B14" s="24"/>
      <c r="C14" s="25"/>
      <c r="D14" s="25"/>
      <c r="E14" s="386" t="s">
        <v>29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81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1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81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81"/>
      <c r="BS17" s="20" t="s">
        <v>31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1"/>
      <c r="BS18" s="20" t="s">
        <v>6</v>
      </c>
    </row>
    <row r="19" spans="1:71" s="1" customFormat="1" ht="12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81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81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1"/>
    </row>
    <row r="22" spans="1:71" s="1" customFormat="1" ht="12" customHeight="1">
      <c r="B22" s="24"/>
      <c r="C22" s="25"/>
      <c r="D22" s="32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1"/>
    </row>
    <row r="23" spans="1:71" s="1" customFormat="1" ht="47.25" customHeight="1">
      <c r="B23" s="24"/>
      <c r="C23" s="25"/>
      <c r="D23" s="25"/>
      <c r="E23" s="388" t="s">
        <v>34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25"/>
      <c r="AP23" s="25"/>
      <c r="AQ23" s="25"/>
      <c r="AR23" s="23"/>
      <c r="BE23" s="381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1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1"/>
    </row>
    <row r="26" spans="1:71" s="2" customFormat="1" ht="25.9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9">
        <f>ROUND(AG54,2)</f>
        <v>0</v>
      </c>
      <c r="AL26" s="390"/>
      <c r="AM26" s="390"/>
      <c r="AN26" s="390"/>
      <c r="AO26" s="390"/>
      <c r="AP26" s="39"/>
      <c r="AQ26" s="39"/>
      <c r="AR26" s="42"/>
      <c r="BE26" s="381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1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1" t="s">
        <v>36</v>
      </c>
      <c r="M28" s="391"/>
      <c r="N28" s="391"/>
      <c r="O28" s="391"/>
      <c r="P28" s="391"/>
      <c r="Q28" s="39"/>
      <c r="R28" s="39"/>
      <c r="S28" s="39"/>
      <c r="T28" s="39"/>
      <c r="U28" s="39"/>
      <c r="V28" s="39"/>
      <c r="W28" s="391" t="s">
        <v>37</v>
      </c>
      <c r="X28" s="391"/>
      <c r="Y28" s="391"/>
      <c r="Z28" s="391"/>
      <c r="AA28" s="391"/>
      <c r="AB28" s="391"/>
      <c r="AC28" s="391"/>
      <c r="AD28" s="391"/>
      <c r="AE28" s="391"/>
      <c r="AF28" s="39"/>
      <c r="AG28" s="39"/>
      <c r="AH28" s="39"/>
      <c r="AI28" s="39"/>
      <c r="AJ28" s="39"/>
      <c r="AK28" s="391" t="s">
        <v>38</v>
      </c>
      <c r="AL28" s="391"/>
      <c r="AM28" s="391"/>
      <c r="AN28" s="391"/>
      <c r="AO28" s="391"/>
      <c r="AP28" s="39"/>
      <c r="AQ28" s="39"/>
      <c r="AR28" s="42"/>
      <c r="BE28" s="381"/>
    </row>
    <row r="29" spans="1:71" s="3" customFormat="1" ht="14.45" customHeight="1">
      <c r="B29" s="43"/>
      <c r="C29" s="44"/>
      <c r="D29" s="32" t="s">
        <v>39</v>
      </c>
      <c r="E29" s="44"/>
      <c r="F29" s="32" t="s">
        <v>40</v>
      </c>
      <c r="G29" s="44"/>
      <c r="H29" s="44"/>
      <c r="I29" s="44"/>
      <c r="J29" s="44"/>
      <c r="K29" s="44"/>
      <c r="L29" s="394">
        <v>0.21</v>
      </c>
      <c r="M29" s="393"/>
      <c r="N29" s="393"/>
      <c r="O29" s="393"/>
      <c r="P29" s="393"/>
      <c r="Q29" s="44"/>
      <c r="R29" s="44"/>
      <c r="S29" s="44"/>
      <c r="T29" s="44"/>
      <c r="U29" s="44"/>
      <c r="V29" s="44"/>
      <c r="W29" s="392">
        <f>ROUND(AZ54, 2)</f>
        <v>0</v>
      </c>
      <c r="X29" s="393"/>
      <c r="Y29" s="393"/>
      <c r="Z29" s="393"/>
      <c r="AA29" s="393"/>
      <c r="AB29" s="393"/>
      <c r="AC29" s="393"/>
      <c r="AD29" s="393"/>
      <c r="AE29" s="393"/>
      <c r="AF29" s="44"/>
      <c r="AG29" s="44"/>
      <c r="AH29" s="44"/>
      <c r="AI29" s="44"/>
      <c r="AJ29" s="44"/>
      <c r="AK29" s="392">
        <f>ROUND(AV54, 2)</f>
        <v>0</v>
      </c>
      <c r="AL29" s="393"/>
      <c r="AM29" s="393"/>
      <c r="AN29" s="393"/>
      <c r="AO29" s="393"/>
      <c r="AP29" s="44"/>
      <c r="AQ29" s="44"/>
      <c r="AR29" s="45"/>
      <c r="BE29" s="382"/>
    </row>
    <row r="30" spans="1:71" s="3" customFormat="1" ht="14.45" customHeight="1">
      <c r="B30" s="43"/>
      <c r="C30" s="44"/>
      <c r="D30" s="44"/>
      <c r="E30" s="44"/>
      <c r="F30" s="32" t="s">
        <v>41</v>
      </c>
      <c r="G30" s="44"/>
      <c r="H30" s="44"/>
      <c r="I30" s="44"/>
      <c r="J30" s="44"/>
      <c r="K30" s="44"/>
      <c r="L30" s="394">
        <v>0.12</v>
      </c>
      <c r="M30" s="393"/>
      <c r="N30" s="393"/>
      <c r="O30" s="393"/>
      <c r="P30" s="393"/>
      <c r="Q30" s="44"/>
      <c r="R30" s="44"/>
      <c r="S30" s="44"/>
      <c r="T30" s="44"/>
      <c r="U30" s="44"/>
      <c r="V30" s="44"/>
      <c r="W30" s="392">
        <f>ROUND(BA54, 2)</f>
        <v>0</v>
      </c>
      <c r="X30" s="393"/>
      <c r="Y30" s="393"/>
      <c r="Z30" s="393"/>
      <c r="AA30" s="393"/>
      <c r="AB30" s="393"/>
      <c r="AC30" s="393"/>
      <c r="AD30" s="393"/>
      <c r="AE30" s="393"/>
      <c r="AF30" s="44"/>
      <c r="AG30" s="44"/>
      <c r="AH30" s="44"/>
      <c r="AI30" s="44"/>
      <c r="AJ30" s="44"/>
      <c r="AK30" s="392">
        <f>ROUND(AW54, 2)</f>
        <v>0</v>
      </c>
      <c r="AL30" s="393"/>
      <c r="AM30" s="393"/>
      <c r="AN30" s="393"/>
      <c r="AO30" s="393"/>
      <c r="AP30" s="44"/>
      <c r="AQ30" s="44"/>
      <c r="AR30" s="45"/>
      <c r="BE30" s="382"/>
    </row>
    <row r="31" spans="1:71" s="3" customFormat="1" ht="14.45" hidden="1" customHeight="1">
      <c r="B31" s="43"/>
      <c r="C31" s="44"/>
      <c r="D31" s="44"/>
      <c r="E31" s="44"/>
      <c r="F31" s="32" t="s">
        <v>42</v>
      </c>
      <c r="G31" s="44"/>
      <c r="H31" s="44"/>
      <c r="I31" s="44"/>
      <c r="J31" s="44"/>
      <c r="K31" s="44"/>
      <c r="L31" s="394">
        <v>0.21</v>
      </c>
      <c r="M31" s="393"/>
      <c r="N31" s="393"/>
      <c r="O31" s="393"/>
      <c r="P31" s="393"/>
      <c r="Q31" s="44"/>
      <c r="R31" s="44"/>
      <c r="S31" s="44"/>
      <c r="T31" s="44"/>
      <c r="U31" s="44"/>
      <c r="V31" s="44"/>
      <c r="W31" s="392">
        <f>ROUND(BB54, 2)</f>
        <v>0</v>
      </c>
      <c r="X31" s="393"/>
      <c r="Y31" s="393"/>
      <c r="Z31" s="393"/>
      <c r="AA31" s="393"/>
      <c r="AB31" s="393"/>
      <c r="AC31" s="393"/>
      <c r="AD31" s="393"/>
      <c r="AE31" s="393"/>
      <c r="AF31" s="44"/>
      <c r="AG31" s="44"/>
      <c r="AH31" s="44"/>
      <c r="AI31" s="44"/>
      <c r="AJ31" s="44"/>
      <c r="AK31" s="392">
        <v>0</v>
      </c>
      <c r="AL31" s="393"/>
      <c r="AM31" s="393"/>
      <c r="AN31" s="393"/>
      <c r="AO31" s="393"/>
      <c r="AP31" s="44"/>
      <c r="AQ31" s="44"/>
      <c r="AR31" s="45"/>
      <c r="BE31" s="382"/>
    </row>
    <row r="32" spans="1:71" s="3" customFormat="1" ht="14.45" hidden="1" customHeight="1">
      <c r="B32" s="43"/>
      <c r="C32" s="44"/>
      <c r="D32" s="44"/>
      <c r="E32" s="44"/>
      <c r="F32" s="32" t="s">
        <v>43</v>
      </c>
      <c r="G32" s="44"/>
      <c r="H32" s="44"/>
      <c r="I32" s="44"/>
      <c r="J32" s="44"/>
      <c r="K32" s="44"/>
      <c r="L32" s="394">
        <v>0.12</v>
      </c>
      <c r="M32" s="393"/>
      <c r="N32" s="393"/>
      <c r="O32" s="393"/>
      <c r="P32" s="393"/>
      <c r="Q32" s="44"/>
      <c r="R32" s="44"/>
      <c r="S32" s="44"/>
      <c r="T32" s="44"/>
      <c r="U32" s="44"/>
      <c r="V32" s="44"/>
      <c r="W32" s="392">
        <f>ROUND(BC54, 2)</f>
        <v>0</v>
      </c>
      <c r="X32" s="393"/>
      <c r="Y32" s="393"/>
      <c r="Z32" s="393"/>
      <c r="AA32" s="393"/>
      <c r="AB32" s="393"/>
      <c r="AC32" s="393"/>
      <c r="AD32" s="393"/>
      <c r="AE32" s="393"/>
      <c r="AF32" s="44"/>
      <c r="AG32" s="44"/>
      <c r="AH32" s="44"/>
      <c r="AI32" s="44"/>
      <c r="AJ32" s="44"/>
      <c r="AK32" s="392">
        <v>0</v>
      </c>
      <c r="AL32" s="393"/>
      <c r="AM32" s="393"/>
      <c r="AN32" s="393"/>
      <c r="AO32" s="393"/>
      <c r="AP32" s="44"/>
      <c r="AQ32" s="44"/>
      <c r="AR32" s="45"/>
      <c r="BE32" s="382"/>
    </row>
    <row r="33" spans="1:57" s="3" customFormat="1" ht="14.45" hidden="1" customHeight="1">
      <c r="B33" s="43"/>
      <c r="C33" s="44"/>
      <c r="D33" s="44"/>
      <c r="E33" s="44"/>
      <c r="F33" s="32" t="s">
        <v>44</v>
      </c>
      <c r="G33" s="44"/>
      <c r="H33" s="44"/>
      <c r="I33" s="44"/>
      <c r="J33" s="44"/>
      <c r="K33" s="44"/>
      <c r="L33" s="394">
        <v>0</v>
      </c>
      <c r="M33" s="393"/>
      <c r="N33" s="393"/>
      <c r="O33" s="393"/>
      <c r="P33" s="393"/>
      <c r="Q33" s="44"/>
      <c r="R33" s="44"/>
      <c r="S33" s="44"/>
      <c r="T33" s="44"/>
      <c r="U33" s="44"/>
      <c r="V33" s="44"/>
      <c r="W33" s="392">
        <f>ROUND(BD54, 2)</f>
        <v>0</v>
      </c>
      <c r="X33" s="393"/>
      <c r="Y33" s="393"/>
      <c r="Z33" s="393"/>
      <c r="AA33" s="393"/>
      <c r="AB33" s="393"/>
      <c r="AC33" s="393"/>
      <c r="AD33" s="393"/>
      <c r="AE33" s="393"/>
      <c r="AF33" s="44"/>
      <c r="AG33" s="44"/>
      <c r="AH33" s="44"/>
      <c r="AI33" s="44"/>
      <c r="AJ33" s="44"/>
      <c r="AK33" s="392">
        <v>0</v>
      </c>
      <c r="AL33" s="393"/>
      <c r="AM33" s="393"/>
      <c r="AN33" s="393"/>
      <c r="AO33" s="39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398" t="s">
        <v>47</v>
      </c>
      <c r="Y35" s="396"/>
      <c r="Z35" s="396"/>
      <c r="AA35" s="396"/>
      <c r="AB35" s="396"/>
      <c r="AC35" s="48"/>
      <c r="AD35" s="48"/>
      <c r="AE35" s="48"/>
      <c r="AF35" s="48"/>
      <c r="AG35" s="48"/>
      <c r="AH35" s="48"/>
      <c r="AI35" s="48"/>
      <c r="AJ35" s="48"/>
      <c r="AK35" s="395">
        <f>SUM(AK26:AK33)</f>
        <v>0</v>
      </c>
      <c r="AL35" s="396"/>
      <c r="AM35" s="396"/>
      <c r="AN35" s="396"/>
      <c r="AO35" s="39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R005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7" t="str">
        <f>K6</f>
        <v>RC_STAVEBNÍ ÚPRAVY, PŘÍSTAVBA A NÁSTAVBA STÁVAJÍCÍHO OBJEKTU DOMOVA NARNIE V MORKŮVKÁCH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406" t="str">
        <f>IF(AN8= "","",AN8)</f>
        <v>19. 2. 2024</v>
      </c>
      <c r="AN47" s="406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407" t="str">
        <f>IF(E17="","",E17)</f>
        <v xml:space="preserve"> </v>
      </c>
      <c r="AN49" s="408"/>
      <c r="AO49" s="408"/>
      <c r="AP49" s="408"/>
      <c r="AQ49" s="39"/>
      <c r="AR49" s="42"/>
      <c r="AS49" s="409" t="s">
        <v>49</v>
      </c>
      <c r="AT49" s="41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407" t="str">
        <f>IF(E20="","",E20)</f>
        <v xml:space="preserve"> </v>
      </c>
      <c r="AN50" s="408"/>
      <c r="AO50" s="408"/>
      <c r="AP50" s="408"/>
      <c r="AQ50" s="39"/>
      <c r="AR50" s="42"/>
      <c r="AS50" s="411"/>
      <c r="AT50" s="41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413"/>
      <c r="AT51" s="41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2" t="s">
        <v>50</v>
      </c>
      <c r="D52" s="373"/>
      <c r="E52" s="373"/>
      <c r="F52" s="373"/>
      <c r="G52" s="373"/>
      <c r="H52" s="69"/>
      <c r="I52" s="376" t="s">
        <v>51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405" t="s">
        <v>52</v>
      </c>
      <c r="AH52" s="373"/>
      <c r="AI52" s="373"/>
      <c r="AJ52" s="373"/>
      <c r="AK52" s="373"/>
      <c r="AL52" s="373"/>
      <c r="AM52" s="373"/>
      <c r="AN52" s="376" t="s">
        <v>53</v>
      </c>
      <c r="AO52" s="373"/>
      <c r="AP52" s="373"/>
      <c r="AQ52" s="70" t="s">
        <v>54</v>
      </c>
      <c r="AR52" s="42"/>
      <c r="AS52" s="71" t="s">
        <v>55</v>
      </c>
      <c r="AT52" s="72" t="s">
        <v>56</v>
      </c>
      <c r="AU52" s="72" t="s">
        <v>57</v>
      </c>
      <c r="AV52" s="72" t="s">
        <v>58</v>
      </c>
      <c r="AW52" s="72" t="s">
        <v>59</v>
      </c>
      <c r="AX52" s="72" t="s">
        <v>60</v>
      </c>
      <c r="AY52" s="72" t="s">
        <v>61</v>
      </c>
      <c r="AZ52" s="72" t="s">
        <v>62</v>
      </c>
      <c r="BA52" s="72" t="s">
        <v>63</v>
      </c>
      <c r="BB52" s="72" t="s">
        <v>64</v>
      </c>
      <c r="BC52" s="72" t="s">
        <v>65</v>
      </c>
      <c r="BD52" s="73" t="s">
        <v>66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9">
        <f>ROUND(AG55+SUM(AG64:AG67),2)</f>
        <v>0</v>
      </c>
      <c r="AH54" s="379"/>
      <c r="AI54" s="379"/>
      <c r="AJ54" s="379"/>
      <c r="AK54" s="379"/>
      <c r="AL54" s="379"/>
      <c r="AM54" s="379"/>
      <c r="AN54" s="415">
        <f t="shared" ref="AN54:AN67" si="0">SUM(AG54,AT54)</f>
        <v>0</v>
      </c>
      <c r="AO54" s="415"/>
      <c r="AP54" s="415"/>
      <c r="AQ54" s="81" t="s">
        <v>19</v>
      </c>
      <c r="AR54" s="82"/>
      <c r="AS54" s="83">
        <f>ROUND(AS55+SUM(AS64:AS67),2)</f>
        <v>0</v>
      </c>
      <c r="AT54" s="84">
        <f t="shared" ref="AT54:AT67" si="1">ROUND(SUM(AV54:AW54),2)</f>
        <v>0</v>
      </c>
      <c r="AU54" s="85">
        <f>ROUND(AU55+SUM(AU64:AU67),5)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ROUND(AZ55+SUM(AZ64:AZ67),2)</f>
        <v>0</v>
      </c>
      <c r="BA54" s="84">
        <f>ROUND(BA55+SUM(BA64:BA67),2)</f>
        <v>0</v>
      </c>
      <c r="BB54" s="84">
        <f>ROUND(BB55+SUM(BB64:BB67),2)</f>
        <v>0</v>
      </c>
      <c r="BC54" s="84">
        <f>ROUND(BC55+SUM(BC64:BC67),2)</f>
        <v>0</v>
      </c>
      <c r="BD54" s="86">
        <f>ROUND(BD55+SUM(BD64:BD67),2)</f>
        <v>0</v>
      </c>
      <c r="BS54" s="87" t="s">
        <v>68</v>
      </c>
      <c r="BT54" s="87" t="s">
        <v>69</v>
      </c>
      <c r="BU54" s="88" t="s">
        <v>70</v>
      </c>
      <c r="BV54" s="87" t="s">
        <v>71</v>
      </c>
      <c r="BW54" s="87" t="s">
        <v>5</v>
      </c>
      <c r="BX54" s="87" t="s">
        <v>72</v>
      </c>
      <c r="CL54" s="87" t="s">
        <v>19</v>
      </c>
    </row>
    <row r="55" spans="1:91" s="7" customFormat="1" ht="16.5" customHeight="1">
      <c r="B55" s="89"/>
      <c r="C55" s="90"/>
      <c r="D55" s="374" t="s">
        <v>73</v>
      </c>
      <c r="E55" s="374"/>
      <c r="F55" s="374"/>
      <c r="G55" s="374"/>
      <c r="H55" s="374"/>
      <c r="I55" s="91"/>
      <c r="J55" s="374" t="s">
        <v>74</v>
      </c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404">
        <f>ROUND(SUM(AG56:AG63),2)</f>
        <v>0</v>
      </c>
      <c r="AH55" s="403"/>
      <c r="AI55" s="403"/>
      <c r="AJ55" s="403"/>
      <c r="AK55" s="403"/>
      <c r="AL55" s="403"/>
      <c r="AM55" s="403"/>
      <c r="AN55" s="402">
        <f t="shared" si="0"/>
        <v>0</v>
      </c>
      <c r="AO55" s="403"/>
      <c r="AP55" s="403"/>
      <c r="AQ55" s="92" t="s">
        <v>75</v>
      </c>
      <c r="AR55" s="93"/>
      <c r="AS55" s="94">
        <f>ROUND(SUM(AS56:AS63),2)</f>
        <v>0</v>
      </c>
      <c r="AT55" s="95">
        <f t="shared" si="1"/>
        <v>0</v>
      </c>
      <c r="AU55" s="96">
        <f>ROUND(SUM(AU56:AU63),5)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ROUND(SUM(AZ56:AZ63),2)</f>
        <v>0</v>
      </c>
      <c r="BA55" s="95">
        <f>ROUND(SUM(BA56:BA63),2)</f>
        <v>0</v>
      </c>
      <c r="BB55" s="95">
        <f>ROUND(SUM(BB56:BB63),2)</f>
        <v>0</v>
      </c>
      <c r="BC55" s="95">
        <f>ROUND(SUM(BC56:BC63),2)</f>
        <v>0</v>
      </c>
      <c r="BD55" s="97">
        <f>ROUND(SUM(BD56:BD63),2)</f>
        <v>0</v>
      </c>
      <c r="BS55" s="98" t="s">
        <v>68</v>
      </c>
      <c r="BT55" s="98" t="s">
        <v>73</v>
      </c>
      <c r="BV55" s="98" t="s">
        <v>71</v>
      </c>
      <c r="BW55" s="98" t="s">
        <v>76</v>
      </c>
      <c r="BX55" s="98" t="s">
        <v>5</v>
      </c>
      <c r="CL55" s="98" t="s">
        <v>19</v>
      </c>
      <c r="CM55" s="98" t="s">
        <v>73</v>
      </c>
    </row>
    <row r="56" spans="1:91" s="4" customFormat="1" ht="16.5" customHeight="1">
      <c r="A56" s="99" t="s">
        <v>77</v>
      </c>
      <c r="B56" s="54"/>
      <c r="C56" s="100"/>
      <c r="D56" s="100"/>
      <c r="E56" s="375" t="s">
        <v>73</v>
      </c>
      <c r="F56" s="375"/>
      <c r="G56" s="375"/>
      <c r="H56" s="375"/>
      <c r="I56" s="375"/>
      <c r="J56" s="100"/>
      <c r="K56" s="375" t="s">
        <v>74</v>
      </c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400">
        <f>'1 - SO01 Stavební část'!J30</f>
        <v>0</v>
      </c>
      <c r="AH56" s="401"/>
      <c r="AI56" s="401"/>
      <c r="AJ56" s="401"/>
      <c r="AK56" s="401"/>
      <c r="AL56" s="401"/>
      <c r="AM56" s="401"/>
      <c r="AN56" s="400">
        <f t="shared" si="0"/>
        <v>0</v>
      </c>
      <c r="AO56" s="401"/>
      <c r="AP56" s="401"/>
      <c r="AQ56" s="101" t="s">
        <v>78</v>
      </c>
      <c r="AR56" s="56"/>
      <c r="AS56" s="102">
        <v>0</v>
      </c>
      <c r="AT56" s="103">
        <f t="shared" si="1"/>
        <v>0</v>
      </c>
      <c r="AU56" s="104">
        <f>'1 - SO01 Stavební část'!P114</f>
        <v>0</v>
      </c>
      <c r="AV56" s="103">
        <f>'1 - SO01 Stavební část'!J33</f>
        <v>0</v>
      </c>
      <c r="AW56" s="103">
        <f>'1 - SO01 Stavební část'!J34</f>
        <v>0</v>
      </c>
      <c r="AX56" s="103">
        <f>'1 - SO01 Stavební část'!J35</f>
        <v>0</v>
      </c>
      <c r="AY56" s="103">
        <f>'1 - SO01 Stavební část'!J36</f>
        <v>0</v>
      </c>
      <c r="AZ56" s="103">
        <f>'1 - SO01 Stavební část'!F33</f>
        <v>0</v>
      </c>
      <c r="BA56" s="103">
        <f>'1 - SO01 Stavební část'!F34</f>
        <v>0</v>
      </c>
      <c r="BB56" s="103">
        <f>'1 - SO01 Stavební část'!F35</f>
        <v>0</v>
      </c>
      <c r="BC56" s="103">
        <f>'1 - SO01 Stavební část'!F36</f>
        <v>0</v>
      </c>
      <c r="BD56" s="105">
        <f>'1 - SO01 Stavební část'!F37</f>
        <v>0</v>
      </c>
      <c r="BT56" s="106" t="s">
        <v>79</v>
      </c>
      <c r="BU56" s="106" t="s">
        <v>80</v>
      </c>
      <c r="BV56" s="106" t="s">
        <v>71</v>
      </c>
      <c r="BW56" s="106" t="s">
        <v>76</v>
      </c>
      <c r="BX56" s="106" t="s">
        <v>5</v>
      </c>
      <c r="CL56" s="106" t="s">
        <v>19</v>
      </c>
      <c r="CM56" s="106" t="s">
        <v>73</v>
      </c>
    </row>
    <row r="57" spans="1:91" s="4" customFormat="1" ht="16.5" customHeight="1">
      <c r="A57" s="99" t="s">
        <v>77</v>
      </c>
      <c r="B57" s="54"/>
      <c r="C57" s="100"/>
      <c r="D57" s="100"/>
      <c r="E57" s="375" t="s">
        <v>73</v>
      </c>
      <c r="F57" s="375"/>
      <c r="G57" s="375"/>
      <c r="H57" s="375"/>
      <c r="I57" s="375"/>
      <c r="J57" s="100"/>
      <c r="K57" s="375" t="s">
        <v>81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400">
        <f>'1 - ZTI'!J32</f>
        <v>0</v>
      </c>
      <c r="AH57" s="401"/>
      <c r="AI57" s="401"/>
      <c r="AJ57" s="401"/>
      <c r="AK57" s="401"/>
      <c r="AL57" s="401"/>
      <c r="AM57" s="401"/>
      <c r="AN57" s="400">
        <f t="shared" si="0"/>
        <v>0</v>
      </c>
      <c r="AO57" s="401"/>
      <c r="AP57" s="401"/>
      <c r="AQ57" s="101" t="s">
        <v>78</v>
      </c>
      <c r="AR57" s="56"/>
      <c r="AS57" s="102">
        <v>0</v>
      </c>
      <c r="AT57" s="103">
        <f t="shared" si="1"/>
        <v>0</v>
      </c>
      <c r="AU57" s="104">
        <f>'1 - ZTI'!P103</f>
        <v>0</v>
      </c>
      <c r="AV57" s="103">
        <f>'1 - ZTI'!J35</f>
        <v>0</v>
      </c>
      <c r="AW57" s="103">
        <f>'1 - ZTI'!J36</f>
        <v>0</v>
      </c>
      <c r="AX57" s="103">
        <f>'1 - ZTI'!J37</f>
        <v>0</v>
      </c>
      <c r="AY57" s="103">
        <f>'1 - ZTI'!J38</f>
        <v>0</v>
      </c>
      <c r="AZ57" s="103">
        <f>'1 - ZTI'!F35</f>
        <v>0</v>
      </c>
      <c r="BA57" s="103">
        <f>'1 - ZTI'!F36</f>
        <v>0</v>
      </c>
      <c r="BB57" s="103">
        <f>'1 - ZTI'!F37</f>
        <v>0</v>
      </c>
      <c r="BC57" s="103">
        <f>'1 - ZTI'!F38</f>
        <v>0</v>
      </c>
      <c r="BD57" s="105">
        <f>'1 - ZTI'!F39</f>
        <v>0</v>
      </c>
      <c r="BT57" s="106" t="s">
        <v>79</v>
      </c>
      <c r="BV57" s="106" t="s">
        <v>71</v>
      </c>
      <c r="BW57" s="106" t="s">
        <v>82</v>
      </c>
      <c r="BX57" s="106" t="s">
        <v>76</v>
      </c>
      <c r="CL57" s="106" t="s">
        <v>19</v>
      </c>
    </row>
    <row r="58" spans="1:91" s="4" customFormat="1" ht="16.5" customHeight="1">
      <c r="A58" s="99" t="s">
        <v>77</v>
      </c>
      <c r="B58" s="54"/>
      <c r="C58" s="100"/>
      <c r="D58" s="100"/>
      <c r="E58" s="375" t="s">
        <v>79</v>
      </c>
      <c r="F58" s="375"/>
      <c r="G58" s="375"/>
      <c r="H58" s="375"/>
      <c r="I58" s="375"/>
      <c r="J58" s="100"/>
      <c r="K58" s="375" t="s">
        <v>83</v>
      </c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400">
        <f>'2 - Vytápění '!J32</f>
        <v>0</v>
      </c>
      <c r="AH58" s="401"/>
      <c r="AI58" s="401"/>
      <c r="AJ58" s="401"/>
      <c r="AK58" s="401"/>
      <c r="AL58" s="401"/>
      <c r="AM58" s="401"/>
      <c r="AN58" s="400">
        <f t="shared" si="0"/>
        <v>0</v>
      </c>
      <c r="AO58" s="401"/>
      <c r="AP58" s="401"/>
      <c r="AQ58" s="101" t="s">
        <v>78</v>
      </c>
      <c r="AR58" s="56"/>
      <c r="AS58" s="102">
        <v>0</v>
      </c>
      <c r="AT58" s="103">
        <f t="shared" si="1"/>
        <v>0</v>
      </c>
      <c r="AU58" s="104">
        <f>'2 - Vytápění '!P99</f>
        <v>0</v>
      </c>
      <c r="AV58" s="103">
        <f>'2 - Vytápění '!J35</f>
        <v>0</v>
      </c>
      <c r="AW58" s="103">
        <f>'2 - Vytápění '!J36</f>
        <v>0</v>
      </c>
      <c r="AX58" s="103">
        <f>'2 - Vytápění '!J37</f>
        <v>0</v>
      </c>
      <c r="AY58" s="103">
        <f>'2 - Vytápění '!J38</f>
        <v>0</v>
      </c>
      <c r="AZ58" s="103">
        <f>'2 - Vytápění '!F35</f>
        <v>0</v>
      </c>
      <c r="BA58" s="103">
        <f>'2 - Vytápění '!F36</f>
        <v>0</v>
      </c>
      <c r="BB58" s="103">
        <f>'2 - Vytápění '!F37</f>
        <v>0</v>
      </c>
      <c r="BC58" s="103">
        <f>'2 - Vytápění '!F38</f>
        <v>0</v>
      </c>
      <c r="BD58" s="105">
        <f>'2 - Vytápění '!F39</f>
        <v>0</v>
      </c>
      <c r="BT58" s="106" t="s">
        <v>79</v>
      </c>
      <c r="BV58" s="106" t="s">
        <v>71</v>
      </c>
      <c r="BW58" s="106" t="s">
        <v>84</v>
      </c>
      <c r="BX58" s="106" t="s">
        <v>76</v>
      </c>
      <c r="CL58" s="106" t="s">
        <v>19</v>
      </c>
    </row>
    <row r="59" spans="1:91" s="4" customFormat="1" ht="16.5" customHeight="1">
      <c r="A59" s="99" t="s">
        <v>77</v>
      </c>
      <c r="B59" s="54"/>
      <c r="C59" s="100"/>
      <c r="D59" s="100"/>
      <c r="E59" s="375" t="s">
        <v>85</v>
      </c>
      <c r="F59" s="375"/>
      <c r="G59" s="375"/>
      <c r="H59" s="375"/>
      <c r="I59" s="375"/>
      <c r="J59" s="100"/>
      <c r="K59" s="375" t="s">
        <v>86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400">
        <f>'3 - Vzduchotechnika, chla...'!J32</f>
        <v>0</v>
      </c>
      <c r="AH59" s="401"/>
      <c r="AI59" s="401"/>
      <c r="AJ59" s="401"/>
      <c r="AK59" s="401"/>
      <c r="AL59" s="401"/>
      <c r="AM59" s="401"/>
      <c r="AN59" s="400">
        <f t="shared" si="0"/>
        <v>0</v>
      </c>
      <c r="AO59" s="401"/>
      <c r="AP59" s="401"/>
      <c r="AQ59" s="101" t="s">
        <v>78</v>
      </c>
      <c r="AR59" s="56"/>
      <c r="AS59" s="102">
        <v>0</v>
      </c>
      <c r="AT59" s="103">
        <f t="shared" si="1"/>
        <v>0</v>
      </c>
      <c r="AU59" s="104">
        <f>'3 - Vzduchotechnika, chla...'!P98</f>
        <v>0</v>
      </c>
      <c r="AV59" s="103">
        <f>'3 - Vzduchotechnika, chla...'!J35</f>
        <v>0</v>
      </c>
      <c r="AW59" s="103">
        <f>'3 - Vzduchotechnika, chla...'!J36</f>
        <v>0</v>
      </c>
      <c r="AX59" s="103">
        <f>'3 - Vzduchotechnika, chla...'!J37</f>
        <v>0</v>
      </c>
      <c r="AY59" s="103">
        <f>'3 - Vzduchotechnika, chla...'!J38</f>
        <v>0</v>
      </c>
      <c r="AZ59" s="103">
        <f>'3 - Vzduchotechnika, chla...'!F35</f>
        <v>0</v>
      </c>
      <c r="BA59" s="103">
        <f>'3 - Vzduchotechnika, chla...'!F36</f>
        <v>0</v>
      </c>
      <c r="BB59" s="103">
        <f>'3 - Vzduchotechnika, chla...'!F37</f>
        <v>0</v>
      </c>
      <c r="BC59" s="103">
        <f>'3 - Vzduchotechnika, chla...'!F38</f>
        <v>0</v>
      </c>
      <c r="BD59" s="105">
        <f>'3 - Vzduchotechnika, chla...'!F39</f>
        <v>0</v>
      </c>
      <c r="BT59" s="106" t="s">
        <v>79</v>
      </c>
      <c r="BV59" s="106" t="s">
        <v>71</v>
      </c>
      <c r="BW59" s="106" t="s">
        <v>87</v>
      </c>
      <c r="BX59" s="106" t="s">
        <v>76</v>
      </c>
      <c r="CL59" s="106" t="s">
        <v>19</v>
      </c>
    </row>
    <row r="60" spans="1:91" s="4" customFormat="1" ht="16.5" customHeight="1">
      <c r="A60" s="99" t="s">
        <v>77</v>
      </c>
      <c r="B60" s="54"/>
      <c r="C60" s="100"/>
      <c r="D60" s="100"/>
      <c r="E60" s="375" t="s">
        <v>88</v>
      </c>
      <c r="F60" s="375"/>
      <c r="G60" s="375"/>
      <c r="H60" s="375"/>
      <c r="I60" s="375"/>
      <c r="J60" s="100"/>
      <c r="K60" s="375" t="s">
        <v>89</v>
      </c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400">
        <f>'4 - Silnoproudá el. '!J32</f>
        <v>0</v>
      </c>
      <c r="AH60" s="401"/>
      <c r="AI60" s="401"/>
      <c r="AJ60" s="401"/>
      <c r="AK60" s="401"/>
      <c r="AL60" s="401"/>
      <c r="AM60" s="401"/>
      <c r="AN60" s="400">
        <f t="shared" si="0"/>
        <v>0</v>
      </c>
      <c r="AO60" s="401"/>
      <c r="AP60" s="401"/>
      <c r="AQ60" s="101" t="s">
        <v>78</v>
      </c>
      <c r="AR60" s="56"/>
      <c r="AS60" s="102">
        <v>0</v>
      </c>
      <c r="AT60" s="103">
        <f t="shared" si="1"/>
        <v>0</v>
      </c>
      <c r="AU60" s="104">
        <f>'4 - Silnoproudá el. '!P87</f>
        <v>0</v>
      </c>
      <c r="AV60" s="103">
        <f>'4 - Silnoproudá el. '!J35</f>
        <v>0</v>
      </c>
      <c r="AW60" s="103">
        <f>'4 - Silnoproudá el. '!J36</f>
        <v>0</v>
      </c>
      <c r="AX60" s="103">
        <f>'4 - Silnoproudá el. '!J37</f>
        <v>0</v>
      </c>
      <c r="AY60" s="103">
        <f>'4 - Silnoproudá el. '!J38</f>
        <v>0</v>
      </c>
      <c r="AZ60" s="103">
        <f>'4 - Silnoproudá el. '!F35</f>
        <v>0</v>
      </c>
      <c r="BA60" s="103">
        <f>'4 - Silnoproudá el. '!F36</f>
        <v>0</v>
      </c>
      <c r="BB60" s="103">
        <f>'4 - Silnoproudá el. '!F37</f>
        <v>0</v>
      </c>
      <c r="BC60" s="103">
        <f>'4 - Silnoproudá el. '!F38</f>
        <v>0</v>
      </c>
      <c r="BD60" s="105">
        <f>'4 - Silnoproudá el. '!F39</f>
        <v>0</v>
      </c>
      <c r="BT60" s="106" t="s">
        <v>79</v>
      </c>
      <c r="BV60" s="106" t="s">
        <v>71</v>
      </c>
      <c r="BW60" s="106" t="s">
        <v>90</v>
      </c>
      <c r="BX60" s="106" t="s">
        <v>76</v>
      </c>
      <c r="CL60" s="106" t="s">
        <v>19</v>
      </c>
    </row>
    <row r="61" spans="1:91" s="4" customFormat="1" ht="16.5" customHeight="1">
      <c r="A61" s="99" t="s">
        <v>77</v>
      </c>
      <c r="B61" s="54"/>
      <c r="C61" s="100"/>
      <c r="D61" s="100"/>
      <c r="E61" s="375" t="s">
        <v>91</v>
      </c>
      <c r="F61" s="375"/>
      <c r="G61" s="375"/>
      <c r="H61" s="375"/>
      <c r="I61" s="375"/>
      <c r="J61" s="100"/>
      <c r="K61" s="375" t="s">
        <v>92</v>
      </c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400">
        <f>'5 - EPS'!J32</f>
        <v>0</v>
      </c>
      <c r="AH61" s="401"/>
      <c r="AI61" s="401"/>
      <c r="AJ61" s="401"/>
      <c r="AK61" s="401"/>
      <c r="AL61" s="401"/>
      <c r="AM61" s="401"/>
      <c r="AN61" s="400">
        <f t="shared" si="0"/>
        <v>0</v>
      </c>
      <c r="AO61" s="401"/>
      <c r="AP61" s="401"/>
      <c r="AQ61" s="101" t="s">
        <v>78</v>
      </c>
      <c r="AR61" s="56"/>
      <c r="AS61" s="102">
        <v>0</v>
      </c>
      <c r="AT61" s="103">
        <f t="shared" si="1"/>
        <v>0</v>
      </c>
      <c r="AU61" s="104">
        <f>'5 - EPS'!P87</f>
        <v>0</v>
      </c>
      <c r="AV61" s="103">
        <f>'5 - EPS'!J35</f>
        <v>0</v>
      </c>
      <c r="AW61" s="103">
        <f>'5 - EPS'!J36</f>
        <v>0</v>
      </c>
      <c r="AX61" s="103">
        <f>'5 - EPS'!J37</f>
        <v>0</v>
      </c>
      <c r="AY61" s="103">
        <f>'5 - EPS'!J38</f>
        <v>0</v>
      </c>
      <c r="AZ61" s="103">
        <f>'5 - EPS'!F35</f>
        <v>0</v>
      </c>
      <c r="BA61" s="103">
        <f>'5 - EPS'!F36</f>
        <v>0</v>
      </c>
      <c r="BB61" s="103">
        <f>'5 - EPS'!F37</f>
        <v>0</v>
      </c>
      <c r="BC61" s="103">
        <f>'5 - EPS'!F38</f>
        <v>0</v>
      </c>
      <c r="BD61" s="105">
        <f>'5 - EPS'!F39</f>
        <v>0</v>
      </c>
      <c r="BT61" s="106" t="s">
        <v>79</v>
      </c>
      <c r="BV61" s="106" t="s">
        <v>71</v>
      </c>
      <c r="BW61" s="106" t="s">
        <v>93</v>
      </c>
      <c r="BX61" s="106" t="s">
        <v>76</v>
      </c>
      <c r="CL61" s="106" t="s">
        <v>19</v>
      </c>
    </row>
    <row r="62" spans="1:91" s="4" customFormat="1" ht="16.5" customHeight="1">
      <c r="A62" s="99" t="s">
        <v>77</v>
      </c>
      <c r="B62" s="54"/>
      <c r="C62" s="100"/>
      <c r="D62" s="100"/>
      <c r="E62" s="375" t="s">
        <v>94</v>
      </c>
      <c r="F62" s="375"/>
      <c r="G62" s="375"/>
      <c r="H62" s="375"/>
      <c r="I62" s="375"/>
      <c r="J62" s="100"/>
      <c r="K62" s="375" t="s">
        <v>95</v>
      </c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400">
        <f>'6 - Slaboproudá el.'!J32</f>
        <v>0</v>
      </c>
      <c r="AH62" s="401"/>
      <c r="AI62" s="401"/>
      <c r="AJ62" s="401"/>
      <c r="AK62" s="401"/>
      <c r="AL62" s="401"/>
      <c r="AM62" s="401"/>
      <c r="AN62" s="400">
        <f t="shared" si="0"/>
        <v>0</v>
      </c>
      <c r="AO62" s="401"/>
      <c r="AP62" s="401"/>
      <c r="AQ62" s="101" t="s">
        <v>78</v>
      </c>
      <c r="AR62" s="56"/>
      <c r="AS62" s="102">
        <v>0</v>
      </c>
      <c r="AT62" s="103">
        <f t="shared" si="1"/>
        <v>0</v>
      </c>
      <c r="AU62" s="104">
        <f>'6 - Slaboproudá el.'!P87</f>
        <v>0</v>
      </c>
      <c r="AV62" s="103">
        <f>'6 - Slaboproudá el.'!J35</f>
        <v>0</v>
      </c>
      <c r="AW62" s="103">
        <f>'6 - Slaboproudá el.'!J36</f>
        <v>0</v>
      </c>
      <c r="AX62" s="103">
        <f>'6 - Slaboproudá el.'!J37</f>
        <v>0</v>
      </c>
      <c r="AY62" s="103">
        <f>'6 - Slaboproudá el.'!J38</f>
        <v>0</v>
      </c>
      <c r="AZ62" s="103">
        <f>'6 - Slaboproudá el.'!F35</f>
        <v>0</v>
      </c>
      <c r="BA62" s="103">
        <f>'6 - Slaboproudá el.'!F36</f>
        <v>0</v>
      </c>
      <c r="BB62" s="103">
        <f>'6 - Slaboproudá el.'!F37</f>
        <v>0</v>
      </c>
      <c r="BC62" s="103">
        <f>'6 - Slaboproudá el.'!F38</f>
        <v>0</v>
      </c>
      <c r="BD62" s="105">
        <f>'6 - Slaboproudá el.'!F39</f>
        <v>0</v>
      </c>
      <c r="BT62" s="106" t="s">
        <v>79</v>
      </c>
      <c r="BV62" s="106" t="s">
        <v>71</v>
      </c>
      <c r="BW62" s="106" t="s">
        <v>96</v>
      </c>
      <c r="BX62" s="106" t="s">
        <v>76</v>
      </c>
      <c r="CL62" s="106" t="s">
        <v>19</v>
      </c>
    </row>
    <row r="63" spans="1:91" s="4" customFormat="1" ht="16.5" customHeight="1">
      <c r="A63" s="99" t="s">
        <v>77</v>
      </c>
      <c r="B63" s="54"/>
      <c r="C63" s="100"/>
      <c r="D63" s="100"/>
      <c r="E63" s="375" t="s">
        <v>97</v>
      </c>
      <c r="F63" s="375"/>
      <c r="G63" s="375"/>
      <c r="H63" s="375"/>
      <c r="I63" s="375"/>
      <c r="J63" s="100"/>
      <c r="K63" s="375" t="s">
        <v>98</v>
      </c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400">
        <f>'7 - Plynovod '!J32</f>
        <v>0</v>
      </c>
      <c r="AH63" s="401"/>
      <c r="AI63" s="401"/>
      <c r="AJ63" s="401"/>
      <c r="AK63" s="401"/>
      <c r="AL63" s="401"/>
      <c r="AM63" s="401"/>
      <c r="AN63" s="400">
        <f t="shared" si="0"/>
        <v>0</v>
      </c>
      <c r="AO63" s="401"/>
      <c r="AP63" s="401"/>
      <c r="AQ63" s="101" t="s">
        <v>78</v>
      </c>
      <c r="AR63" s="56"/>
      <c r="AS63" s="102">
        <v>0</v>
      </c>
      <c r="AT63" s="103">
        <f t="shared" si="1"/>
        <v>0</v>
      </c>
      <c r="AU63" s="104">
        <f>'7 - Plynovod '!P91</f>
        <v>0</v>
      </c>
      <c r="AV63" s="103">
        <f>'7 - Plynovod '!J35</f>
        <v>0</v>
      </c>
      <c r="AW63" s="103">
        <f>'7 - Plynovod '!J36</f>
        <v>0</v>
      </c>
      <c r="AX63" s="103">
        <f>'7 - Plynovod '!J37</f>
        <v>0</v>
      </c>
      <c r="AY63" s="103">
        <f>'7 - Plynovod '!J38</f>
        <v>0</v>
      </c>
      <c r="AZ63" s="103">
        <f>'7 - Plynovod '!F35</f>
        <v>0</v>
      </c>
      <c r="BA63" s="103">
        <f>'7 - Plynovod '!F36</f>
        <v>0</v>
      </c>
      <c r="BB63" s="103">
        <f>'7 - Plynovod '!F37</f>
        <v>0</v>
      </c>
      <c r="BC63" s="103">
        <f>'7 - Plynovod '!F38</f>
        <v>0</v>
      </c>
      <c r="BD63" s="105">
        <f>'7 - Plynovod '!F39</f>
        <v>0</v>
      </c>
      <c r="BT63" s="106" t="s">
        <v>79</v>
      </c>
      <c r="BV63" s="106" t="s">
        <v>71</v>
      </c>
      <c r="BW63" s="106" t="s">
        <v>99</v>
      </c>
      <c r="BX63" s="106" t="s">
        <v>76</v>
      </c>
      <c r="CL63" s="106" t="s">
        <v>19</v>
      </c>
    </row>
    <row r="64" spans="1:91" s="7" customFormat="1" ht="16.5" customHeight="1">
      <c r="A64" s="99" t="s">
        <v>77</v>
      </c>
      <c r="B64" s="89"/>
      <c r="C64" s="90"/>
      <c r="D64" s="374" t="s">
        <v>79</v>
      </c>
      <c r="E64" s="374"/>
      <c r="F64" s="374"/>
      <c r="G64" s="374"/>
      <c r="H64" s="374"/>
      <c r="I64" s="91"/>
      <c r="J64" s="374" t="s">
        <v>100</v>
      </c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374"/>
      <c r="AD64" s="374"/>
      <c r="AE64" s="374"/>
      <c r="AF64" s="374"/>
      <c r="AG64" s="402">
        <f>'2 - IO 100 Zpevněné plochy'!J30</f>
        <v>0</v>
      </c>
      <c r="AH64" s="403"/>
      <c r="AI64" s="403"/>
      <c r="AJ64" s="403"/>
      <c r="AK64" s="403"/>
      <c r="AL64" s="403"/>
      <c r="AM64" s="403"/>
      <c r="AN64" s="402">
        <f t="shared" si="0"/>
        <v>0</v>
      </c>
      <c r="AO64" s="403"/>
      <c r="AP64" s="403"/>
      <c r="AQ64" s="92" t="s">
        <v>75</v>
      </c>
      <c r="AR64" s="93"/>
      <c r="AS64" s="94">
        <v>0</v>
      </c>
      <c r="AT64" s="95">
        <f t="shared" si="1"/>
        <v>0</v>
      </c>
      <c r="AU64" s="96">
        <f>'2 - IO 100 Zpevněné plochy'!P89</f>
        <v>0</v>
      </c>
      <c r="AV64" s="95">
        <f>'2 - IO 100 Zpevněné plochy'!J33</f>
        <v>0</v>
      </c>
      <c r="AW64" s="95">
        <f>'2 - IO 100 Zpevněné plochy'!J34</f>
        <v>0</v>
      </c>
      <c r="AX64" s="95">
        <f>'2 - IO 100 Zpevněné plochy'!J35</f>
        <v>0</v>
      </c>
      <c r="AY64" s="95">
        <f>'2 - IO 100 Zpevněné plochy'!J36</f>
        <v>0</v>
      </c>
      <c r="AZ64" s="95">
        <f>'2 - IO 100 Zpevněné plochy'!F33</f>
        <v>0</v>
      </c>
      <c r="BA64" s="95">
        <f>'2 - IO 100 Zpevněné plochy'!F34</f>
        <v>0</v>
      </c>
      <c r="BB64" s="95">
        <f>'2 - IO 100 Zpevněné plochy'!F35</f>
        <v>0</v>
      </c>
      <c r="BC64" s="95">
        <f>'2 - IO 100 Zpevněné plochy'!F36</f>
        <v>0</v>
      </c>
      <c r="BD64" s="97">
        <f>'2 - IO 100 Zpevněné plochy'!F37</f>
        <v>0</v>
      </c>
      <c r="BT64" s="98" t="s">
        <v>73</v>
      </c>
      <c r="BV64" s="98" t="s">
        <v>71</v>
      </c>
      <c r="BW64" s="98" t="s">
        <v>101</v>
      </c>
      <c r="BX64" s="98" t="s">
        <v>5</v>
      </c>
      <c r="CL64" s="98" t="s">
        <v>19</v>
      </c>
      <c r="CM64" s="98" t="s">
        <v>79</v>
      </c>
    </row>
    <row r="65" spans="1:91" s="7" customFormat="1" ht="16.5" customHeight="1">
      <c r="A65" s="99" t="s">
        <v>77</v>
      </c>
      <c r="B65" s="89"/>
      <c r="C65" s="90"/>
      <c r="D65" s="374" t="s">
        <v>85</v>
      </c>
      <c r="E65" s="374"/>
      <c r="F65" s="374"/>
      <c r="G65" s="374"/>
      <c r="H65" s="374"/>
      <c r="I65" s="91"/>
      <c r="J65" s="374" t="s">
        <v>102</v>
      </c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402">
        <f>'3 - IO 200 Areálové rozvody'!J30</f>
        <v>0</v>
      </c>
      <c r="AH65" s="403"/>
      <c r="AI65" s="403"/>
      <c r="AJ65" s="403"/>
      <c r="AK65" s="403"/>
      <c r="AL65" s="403"/>
      <c r="AM65" s="403"/>
      <c r="AN65" s="402">
        <f t="shared" si="0"/>
        <v>0</v>
      </c>
      <c r="AO65" s="403"/>
      <c r="AP65" s="403"/>
      <c r="AQ65" s="92" t="s">
        <v>75</v>
      </c>
      <c r="AR65" s="93"/>
      <c r="AS65" s="94">
        <v>0</v>
      </c>
      <c r="AT65" s="95">
        <f t="shared" si="1"/>
        <v>0</v>
      </c>
      <c r="AU65" s="96">
        <f>'3 - IO 200 Areálové rozvody'!P85</f>
        <v>0</v>
      </c>
      <c r="AV65" s="95">
        <f>'3 - IO 200 Areálové rozvody'!J33</f>
        <v>0</v>
      </c>
      <c r="AW65" s="95">
        <f>'3 - IO 200 Areálové rozvody'!J34</f>
        <v>0</v>
      </c>
      <c r="AX65" s="95">
        <f>'3 - IO 200 Areálové rozvody'!J35</f>
        <v>0</v>
      </c>
      <c r="AY65" s="95">
        <f>'3 - IO 200 Areálové rozvody'!J36</f>
        <v>0</v>
      </c>
      <c r="AZ65" s="95">
        <f>'3 - IO 200 Areálové rozvody'!F33</f>
        <v>0</v>
      </c>
      <c r="BA65" s="95">
        <f>'3 - IO 200 Areálové rozvody'!F34</f>
        <v>0</v>
      </c>
      <c r="BB65" s="95">
        <f>'3 - IO 200 Areálové rozvody'!F35</f>
        <v>0</v>
      </c>
      <c r="BC65" s="95">
        <f>'3 - IO 200 Areálové rozvody'!F36</f>
        <v>0</v>
      </c>
      <c r="BD65" s="97">
        <f>'3 - IO 200 Areálové rozvody'!F37</f>
        <v>0</v>
      </c>
      <c r="BT65" s="98" t="s">
        <v>73</v>
      </c>
      <c r="BV65" s="98" t="s">
        <v>71</v>
      </c>
      <c r="BW65" s="98" t="s">
        <v>103</v>
      </c>
      <c r="BX65" s="98" t="s">
        <v>5</v>
      </c>
      <c r="CL65" s="98" t="s">
        <v>19</v>
      </c>
      <c r="CM65" s="98" t="s">
        <v>79</v>
      </c>
    </row>
    <row r="66" spans="1:91" s="7" customFormat="1" ht="16.5" customHeight="1">
      <c r="A66" s="99" t="s">
        <v>77</v>
      </c>
      <c r="B66" s="89"/>
      <c r="C66" s="90"/>
      <c r="D66" s="374" t="s">
        <v>88</v>
      </c>
      <c r="E66" s="374"/>
      <c r="F66" s="374"/>
      <c r="G66" s="374"/>
      <c r="H66" s="374"/>
      <c r="I66" s="91"/>
      <c r="J66" s="374" t="s">
        <v>104</v>
      </c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402">
        <f>'4 - PS 1000 FVE'!J30</f>
        <v>0</v>
      </c>
      <c r="AH66" s="403"/>
      <c r="AI66" s="403"/>
      <c r="AJ66" s="403"/>
      <c r="AK66" s="403"/>
      <c r="AL66" s="403"/>
      <c r="AM66" s="403"/>
      <c r="AN66" s="402">
        <f t="shared" si="0"/>
        <v>0</v>
      </c>
      <c r="AO66" s="403"/>
      <c r="AP66" s="403"/>
      <c r="AQ66" s="92" t="s">
        <v>75</v>
      </c>
      <c r="AR66" s="93"/>
      <c r="AS66" s="94">
        <v>0</v>
      </c>
      <c r="AT66" s="95">
        <f t="shared" si="1"/>
        <v>0</v>
      </c>
      <c r="AU66" s="96">
        <f>'4 - PS 1000 FVE'!P82</f>
        <v>0</v>
      </c>
      <c r="AV66" s="95">
        <f>'4 - PS 1000 FVE'!J33</f>
        <v>0</v>
      </c>
      <c r="AW66" s="95">
        <f>'4 - PS 1000 FVE'!J34</f>
        <v>0</v>
      </c>
      <c r="AX66" s="95">
        <f>'4 - PS 1000 FVE'!J35</f>
        <v>0</v>
      </c>
      <c r="AY66" s="95">
        <f>'4 - PS 1000 FVE'!J36</f>
        <v>0</v>
      </c>
      <c r="AZ66" s="95">
        <f>'4 - PS 1000 FVE'!F33</f>
        <v>0</v>
      </c>
      <c r="BA66" s="95">
        <f>'4 - PS 1000 FVE'!F34</f>
        <v>0</v>
      </c>
      <c r="BB66" s="95">
        <f>'4 - PS 1000 FVE'!F35</f>
        <v>0</v>
      </c>
      <c r="BC66" s="95">
        <f>'4 - PS 1000 FVE'!F36</f>
        <v>0</v>
      </c>
      <c r="BD66" s="97">
        <f>'4 - PS 1000 FVE'!F37</f>
        <v>0</v>
      </c>
      <c r="BT66" s="98" t="s">
        <v>73</v>
      </c>
      <c r="BV66" s="98" t="s">
        <v>71</v>
      </c>
      <c r="BW66" s="98" t="s">
        <v>105</v>
      </c>
      <c r="BX66" s="98" t="s">
        <v>5</v>
      </c>
      <c r="CL66" s="98" t="s">
        <v>19</v>
      </c>
      <c r="CM66" s="98" t="s">
        <v>73</v>
      </c>
    </row>
    <row r="67" spans="1:91" s="7" customFormat="1" ht="16.5" customHeight="1">
      <c r="A67" s="99" t="s">
        <v>77</v>
      </c>
      <c r="B67" s="89"/>
      <c r="C67" s="90"/>
      <c r="D67" s="374" t="s">
        <v>91</v>
      </c>
      <c r="E67" s="374"/>
      <c r="F67" s="374"/>
      <c r="G67" s="374"/>
      <c r="H67" s="374"/>
      <c r="I67" s="91"/>
      <c r="J67" s="374" t="s">
        <v>106</v>
      </c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402">
        <f>'5 - VRN'!J30</f>
        <v>0</v>
      </c>
      <c r="AH67" s="403"/>
      <c r="AI67" s="403"/>
      <c r="AJ67" s="403"/>
      <c r="AK67" s="403"/>
      <c r="AL67" s="403"/>
      <c r="AM67" s="403"/>
      <c r="AN67" s="402">
        <f t="shared" si="0"/>
        <v>0</v>
      </c>
      <c r="AO67" s="403"/>
      <c r="AP67" s="403"/>
      <c r="AQ67" s="92" t="s">
        <v>75</v>
      </c>
      <c r="AR67" s="93"/>
      <c r="AS67" s="107">
        <v>0</v>
      </c>
      <c r="AT67" s="108">
        <f t="shared" si="1"/>
        <v>0</v>
      </c>
      <c r="AU67" s="109">
        <f>'5 - VRN'!P81</f>
        <v>0</v>
      </c>
      <c r="AV67" s="108">
        <f>'5 - VRN'!J33</f>
        <v>0</v>
      </c>
      <c r="AW67" s="108">
        <f>'5 - VRN'!J34</f>
        <v>0</v>
      </c>
      <c r="AX67" s="108">
        <f>'5 - VRN'!J35</f>
        <v>0</v>
      </c>
      <c r="AY67" s="108">
        <f>'5 - VRN'!J36</f>
        <v>0</v>
      </c>
      <c r="AZ67" s="108">
        <f>'5 - VRN'!F33</f>
        <v>0</v>
      </c>
      <c r="BA67" s="108">
        <f>'5 - VRN'!F34</f>
        <v>0</v>
      </c>
      <c r="BB67" s="108">
        <f>'5 - VRN'!F35</f>
        <v>0</v>
      </c>
      <c r="BC67" s="108">
        <f>'5 - VRN'!F36</f>
        <v>0</v>
      </c>
      <c r="BD67" s="110">
        <f>'5 - VRN'!F37</f>
        <v>0</v>
      </c>
      <c r="BT67" s="98" t="s">
        <v>73</v>
      </c>
      <c r="BV67" s="98" t="s">
        <v>71</v>
      </c>
      <c r="BW67" s="98" t="s">
        <v>107</v>
      </c>
      <c r="BX67" s="98" t="s">
        <v>5</v>
      </c>
      <c r="CL67" s="98" t="s">
        <v>19</v>
      </c>
      <c r="CM67" s="98" t="s">
        <v>73</v>
      </c>
    </row>
    <row r="68" spans="1:91" s="2" customFormat="1" ht="30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2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</row>
    <row r="69" spans="1:9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42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</row>
  </sheetData>
  <sheetProtection algorithmName="SHA-512" hashValue="Ty2JkZGR17OSC5KNpJ9haxYurCDg0Z+H5YK8lfa1zdQII0BaegdkET4jNK609cemZ5dZvU/eg4qaH0ZqAFY+4A==" saltValue="+mCtP9brDlVB4AM3fMnIMmEimttwfSW+x/2iLDRGFV4MQyhmQo64kwuYFBW/MJi+Mu7Gdo6yVg+tou2Ayn1pHQ==" spinCount="100000" sheet="1" objects="1" scenarios="1" formatColumns="0" formatRows="0"/>
  <mergeCells count="90">
    <mergeCell ref="AN67:AP67"/>
    <mergeCell ref="AG67:AM67"/>
    <mergeCell ref="AN54:AP54"/>
    <mergeCell ref="AN58:AP58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59:AM59"/>
    <mergeCell ref="AG62:AM62"/>
    <mergeCell ref="AG61:AM61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L45:AO45"/>
    <mergeCell ref="D65:H65"/>
    <mergeCell ref="J65:AF65"/>
    <mergeCell ref="D66:H66"/>
    <mergeCell ref="J66:AF66"/>
    <mergeCell ref="AG63:AM63"/>
    <mergeCell ref="AG64:AM64"/>
    <mergeCell ref="AN64:AP64"/>
    <mergeCell ref="AN63:AP63"/>
    <mergeCell ref="AN59:AP59"/>
    <mergeCell ref="AN55:AP55"/>
    <mergeCell ref="AN61:AP61"/>
    <mergeCell ref="AN56:AP56"/>
    <mergeCell ref="AN60:AP60"/>
    <mergeCell ref="AN57:AP57"/>
    <mergeCell ref="AN62:AP62"/>
    <mergeCell ref="K58:AF58"/>
    <mergeCell ref="K59:AF59"/>
    <mergeCell ref="K56:AF56"/>
    <mergeCell ref="K60:AF60"/>
    <mergeCell ref="K63:AF63"/>
    <mergeCell ref="K57:AF57"/>
    <mergeCell ref="C52:G52"/>
    <mergeCell ref="D64:H64"/>
    <mergeCell ref="D55:H55"/>
    <mergeCell ref="E61:I61"/>
    <mergeCell ref="E58:I58"/>
    <mergeCell ref="E57:I57"/>
    <mergeCell ref="E60:I60"/>
    <mergeCell ref="E56:I56"/>
    <mergeCell ref="E59:I59"/>
    <mergeCell ref="E62:I62"/>
    <mergeCell ref="E63:I63"/>
    <mergeCell ref="I52:AF52"/>
    <mergeCell ref="J64:AF64"/>
    <mergeCell ref="J55:AF55"/>
    <mergeCell ref="K62:AF62"/>
    <mergeCell ref="K61:AF61"/>
  </mergeCells>
  <hyperlinks>
    <hyperlink ref="A56" location="'1 - SO01 Stavební část'!C2" display="/"/>
    <hyperlink ref="A57" location="'1 - ZTI'!C2" display="/"/>
    <hyperlink ref="A58" location="'2 - Vytápění '!C2" display="/"/>
    <hyperlink ref="A59" location="'3 - Vzduchotechnika, chla...'!C2" display="/"/>
    <hyperlink ref="A60" location="'4 - Silnoproudá el. '!C2" display="/"/>
    <hyperlink ref="A61" location="'5 - EPS'!C2" display="/"/>
    <hyperlink ref="A62" location="'6 - Slaboproudá el.'!C2" display="/"/>
    <hyperlink ref="A63" location="'7 - Plynovod '!C2" display="/"/>
    <hyperlink ref="A64" location="'2 - IO 100 Zpevněné plochy'!C2" display="/"/>
    <hyperlink ref="A65" location="'3 - IO 200 Areálové rozvody'!C2" display="/"/>
    <hyperlink ref="A66" location="'4 - PS 1000 FVE'!C2" display="/"/>
    <hyperlink ref="A67" location="'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76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8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19. 2. 2024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0" t="str">
        <f>'Rekapitulace stavby'!E14</f>
        <v>Vyplň údaj</v>
      </c>
      <c r="F18" s="421"/>
      <c r="G18" s="421"/>
      <c r="H18" s="421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22" t="s">
        <v>34</v>
      </c>
      <c r="F27" s="422"/>
      <c r="G27" s="422"/>
      <c r="H27" s="42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ROUND(J114,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39</v>
      </c>
      <c r="E33" s="115" t="s">
        <v>40</v>
      </c>
      <c r="F33" s="126">
        <f>ROUND((SUM(BE114:BE3282)),  2)</f>
        <v>0</v>
      </c>
      <c r="G33" s="37"/>
      <c r="H33" s="37"/>
      <c r="I33" s="127">
        <v>0.21</v>
      </c>
      <c r="J33" s="126">
        <f>ROUND(((SUM(BE114:BE3282))*I33),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41</v>
      </c>
      <c r="F34" s="126">
        <f>ROUND((SUM(BF114:BF3282)),  2)</f>
        <v>0</v>
      </c>
      <c r="G34" s="37"/>
      <c r="H34" s="37"/>
      <c r="I34" s="127">
        <v>0.12</v>
      </c>
      <c r="J34" s="126">
        <f>ROUND(((SUM(BF114:BF3282))*I34),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42</v>
      </c>
      <c r="F35" s="126">
        <f>ROUND((SUM(BG114:BG3282)),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43</v>
      </c>
      <c r="F36" s="126">
        <f>ROUND((SUM(BH114:BH3282)),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44</v>
      </c>
      <c r="F37" s="126">
        <f>ROUND((SUM(BI114:BI3282)),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23" t="str">
        <f>E7</f>
        <v>RC_STAVEBNÍ ÚPRAVY, PŘÍSTAVBA A NÁSTAVBA STÁVAJÍCÍHO OBJEKTU DOMOVA NARNIE V MORKŮVKÁCH</v>
      </c>
      <c r="F48" s="424"/>
      <c r="G48" s="424"/>
      <c r="H48" s="424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1 - SO01 Stavební část</v>
      </c>
      <c r="F50" s="425"/>
      <c r="G50" s="425"/>
      <c r="H50" s="42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J114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115</v>
      </c>
      <c r="E60" s="146"/>
      <c r="F60" s="146"/>
      <c r="G60" s="146"/>
      <c r="H60" s="146"/>
      <c r="I60" s="146"/>
      <c r="J60" s="147">
        <f>J115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116</v>
      </c>
      <c r="E61" s="151"/>
      <c r="F61" s="151"/>
      <c r="G61" s="151"/>
      <c r="H61" s="151"/>
      <c r="I61" s="151"/>
      <c r="J61" s="152">
        <f>J116</f>
        <v>0</v>
      </c>
      <c r="K61" s="100"/>
      <c r="L61" s="153"/>
    </row>
    <row r="62" spans="1:47" s="10" customFormat="1" ht="14.85" customHeight="1">
      <c r="B62" s="149"/>
      <c r="C62" s="100"/>
      <c r="D62" s="150" t="s">
        <v>117</v>
      </c>
      <c r="E62" s="151"/>
      <c r="F62" s="151"/>
      <c r="G62" s="151"/>
      <c r="H62" s="151"/>
      <c r="I62" s="151"/>
      <c r="J62" s="152">
        <f>J166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118</v>
      </c>
      <c r="E63" s="151"/>
      <c r="F63" s="151"/>
      <c r="G63" s="151"/>
      <c r="H63" s="151"/>
      <c r="I63" s="151"/>
      <c r="J63" s="152">
        <f>J180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119</v>
      </c>
      <c r="E64" s="151"/>
      <c r="F64" s="151"/>
      <c r="G64" s="151"/>
      <c r="H64" s="151"/>
      <c r="I64" s="151"/>
      <c r="J64" s="152">
        <f>J249</f>
        <v>0</v>
      </c>
      <c r="K64" s="100"/>
      <c r="L64" s="153"/>
    </row>
    <row r="65" spans="2:12" s="10" customFormat="1" ht="19.899999999999999" customHeight="1">
      <c r="B65" s="149"/>
      <c r="C65" s="100"/>
      <c r="D65" s="150" t="s">
        <v>120</v>
      </c>
      <c r="E65" s="151"/>
      <c r="F65" s="151"/>
      <c r="G65" s="151"/>
      <c r="H65" s="151"/>
      <c r="I65" s="151"/>
      <c r="J65" s="152">
        <f>J451</f>
        <v>0</v>
      </c>
      <c r="K65" s="100"/>
      <c r="L65" s="153"/>
    </row>
    <row r="66" spans="2:12" s="10" customFormat="1" ht="19.899999999999999" customHeight="1">
      <c r="B66" s="149"/>
      <c r="C66" s="100"/>
      <c r="D66" s="150" t="s">
        <v>121</v>
      </c>
      <c r="E66" s="151"/>
      <c r="F66" s="151"/>
      <c r="G66" s="151"/>
      <c r="H66" s="151"/>
      <c r="I66" s="151"/>
      <c r="J66" s="152">
        <f>J652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122</v>
      </c>
      <c r="E67" s="151"/>
      <c r="F67" s="151"/>
      <c r="G67" s="151"/>
      <c r="H67" s="151"/>
      <c r="I67" s="151"/>
      <c r="J67" s="152">
        <f>J1148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123</v>
      </c>
      <c r="E68" s="151"/>
      <c r="F68" s="151"/>
      <c r="G68" s="151"/>
      <c r="H68" s="151"/>
      <c r="I68" s="151"/>
      <c r="J68" s="152">
        <f>J1523</f>
        <v>0</v>
      </c>
      <c r="K68" s="100"/>
      <c r="L68" s="153"/>
    </row>
    <row r="69" spans="2:12" s="10" customFormat="1" ht="19.899999999999999" customHeight="1">
      <c r="B69" s="149"/>
      <c r="C69" s="100"/>
      <c r="D69" s="150" t="s">
        <v>124</v>
      </c>
      <c r="E69" s="151"/>
      <c r="F69" s="151"/>
      <c r="G69" s="151"/>
      <c r="H69" s="151"/>
      <c r="I69" s="151"/>
      <c r="J69" s="152">
        <f>J1554</f>
        <v>0</v>
      </c>
      <c r="K69" s="100"/>
      <c r="L69" s="153"/>
    </row>
    <row r="70" spans="2:12" s="9" customFormat="1" ht="24.95" customHeight="1">
      <c r="B70" s="143"/>
      <c r="C70" s="144"/>
      <c r="D70" s="145" t="s">
        <v>125</v>
      </c>
      <c r="E70" s="146"/>
      <c r="F70" s="146"/>
      <c r="G70" s="146"/>
      <c r="H70" s="146"/>
      <c r="I70" s="146"/>
      <c r="J70" s="147">
        <f>J1564</f>
        <v>0</v>
      </c>
      <c r="K70" s="144"/>
      <c r="L70" s="148"/>
    </row>
    <row r="71" spans="2:12" s="10" customFormat="1" ht="19.899999999999999" customHeight="1">
      <c r="B71" s="149"/>
      <c r="C71" s="100"/>
      <c r="D71" s="150" t="s">
        <v>126</v>
      </c>
      <c r="E71" s="151"/>
      <c r="F71" s="151"/>
      <c r="G71" s="151"/>
      <c r="H71" s="151"/>
      <c r="I71" s="151"/>
      <c r="J71" s="152">
        <f>J1565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127</v>
      </c>
      <c r="E72" s="151"/>
      <c r="F72" s="151"/>
      <c r="G72" s="151"/>
      <c r="H72" s="151"/>
      <c r="I72" s="151"/>
      <c r="J72" s="152">
        <f>J1672</f>
        <v>0</v>
      </c>
      <c r="K72" s="100"/>
      <c r="L72" s="153"/>
    </row>
    <row r="73" spans="2:12" s="10" customFormat="1" ht="19.899999999999999" customHeight="1">
      <c r="B73" s="149"/>
      <c r="C73" s="100"/>
      <c r="D73" s="150" t="s">
        <v>128</v>
      </c>
      <c r="E73" s="151"/>
      <c r="F73" s="151"/>
      <c r="G73" s="151"/>
      <c r="H73" s="151"/>
      <c r="I73" s="151"/>
      <c r="J73" s="152">
        <f>J1732</f>
        <v>0</v>
      </c>
      <c r="K73" s="100"/>
      <c r="L73" s="153"/>
    </row>
    <row r="74" spans="2:12" s="10" customFormat="1" ht="19.899999999999999" customHeight="1">
      <c r="B74" s="149"/>
      <c r="C74" s="100"/>
      <c r="D74" s="150" t="s">
        <v>129</v>
      </c>
      <c r="E74" s="151"/>
      <c r="F74" s="151"/>
      <c r="G74" s="151"/>
      <c r="H74" s="151"/>
      <c r="I74" s="151"/>
      <c r="J74" s="152">
        <f>J1822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130</v>
      </c>
      <c r="E75" s="151"/>
      <c r="F75" s="151"/>
      <c r="G75" s="151"/>
      <c r="H75" s="151"/>
      <c r="I75" s="151"/>
      <c r="J75" s="152">
        <f>J1838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131</v>
      </c>
      <c r="E76" s="151"/>
      <c r="F76" s="151"/>
      <c r="G76" s="151"/>
      <c r="H76" s="151"/>
      <c r="I76" s="151"/>
      <c r="J76" s="152">
        <f>J1845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132</v>
      </c>
      <c r="E77" s="151"/>
      <c r="F77" s="151"/>
      <c r="G77" s="151"/>
      <c r="H77" s="151"/>
      <c r="I77" s="151"/>
      <c r="J77" s="152">
        <f>J2017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133</v>
      </c>
      <c r="E78" s="151"/>
      <c r="F78" s="151"/>
      <c r="G78" s="151"/>
      <c r="H78" s="151"/>
      <c r="I78" s="151"/>
      <c r="J78" s="152">
        <f>J2144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134</v>
      </c>
      <c r="E79" s="151"/>
      <c r="F79" s="151"/>
      <c r="G79" s="151"/>
      <c r="H79" s="151"/>
      <c r="I79" s="151"/>
      <c r="J79" s="152">
        <f>J2221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135</v>
      </c>
      <c r="E80" s="151"/>
      <c r="F80" s="151"/>
      <c r="G80" s="151"/>
      <c r="H80" s="151"/>
      <c r="I80" s="151"/>
      <c r="J80" s="152">
        <f>J2291</f>
        <v>0</v>
      </c>
      <c r="K80" s="100"/>
      <c r="L80" s="153"/>
    </row>
    <row r="81" spans="1:31" s="10" customFormat="1" ht="14.85" customHeight="1">
      <c r="B81" s="149"/>
      <c r="C81" s="100"/>
      <c r="D81" s="150" t="s">
        <v>136</v>
      </c>
      <c r="E81" s="151"/>
      <c r="F81" s="151"/>
      <c r="G81" s="151"/>
      <c r="H81" s="151"/>
      <c r="I81" s="151"/>
      <c r="J81" s="152">
        <f>J2359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137</v>
      </c>
      <c r="E82" s="151"/>
      <c r="F82" s="151"/>
      <c r="G82" s="151"/>
      <c r="H82" s="151"/>
      <c r="I82" s="151"/>
      <c r="J82" s="152">
        <f>J2521</f>
        <v>0</v>
      </c>
      <c r="K82" s="100"/>
      <c r="L82" s="153"/>
    </row>
    <row r="83" spans="1:31" s="10" customFormat="1" ht="19.899999999999999" customHeight="1">
      <c r="B83" s="149"/>
      <c r="C83" s="100"/>
      <c r="D83" s="150" t="s">
        <v>138</v>
      </c>
      <c r="E83" s="151"/>
      <c r="F83" s="151"/>
      <c r="G83" s="151"/>
      <c r="H83" s="151"/>
      <c r="I83" s="151"/>
      <c r="J83" s="152">
        <f>J2570</f>
        <v>0</v>
      </c>
      <c r="K83" s="100"/>
      <c r="L83" s="153"/>
    </row>
    <row r="84" spans="1:31" s="10" customFormat="1" ht="19.899999999999999" customHeight="1">
      <c r="B84" s="149"/>
      <c r="C84" s="100"/>
      <c r="D84" s="150" t="s">
        <v>139</v>
      </c>
      <c r="E84" s="151"/>
      <c r="F84" s="151"/>
      <c r="G84" s="151"/>
      <c r="H84" s="151"/>
      <c r="I84" s="151"/>
      <c r="J84" s="152">
        <f>J2636</f>
        <v>0</v>
      </c>
      <c r="K84" s="100"/>
      <c r="L84" s="153"/>
    </row>
    <row r="85" spans="1:31" s="10" customFormat="1" ht="19.899999999999999" customHeight="1">
      <c r="B85" s="149"/>
      <c r="C85" s="100"/>
      <c r="D85" s="150" t="s">
        <v>140</v>
      </c>
      <c r="E85" s="151"/>
      <c r="F85" s="151"/>
      <c r="G85" s="151"/>
      <c r="H85" s="151"/>
      <c r="I85" s="151"/>
      <c r="J85" s="152">
        <f>J2825</f>
        <v>0</v>
      </c>
      <c r="K85" s="100"/>
      <c r="L85" s="153"/>
    </row>
    <row r="86" spans="1:31" s="10" customFormat="1" ht="19.899999999999999" customHeight="1">
      <c r="B86" s="149"/>
      <c r="C86" s="100"/>
      <c r="D86" s="150" t="s">
        <v>141</v>
      </c>
      <c r="E86" s="151"/>
      <c r="F86" s="151"/>
      <c r="G86" s="151"/>
      <c r="H86" s="151"/>
      <c r="I86" s="151"/>
      <c r="J86" s="152">
        <f>J2869</f>
        <v>0</v>
      </c>
      <c r="K86" s="100"/>
      <c r="L86" s="153"/>
    </row>
    <row r="87" spans="1:31" s="10" customFormat="1" ht="19.899999999999999" customHeight="1">
      <c r="B87" s="149"/>
      <c r="C87" s="100"/>
      <c r="D87" s="150" t="s">
        <v>142</v>
      </c>
      <c r="E87" s="151"/>
      <c r="F87" s="151"/>
      <c r="G87" s="151"/>
      <c r="H87" s="151"/>
      <c r="I87" s="151"/>
      <c r="J87" s="152">
        <f>J2883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143</v>
      </c>
      <c r="E88" s="151"/>
      <c r="F88" s="151"/>
      <c r="G88" s="151"/>
      <c r="H88" s="151"/>
      <c r="I88" s="151"/>
      <c r="J88" s="152">
        <f>J2918</f>
        <v>0</v>
      </c>
      <c r="K88" s="100"/>
      <c r="L88" s="153"/>
    </row>
    <row r="89" spans="1:31" s="10" customFormat="1" ht="19.899999999999999" customHeight="1">
      <c r="B89" s="149"/>
      <c r="C89" s="100"/>
      <c r="D89" s="150" t="s">
        <v>144</v>
      </c>
      <c r="E89" s="151"/>
      <c r="F89" s="151"/>
      <c r="G89" s="151"/>
      <c r="H89" s="151"/>
      <c r="I89" s="151"/>
      <c r="J89" s="152">
        <f>J2972</f>
        <v>0</v>
      </c>
      <c r="K89" s="100"/>
      <c r="L89" s="153"/>
    </row>
    <row r="90" spans="1:31" s="10" customFormat="1" ht="14.85" customHeight="1">
      <c r="B90" s="149"/>
      <c r="C90" s="100"/>
      <c r="D90" s="150" t="s">
        <v>145</v>
      </c>
      <c r="E90" s="151"/>
      <c r="F90" s="151"/>
      <c r="G90" s="151"/>
      <c r="H90" s="151"/>
      <c r="I90" s="151"/>
      <c r="J90" s="152">
        <f>J3084</f>
        <v>0</v>
      </c>
      <c r="K90" s="100"/>
      <c r="L90" s="153"/>
    </row>
    <row r="91" spans="1:31" s="10" customFormat="1" ht="14.85" customHeight="1">
      <c r="B91" s="149"/>
      <c r="C91" s="100"/>
      <c r="D91" s="150" t="s">
        <v>146</v>
      </c>
      <c r="E91" s="151"/>
      <c r="F91" s="151"/>
      <c r="G91" s="151"/>
      <c r="H91" s="151"/>
      <c r="I91" s="151"/>
      <c r="J91" s="152">
        <f>J3107</f>
        <v>0</v>
      </c>
      <c r="K91" s="100"/>
      <c r="L91" s="153"/>
    </row>
    <row r="92" spans="1:31" s="10" customFormat="1" ht="19.899999999999999" customHeight="1">
      <c r="B92" s="149"/>
      <c r="C92" s="100"/>
      <c r="D92" s="150" t="s">
        <v>147</v>
      </c>
      <c r="E92" s="151"/>
      <c r="F92" s="151"/>
      <c r="G92" s="151"/>
      <c r="H92" s="151"/>
      <c r="I92" s="151"/>
      <c r="J92" s="152">
        <f>J3194</f>
        <v>0</v>
      </c>
      <c r="K92" s="100"/>
      <c r="L92" s="153"/>
    </row>
    <row r="93" spans="1:31" s="9" customFormat="1" ht="24.95" customHeight="1">
      <c r="B93" s="143"/>
      <c r="C93" s="144"/>
      <c r="D93" s="145" t="s">
        <v>148</v>
      </c>
      <c r="E93" s="146"/>
      <c r="F93" s="146"/>
      <c r="G93" s="146"/>
      <c r="H93" s="146"/>
      <c r="I93" s="146"/>
      <c r="J93" s="147">
        <f>J3254</f>
        <v>0</v>
      </c>
      <c r="K93" s="144"/>
      <c r="L93" s="148"/>
    </row>
    <row r="94" spans="1:31" s="10" customFormat="1" ht="19.899999999999999" customHeight="1">
      <c r="B94" s="149"/>
      <c r="C94" s="100"/>
      <c r="D94" s="150" t="s">
        <v>149</v>
      </c>
      <c r="E94" s="151"/>
      <c r="F94" s="151"/>
      <c r="G94" s="151"/>
      <c r="H94" s="151"/>
      <c r="I94" s="151"/>
      <c r="J94" s="152">
        <f>J3255</f>
        <v>0</v>
      </c>
      <c r="K94" s="100"/>
      <c r="L94" s="153"/>
    </row>
    <row r="95" spans="1:31" s="2" customFormat="1" ht="21.7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100" spans="1:31" s="2" customFormat="1" ht="6.95" customHeight="1">
      <c r="A100" s="37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s="2" customFormat="1" ht="24.95" customHeight="1">
      <c r="A101" s="37"/>
      <c r="B101" s="38"/>
      <c r="C101" s="26" t="s">
        <v>150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12" customHeight="1">
      <c r="A103" s="37"/>
      <c r="B103" s="38"/>
      <c r="C103" s="32" t="s">
        <v>16</v>
      </c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26.25" customHeight="1">
      <c r="A104" s="37"/>
      <c r="B104" s="38"/>
      <c r="C104" s="39"/>
      <c r="D104" s="39"/>
      <c r="E104" s="423" t="str">
        <f>E7</f>
        <v>RC_STAVEBNÍ ÚPRAVY, PŘÍSTAVBA A NÁSTAVBA STÁVAJÍCÍHO OBJEKTU DOMOVA NARNIE V MORKŮVKÁCH</v>
      </c>
      <c r="F104" s="424"/>
      <c r="G104" s="424"/>
      <c r="H104" s="424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2" customHeight="1">
      <c r="A105" s="37"/>
      <c r="B105" s="38"/>
      <c r="C105" s="32" t="s">
        <v>109</v>
      </c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6.5" customHeight="1">
      <c r="A106" s="37"/>
      <c r="B106" s="38"/>
      <c r="C106" s="39"/>
      <c r="D106" s="39"/>
      <c r="E106" s="377" t="str">
        <f>E9</f>
        <v>1 - SO01 Stavební část</v>
      </c>
      <c r="F106" s="425"/>
      <c r="G106" s="425"/>
      <c r="H106" s="425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6.9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12" customHeight="1">
      <c r="A108" s="37"/>
      <c r="B108" s="38"/>
      <c r="C108" s="32" t="s">
        <v>21</v>
      </c>
      <c r="D108" s="39"/>
      <c r="E108" s="39"/>
      <c r="F108" s="30" t="str">
        <f>F12</f>
        <v xml:space="preserve"> </v>
      </c>
      <c r="G108" s="39"/>
      <c r="H108" s="39"/>
      <c r="I108" s="32" t="s">
        <v>23</v>
      </c>
      <c r="J108" s="62" t="str">
        <f>IF(J12="","",J12)</f>
        <v>19. 2. 2024</v>
      </c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6.95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15.2" customHeight="1">
      <c r="A110" s="37"/>
      <c r="B110" s="38"/>
      <c r="C110" s="32" t="s">
        <v>25</v>
      </c>
      <c r="D110" s="39"/>
      <c r="E110" s="39"/>
      <c r="F110" s="30" t="str">
        <f>E15</f>
        <v xml:space="preserve"> </v>
      </c>
      <c r="G110" s="39"/>
      <c r="H110" s="39"/>
      <c r="I110" s="32" t="s">
        <v>30</v>
      </c>
      <c r="J110" s="35" t="str">
        <f>E21</f>
        <v xml:space="preserve"> </v>
      </c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5.2" customHeight="1">
      <c r="A111" s="37"/>
      <c r="B111" s="38"/>
      <c r="C111" s="32" t="s">
        <v>28</v>
      </c>
      <c r="D111" s="39"/>
      <c r="E111" s="39"/>
      <c r="F111" s="30" t="str">
        <f>IF(E18="","",E18)</f>
        <v>Vyplň údaj</v>
      </c>
      <c r="G111" s="39"/>
      <c r="H111" s="39"/>
      <c r="I111" s="32" t="s">
        <v>32</v>
      </c>
      <c r="J111" s="35" t="str">
        <f>E24</f>
        <v xml:space="preserve"> </v>
      </c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10.3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11" customFormat="1" ht="29.25" customHeight="1">
      <c r="A113" s="154"/>
      <c r="B113" s="155"/>
      <c r="C113" s="156" t="s">
        <v>151</v>
      </c>
      <c r="D113" s="157" t="s">
        <v>54</v>
      </c>
      <c r="E113" s="157" t="s">
        <v>50</v>
      </c>
      <c r="F113" s="157" t="s">
        <v>51</v>
      </c>
      <c r="G113" s="157" t="s">
        <v>152</v>
      </c>
      <c r="H113" s="157" t="s">
        <v>153</v>
      </c>
      <c r="I113" s="157" t="s">
        <v>154</v>
      </c>
      <c r="J113" s="157" t="s">
        <v>113</v>
      </c>
      <c r="K113" s="158" t="s">
        <v>155</v>
      </c>
      <c r="L113" s="159"/>
      <c r="M113" s="71" t="s">
        <v>19</v>
      </c>
      <c r="N113" s="72" t="s">
        <v>39</v>
      </c>
      <c r="O113" s="72" t="s">
        <v>156</v>
      </c>
      <c r="P113" s="72" t="s">
        <v>157</v>
      </c>
      <c r="Q113" s="72" t="s">
        <v>158</v>
      </c>
      <c r="R113" s="72" t="s">
        <v>159</v>
      </c>
      <c r="S113" s="72" t="s">
        <v>160</v>
      </c>
      <c r="T113" s="73" t="s">
        <v>161</v>
      </c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</row>
    <row r="114" spans="1:65" s="2" customFormat="1" ht="22.9" customHeight="1">
      <c r="A114" s="37"/>
      <c r="B114" s="38"/>
      <c r="C114" s="78" t="s">
        <v>162</v>
      </c>
      <c r="D114" s="39"/>
      <c r="E114" s="39"/>
      <c r="F114" s="39"/>
      <c r="G114" s="39"/>
      <c r="H114" s="39"/>
      <c r="I114" s="39"/>
      <c r="J114" s="160">
        <f>BK114</f>
        <v>0</v>
      </c>
      <c r="K114" s="39"/>
      <c r="L114" s="42"/>
      <c r="M114" s="74"/>
      <c r="N114" s="161"/>
      <c r="O114" s="75"/>
      <c r="P114" s="162">
        <f>P115+P1564+P3254</f>
        <v>0</v>
      </c>
      <c r="Q114" s="75"/>
      <c r="R114" s="162">
        <f>R115+R1564+R3254</f>
        <v>1068.8116422800001</v>
      </c>
      <c r="S114" s="75"/>
      <c r="T114" s="163">
        <f>T115+T1564+T3254</f>
        <v>633.11968649999994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68</v>
      </c>
      <c r="AU114" s="20" t="s">
        <v>114</v>
      </c>
      <c r="BK114" s="164">
        <f>BK115+BK1564+BK3254</f>
        <v>0</v>
      </c>
    </row>
    <row r="115" spans="1:65" s="12" customFormat="1" ht="25.9" customHeight="1">
      <c r="B115" s="165"/>
      <c r="C115" s="166"/>
      <c r="D115" s="167" t="s">
        <v>68</v>
      </c>
      <c r="E115" s="168" t="s">
        <v>163</v>
      </c>
      <c r="F115" s="168" t="s">
        <v>164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P116+P180+P249+P451+P652+P1148+P1523+P1554</f>
        <v>0</v>
      </c>
      <c r="Q115" s="173"/>
      <c r="R115" s="174">
        <f>R116+R180+R249+R451+R652+R1148+R1523+R1554</f>
        <v>944.90696601000013</v>
      </c>
      <c r="S115" s="173"/>
      <c r="T115" s="175">
        <f>T116+T180+T249+T451+T652+T1148+T1523+T1554</f>
        <v>554.2159594499999</v>
      </c>
      <c r="AR115" s="176" t="s">
        <v>73</v>
      </c>
      <c r="AT115" s="177" t="s">
        <v>68</v>
      </c>
      <c r="AU115" s="177" t="s">
        <v>69</v>
      </c>
      <c r="AY115" s="176" t="s">
        <v>165</v>
      </c>
      <c r="BK115" s="178">
        <f>BK116+BK180+BK249+BK451+BK652+BK1148+BK1523+BK1554</f>
        <v>0</v>
      </c>
    </row>
    <row r="116" spans="1:65" s="12" customFormat="1" ht="22.9" customHeight="1">
      <c r="B116" s="165"/>
      <c r="C116" s="166"/>
      <c r="D116" s="167" t="s">
        <v>68</v>
      </c>
      <c r="E116" s="179" t="s">
        <v>73</v>
      </c>
      <c r="F116" s="179" t="s">
        <v>166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P117+SUM(P118:P166)</f>
        <v>0</v>
      </c>
      <c r="Q116" s="173"/>
      <c r="R116" s="174">
        <f>R117+SUM(R118:R166)</f>
        <v>9.75E-3</v>
      </c>
      <c r="S116" s="173"/>
      <c r="T116" s="175">
        <f>T117+SUM(T118:T166)</f>
        <v>0</v>
      </c>
      <c r="AR116" s="176" t="s">
        <v>73</v>
      </c>
      <c r="AT116" s="177" t="s">
        <v>68</v>
      </c>
      <c r="AU116" s="177" t="s">
        <v>73</v>
      </c>
      <c r="AY116" s="176" t="s">
        <v>165</v>
      </c>
      <c r="BK116" s="178">
        <f>BK117+SUM(BK118:BK166)</f>
        <v>0</v>
      </c>
    </row>
    <row r="117" spans="1:65" s="2" customFormat="1" ht="37.9" customHeight="1">
      <c r="A117" s="37"/>
      <c r="B117" s="38"/>
      <c r="C117" s="181" t="s">
        <v>73</v>
      </c>
      <c r="D117" s="181" t="s">
        <v>167</v>
      </c>
      <c r="E117" s="182" t="s">
        <v>168</v>
      </c>
      <c r="F117" s="183" t="s">
        <v>169</v>
      </c>
      <c r="G117" s="184" t="s">
        <v>170</v>
      </c>
      <c r="H117" s="185">
        <v>65</v>
      </c>
      <c r="I117" s="186"/>
      <c r="J117" s="187">
        <f>ROUND(I117*H117,2)</f>
        <v>0</v>
      </c>
      <c r="K117" s="183" t="s">
        <v>171</v>
      </c>
      <c r="L117" s="42"/>
      <c r="M117" s="188" t="s">
        <v>19</v>
      </c>
      <c r="N117" s="189" t="s">
        <v>41</v>
      </c>
      <c r="O117" s="67"/>
      <c r="P117" s="190">
        <f>O117*H117</f>
        <v>0</v>
      </c>
      <c r="Q117" s="190">
        <v>1.4999999999999999E-4</v>
      </c>
      <c r="R117" s="190">
        <f>Q117*H117</f>
        <v>9.75E-3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88</v>
      </c>
      <c r="AT117" s="192" t="s">
        <v>167</v>
      </c>
      <c r="AU117" s="192" t="s">
        <v>79</v>
      </c>
      <c r="AY117" s="20" t="s">
        <v>165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88</v>
      </c>
      <c r="BM117" s="192" t="s">
        <v>79</v>
      </c>
    </row>
    <row r="118" spans="1:65" s="2" customFormat="1" ht="11.25">
      <c r="A118" s="37"/>
      <c r="B118" s="38"/>
      <c r="C118" s="39"/>
      <c r="D118" s="194" t="s">
        <v>172</v>
      </c>
      <c r="E118" s="39"/>
      <c r="F118" s="195" t="s">
        <v>173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172</v>
      </c>
      <c r="AU118" s="20" t="s">
        <v>79</v>
      </c>
    </row>
    <row r="119" spans="1:65" s="2" customFormat="1" ht="37.9" customHeight="1">
      <c r="A119" s="37"/>
      <c r="B119" s="38"/>
      <c r="C119" s="181" t="s">
        <v>79</v>
      </c>
      <c r="D119" s="181" t="s">
        <v>167</v>
      </c>
      <c r="E119" s="182" t="s">
        <v>174</v>
      </c>
      <c r="F119" s="183" t="s">
        <v>175</v>
      </c>
      <c r="G119" s="184" t="s">
        <v>170</v>
      </c>
      <c r="H119" s="185">
        <v>65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88</v>
      </c>
      <c r="AT119" s="192" t="s">
        <v>167</v>
      </c>
      <c r="AU119" s="192" t="s">
        <v>79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88</v>
      </c>
      <c r="BM119" s="192" t="s">
        <v>88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176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79</v>
      </c>
    </row>
    <row r="121" spans="1:65" s="2" customFormat="1" ht="24.2" customHeight="1">
      <c r="A121" s="37"/>
      <c r="B121" s="38"/>
      <c r="C121" s="181" t="s">
        <v>85</v>
      </c>
      <c r="D121" s="181" t="s">
        <v>167</v>
      </c>
      <c r="E121" s="182" t="s">
        <v>177</v>
      </c>
      <c r="F121" s="183" t="s">
        <v>178</v>
      </c>
      <c r="G121" s="184" t="s">
        <v>179</v>
      </c>
      <c r="H121" s="185">
        <v>2.496</v>
      </c>
      <c r="I121" s="186"/>
      <c r="J121" s="187">
        <f>ROUND(I121*H121,2)</f>
        <v>0</v>
      </c>
      <c r="K121" s="183" t="s">
        <v>171</v>
      </c>
      <c r="L121" s="42"/>
      <c r="M121" s="188" t="s">
        <v>19</v>
      </c>
      <c r="N121" s="189" t="s">
        <v>41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88</v>
      </c>
      <c r="AT121" s="192" t="s">
        <v>167</v>
      </c>
      <c r="AU121" s="192" t="s">
        <v>79</v>
      </c>
      <c r="AY121" s="20" t="s">
        <v>165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88</v>
      </c>
      <c r="BM121" s="192" t="s">
        <v>94</v>
      </c>
    </row>
    <row r="122" spans="1:65" s="2" customFormat="1" ht="11.25">
      <c r="A122" s="37"/>
      <c r="B122" s="38"/>
      <c r="C122" s="39"/>
      <c r="D122" s="194" t="s">
        <v>172</v>
      </c>
      <c r="E122" s="39"/>
      <c r="F122" s="195" t="s">
        <v>180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172</v>
      </c>
      <c r="AU122" s="20" t="s">
        <v>79</v>
      </c>
    </row>
    <row r="123" spans="1:65" s="13" customFormat="1" ht="11.25">
      <c r="B123" s="199"/>
      <c r="C123" s="200"/>
      <c r="D123" s="201" t="s">
        <v>181</v>
      </c>
      <c r="E123" s="202" t="s">
        <v>19</v>
      </c>
      <c r="F123" s="203" t="s">
        <v>182</v>
      </c>
      <c r="G123" s="200"/>
      <c r="H123" s="204">
        <v>2.496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181</v>
      </c>
      <c r="AU123" s="210" t="s">
        <v>79</v>
      </c>
      <c r="AV123" s="13" t="s">
        <v>79</v>
      </c>
      <c r="AW123" s="13" t="s">
        <v>31</v>
      </c>
      <c r="AX123" s="13" t="s">
        <v>69</v>
      </c>
      <c r="AY123" s="210" t="s">
        <v>165</v>
      </c>
    </row>
    <row r="124" spans="1:65" s="14" customFormat="1" ht="11.25">
      <c r="B124" s="211"/>
      <c r="C124" s="212"/>
      <c r="D124" s="201" t="s">
        <v>181</v>
      </c>
      <c r="E124" s="213" t="s">
        <v>19</v>
      </c>
      <c r="F124" s="214" t="s">
        <v>183</v>
      </c>
      <c r="G124" s="212"/>
      <c r="H124" s="213" t="s">
        <v>19</v>
      </c>
      <c r="I124" s="215"/>
      <c r="J124" s="212"/>
      <c r="K124" s="212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181</v>
      </c>
      <c r="AU124" s="220" t="s">
        <v>79</v>
      </c>
      <c r="AV124" s="14" t="s">
        <v>73</v>
      </c>
      <c r="AW124" s="14" t="s">
        <v>31</v>
      </c>
      <c r="AX124" s="14" t="s">
        <v>69</v>
      </c>
      <c r="AY124" s="220" t="s">
        <v>165</v>
      </c>
    </row>
    <row r="125" spans="1:65" s="15" customFormat="1" ht="11.25">
      <c r="B125" s="221"/>
      <c r="C125" s="222"/>
      <c r="D125" s="201" t="s">
        <v>181</v>
      </c>
      <c r="E125" s="223" t="s">
        <v>19</v>
      </c>
      <c r="F125" s="224" t="s">
        <v>184</v>
      </c>
      <c r="G125" s="222"/>
      <c r="H125" s="225">
        <v>2.496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181</v>
      </c>
      <c r="AU125" s="231" t="s">
        <v>79</v>
      </c>
      <c r="AV125" s="15" t="s">
        <v>88</v>
      </c>
      <c r="AW125" s="15" t="s">
        <v>31</v>
      </c>
      <c r="AX125" s="15" t="s">
        <v>73</v>
      </c>
      <c r="AY125" s="231" t="s">
        <v>165</v>
      </c>
    </row>
    <row r="126" spans="1:65" s="2" customFormat="1" ht="44.25" customHeight="1">
      <c r="A126" s="37"/>
      <c r="B126" s="38"/>
      <c r="C126" s="181" t="s">
        <v>88</v>
      </c>
      <c r="D126" s="181" t="s">
        <v>167</v>
      </c>
      <c r="E126" s="182" t="s">
        <v>185</v>
      </c>
      <c r="F126" s="183" t="s">
        <v>186</v>
      </c>
      <c r="G126" s="184" t="s">
        <v>179</v>
      </c>
      <c r="H126" s="185">
        <v>10</v>
      </c>
      <c r="I126" s="186"/>
      <c r="J126" s="187">
        <f>ROUND(I126*H126,2)</f>
        <v>0</v>
      </c>
      <c r="K126" s="183" t="s">
        <v>171</v>
      </c>
      <c r="L126" s="42"/>
      <c r="M126" s="188" t="s">
        <v>19</v>
      </c>
      <c r="N126" s="189" t="s">
        <v>41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88</v>
      </c>
      <c r="AT126" s="192" t="s">
        <v>167</v>
      </c>
      <c r="AU126" s="192" t="s">
        <v>79</v>
      </c>
      <c r="AY126" s="20" t="s">
        <v>165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88</v>
      </c>
      <c r="BM126" s="192" t="s">
        <v>187</v>
      </c>
    </row>
    <row r="127" spans="1:65" s="2" customFormat="1" ht="11.25">
      <c r="A127" s="37"/>
      <c r="B127" s="38"/>
      <c r="C127" s="39"/>
      <c r="D127" s="194" t="s">
        <v>172</v>
      </c>
      <c r="E127" s="39"/>
      <c r="F127" s="195" t="s">
        <v>188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172</v>
      </c>
      <c r="AU127" s="20" t="s">
        <v>79</v>
      </c>
    </row>
    <row r="128" spans="1:65" s="13" customFormat="1" ht="11.25">
      <c r="B128" s="199"/>
      <c r="C128" s="200"/>
      <c r="D128" s="201" t="s">
        <v>181</v>
      </c>
      <c r="E128" s="202" t="s">
        <v>19</v>
      </c>
      <c r="F128" s="203" t="s">
        <v>189</v>
      </c>
      <c r="G128" s="200"/>
      <c r="H128" s="204">
        <v>10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181</v>
      </c>
      <c r="AU128" s="210" t="s">
        <v>79</v>
      </c>
      <c r="AV128" s="13" t="s">
        <v>79</v>
      </c>
      <c r="AW128" s="13" t="s">
        <v>31</v>
      </c>
      <c r="AX128" s="13" t="s">
        <v>73</v>
      </c>
      <c r="AY128" s="210" t="s">
        <v>165</v>
      </c>
    </row>
    <row r="129" spans="1:65" s="2" customFormat="1" ht="37.9" customHeight="1">
      <c r="A129" s="37"/>
      <c r="B129" s="38"/>
      <c r="C129" s="181" t="s">
        <v>91</v>
      </c>
      <c r="D129" s="181" t="s">
        <v>167</v>
      </c>
      <c r="E129" s="182" t="s">
        <v>190</v>
      </c>
      <c r="F129" s="183" t="s">
        <v>191</v>
      </c>
      <c r="G129" s="184" t="s">
        <v>179</v>
      </c>
      <c r="H129" s="185">
        <v>9.0350000000000001</v>
      </c>
      <c r="I129" s="186"/>
      <c r="J129" s="187">
        <f>ROUND(I129*H129,2)</f>
        <v>0</v>
      </c>
      <c r="K129" s="183" t="s">
        <v>171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88</v>
      </c>
      <c r="AT129" s="192" t="s">
        <v>167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88</v>
      </c>
      <c r="BM129" s="192" t="s">
        <v>192</v>
      </c>
    </row>
    <row r="130" spans="1:65" s="2" customFormat="1" ht="11.25">
      <c r="A130" s="37"/>
      <c r="B130" s="38"/>
      <c r="C130" s="39"/>
      <c r="D130" s="194" t="s">
        <v>172</v>
      </c>
      <c r="E130" s="39"/>
      <c r="F130" s="195" t="s">
        <v>193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172</v>
      </c>
      <c r="AU130" s="20" t="s">
        <v>79</v>
      </c>
    </row>
    <row r="131" spans="1:65" s="13" customFormat="1" ht="11.25">
      <c r="B131" s="199"/>
      <c r="C131" s="200"/>
      <c r="D131" s="201" t="s">
        <v>181</v>
      </c>
      <c r="E131" s="202" t="s">
        <v>19</v>
      </c>
      <c r="F131" s="203" t="s">
        <v>194</v>
      </c>
      <c r="G131" s="200"/>
      <c r="H131" s="204">
        <v>9.0350000000000001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181</v>
      </c>
      <c r="AU131" s="210" t="s">
        <v>79</v>
      </c>
      <c r="AV131" s="13" t="s">
        <v>79</v>
      </c>
      <c r="AW131" s="13" t="s">
        <v>31</v>
      </c>
      <c r="AX131" s="13" t="s">
        <v>69</v>
      </c>
      <c r="AY131" s="210" t="s">
        <v>165</v>
      </c>
    </row>
    <row r="132" spans="1:65" s="15" customFormat="1" ht="11.25">
      <c r="B132" s="221"/>
      <c r="C132" s="222"/>
      <c r="D132" s="201" t="s">
        <v>181</v>
      </c>
      <c r="E132" s="223" t="s">
        <v>19</v>
      </c>
      <c r="F132" s="224" t="s">
        <v>184</v>
      </c>
      <c r="G132" s="222"/>
      <c r="H132" s="225">
        <v>9.0350000000000001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181</v>
      </c>
      <c r="AU132" s="231" t="s">
        <v>79</v>
      </c>
      <c r="AV132" s="15" t="s">
        <v>88</v>
      </c>
      <c r="AW132" s="15" t="s">
        <v>31</v>
      </c>
      <c r="AX132" s="15" t="s">
        <v>73</v>
      </c>
      <c r="AY132" s="231" t="s">
        <v>165</v>
      </c>
    </row>
    <row r="133" spans="1:65" s="2" customFormat="1" ht="44.25" customHeight="1">
      <c r="A133" s="37"/>
      <c r="B133" s="38"/>
      <c r="C133" s="181" t="s">
        <v>94</v>
      </c>
      <c r="D133" s="181" t="s">
        <v>167</v>
      </c>
      <c r="E133" s="182" t="s">
        <v>195</v>
      </c>
      <c r="F133" s="183" t="s">
        <v>196</v>
      </c>
      <c r="G133" s="184" t="s">
        <v>179</v>
      </c>
      <c r="H133" s="185">
        <v>3</v>
      </c>
      <c r="I133" s="186"/>
      <c r="J133" s="187">
        <f>ROUND(I133*H133,2)</f>
        <v>0</v>
      </c>
      <c r="K133" s="183" t="s">
        <v>171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88</v>
      </c>
      <c r="AT133" s="192" t="s">
        <v>167</v>
      </c>
      <c r="AU133" s="192" t="s">
        <v>79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88</v>
      </c>
      <c r="BM133" s="192" t="s">
        <v>197</v>
      </c>
    </row>
    <row r="134" spans="1:65" s="2" customFormat="1" ht="11.25">
      <c r="A134" s="37"/>
      <c r="B134" s="38"/>
      <c r="C134" s="39"/>
      <c r="D134" s="194" t="s">
        <v>172</v>
      </c>
      <c r="E134" s="39"/>
      <c r="F134" s="195" t="s">
        <v>198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172</v>
      </c>
      <c r="AU134" s="20" t="s">
        <v>79</v>
      </c>
    </row>
    <row r="135" spans="1:65" s="13" customFormat="1" ht="11.25">
      <c r="B135" s="199"/>
      <c r="C135" s="200"/>
      <c r="D135" s="201" t="s">
        <v>181</v>
      </c>
      <c r="E135" s="202" t="s">
        <v>19</v>
      </c>
      <c r="F135" s="203" t="s">
        <v>199</v>
      </c>
      <c r="G135" s="200"/>
      <c r="H135" s="204">
        <v>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181</v>
      </c>
      <c r="AU135" s="210" t="s">
        <v>79</v>
      </c>
      <c r="AV135" s="13" t="s">
        <v>79</v>
      </c>
      <c r="AW135" s="13" t="s">
        <v>31</v>
      </c>
      <c r="AX135" s="13" t="s">
        <v>73</v>
      </c>
      <c r="AY135" s="210" t="s">
        <v>165</v>
      </c>
    </row>
    <row r="136" spans="1:65" s="2" customFormat="1" ht="44.25" customHeight="1">
      <c r="A136" s="37"/>
      <c r="B136" s="38"/>
      <c r="C136" s="181" t="s">
        <v>97</v>
      </c>
      <c r="D136" s="181" t="s">
        <v>167</v>
      </c>
      <c r="E136" s="182" t="s">
        <v>200</v>
      </c>
      <c r="F136" s="183" t="s">
        <v>201</v>
      </c>
      <c r="G136" s="184" t="s">
        <v>179</v>
      </c>
      <c r="H136" s="185">
        <v>17.280999999999999</v>
      </c>
      <c r="I136" s="186"/>
      <c r="J136" s="187">
        <f>ROUND(I136*H136,2)</f>
        <v>0</v>
      </c>
      <c r="K136" s="183" t="s">
        <v>171</v>
      </c>
      <c r="L136" s="42"/>
      <c r="M136" s="188" t="s">
        <v>19</v>
      </c>
      <c r="N136" s="189" t="s">
        <v>41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88</v>
      </c>
      <c r="AT136" s="192" t="s">
        <v>167</v>
      </c>
      <c r="AU136" s="192" t="s">
        <v>79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88</v>
      </c>
      <c r="BM136" s="192" t="s">
        <v>202</v>
      </c>
    </row>
    <row r="137" spans="1:65" s="2" customFormat="1" ht="11.25">
      <c r="A137" s="37"/>
      <c r="B137" s="38"/>
      <c r="C137" s="39"/>
      <c r="D137" s="194" t="s">
        <v>172</v>
      </c>
      <c r="E137" s="39"/>
      <c r="F137" s="195" t="s">
        <v>203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172</v>
      </c>
      <c r="AU137" s="20" t="s">
        <v>79</v>
      </c>
    </row>
    <row r="138" spans="1:65" s="13" customFormat="1" ht="11.25">
      <c r="B138" s="199"/>
      <c r="C138" s="200"/>
      <c r="D138" s="201" t="s">
        <v>181</v>
      </c>
      <c r="E138" s="202" t="s">
        <v>19</v>
      </c>
      <c r="F138" s="203" t="s">
        <v>204</v>
      </c>
      <c r="G138" s="200"/>
      <c r="H138" s="204">
        <v>11.803000000000001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181</v>
      </c>
      <c r="AU138" s="210" t="s">
        <v>79</v>
      </c>
      <c r="AV138" s="13" t="s">
        <v>79</v>
      </c>
      <c r="AW138" s="13" t="s">
        <v>31</v>
      </c>
      <c r="AX138" s="13" t="s">
        <v>69</v>
      </c>
      <c r="AY138" s="210" t="s">
        <v>165</v>
      </c>
    </row>
    <row r="139" spans="1:65" s="13" customFormat="1" ht="11.25">
      <c r="B139" s="199"/>
      <c r="C139" s="200"/>
      <c r="D139" s="201" t="s">
        <v>181</v>
      </c>
      <c r="E139" s="202" t="s">
        <v>19</v>
      </c>
      <c r="F139" s="203" t="s">
        <v>205</v>
      </c>
      <c r="G139" s="200"/>
      <c r="H139" s="204">
        <v>4.1779999999999999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181</v>
      </c>
      <c r="AU139" s="210" t="s">
        <v>79</v>
      </c>
      <c r="AV139" s="13" t="s">
        <v>79</v>
      </c>
      <c r="AW139" s="13" t="s">
        <v>31</v>
      </c>
      <c r="AX139" s="13" t="s">
        <v>69</v>
      </c>
      <c r="AY139" s="210" t="s">
        <v>165</v>
      </c>
    </row>
    <row r="140" spans="1:65" s="13" customFormat="1" ht="11.25">
      <c r="B140" s="199"/>
      <c r="C140" s="200"/>
      <c r="D140" s="201" t="s">
        <v>181</v>
      </c>
      <c r="E140" s="202" t="s">
        <v>19</v>
      </c>
      <c r="F140" s="203" t="s">
        <v>206</v>
      </c>
      <c r="G140" s="200"/>
      <c r="H140" s="204">
        <v>1.3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181</v>
      </c>
      <c r="AU140" s="210" t="s">
        <v>79</v>
      </c>
      <c r="AV140" s="13" t="s">
        <v>79</v>
      </c>
      <c r="AW140" s="13" t="s">
        <v>31</v>
      </c>
      <c r="AX140" s="13" t="s">
        <v>69</v>
      </c>
      <c r="AY140" s="210" t="s">
        <v>165</v>
      </c>
    </row>
    <row r="141" spans="1:65" s="15" customFormat="1" ht="11.25">
      <c r="B141" s="221"/>
      <c r="C141" s="222"/>
      <c r="D141" s="201" t="s">
        <v>181</v>
      </c>
      <c r="E141" s="223" t="s">
        <v>19</v>
      </c>
      <c r="F141" s="224" t="s">
        <v>184</v>
      </c>
      <c r="G141" s="222"/>
      <c r="H141" s="225">
        <v>17.281000000000002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181</v>
      </c>
      <c r="AU141" s="231" t="s">
        <v>79</v>
      </c>
      <c r="AV141" s="15" t="s">
        <v>88</v>
      </c>
      <c r="AW141" s="15" t="s">
        <v>31</v>
      </c>
      <c r="AX141" s="15" t="s">
        <v>73</v>
      </c>
      <c r="AY141" s="231" t="s">
        <v>165</v>
      </c>
    </row>
    <row r="142" spans="1:65" s="2" customFormat="1" ht="44.25" customHeight="1">
      <c r="A142" s="37"/>
      <c r="B142" s="38"/>
      <c r="C142" s="181" t="s">
        <v>192</v>
      </c>
      <c r="D142" s="181" t="s">
        <v>167</v>
      </c>
      <c r="E142" s="182" t="s">
        <v>207</v>
      </c>
      <c r="F142" s="183" t="s">
        <v>208</v>
      </c>
      <c r="G142" s="184" t="s">
        <v>179</v>
      </c>
      <c r="H142" s="185">
        <v>36.728999999999999</v>
      </c>
      <c r="I142" s="186"/>
      <c r="J142" s="187">
        <f>ROUND(I142*H142,2)</f>
        <v>0</v>
      </c>
      <c r="K142" s="183" t="s">
        <v>171</v>
      </c>
      <c r="L142" s="42"/>
      <c r="M142" s="188" t="s">
        <v>19</v>
      </c>
      <c r="N142" s="189" t="s">
        <v>41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88</v>
      </c>
      <c r="AT142" s="192" t="s">
        <v>167</v>
      </c>
      <c r="AU142" s="192" t="s">
        <v>79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88</v>
      </c>
      <c r="BM142" s="192" t="s">
        <v>8</v>
      </c>
    </row>
    <row r="143" spans="1:65" s="2" customFormat="1" ht="11.25">
      <c r="A143" s="37"/>
      <c r="B143" s="38"/>
      <c r="C143" s="39"/>
      <c r="D143" s="194" t="s">
        <v>172</v>
      </c>
      <c r="E143" s="39"/>
      <c r="F143" s="195" t="s">
        <v>209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172</v>
      </c>
      <c r="AU143" s="20" t="s">
        <v>79</v>
      </c>
    </row>
    <row r="144" spans="1:65" s="13" customFormat="1" ht="11.25">
      <c r="B144" s="199"/>
      <c r="C144" s="200"/>
      <c r="D144" s="201" t="s">
        <v>181</v>
      </c>
      <c r="E144" s="202" t="s">
        <v>19</v>
      </c>
      <c r="F144" s="203" t="s">
        <v>210</v>
      </c>
      <c r="G144" s="200"/>
      <c r="H144" s="204">
        <v>36.728999999999999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181</v>
      </c>
      <c r="AU144" s="210" t="s">
        <v>79</v>
      </c>
      <c r="AV144" s="13" t="s">
        <v>79</v>
      </c>
      <c r="AW144" s="13" t="s">
        <v>31</v>
      </c>
      <c r="AX144" s="13" t="s">
        <v>69</v>
      </c>
      <c r="AY144" s="210" t="s">
        <v>165</v>
      </c>
    </row>
    <row r="145" spans="1:65" s="15" customFormat="1" ht="11.25">
      <c r="B145" s="221"/>
      <c r="C145" s="222"/>
      <c r="D145" s="201" t="s">
        <v>181</v>
      </c>
      <c r="E145" s="223" t="s">
        <v>19</v>
      </c>
      <c r="F145" s="224" t="s">
        <v>184</v>
      </c>
      <c r="G145" s="222"/>
      <c r="H145" s="225">
        <v>36.728999999999999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181</v>
      </c>
      <c r="AU145" s="231" t="s">
        <v>79</v>
      </c>
      <c r="AV145" s="15" t="s">
        <v>88</v>
      </c>
      <c r="AW145" s="15" t="s">
        <v>31</v>
      </c>
      <c r="AX145" s="15" t="s">
        <v>73</v>
      </c>
      <c r="AY145" s="231" t="s">
        <v>165</v>
      </c>
    </row>
    <row r="146" spans="1:65" s="2" customFormat="1" ht="49.15" customHeight="1">
      <c r="A146" s="37"/>
      <c r="B146" s="38"/>
      <c r="C146" s="181" t="s">
        <v>211</v>
      </c>
      <c r="D146" s="181" t="s">
        <v>167</v>
      </c>
      <c r="E146" s="182" t="s">
        <v>212</v>
      </c>
      <c r="F146" s="183" t="s">
        <v>213</v>
      </c>
      <c r="G146" s="184" t="s">
        <v>179</v>
      </c>
      <c r="H146" s="185">
        <v>6.6310000000000002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88</v>
      </c>
      <c r="AT146" s="192" t="s">
        <v>167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88</v>
      </c>
      <c r="BM146" s="192" t="s">
        <v>214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215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79</v>
      </c>
    </row>
    <row r="148" spans="1:65" s="13" customFormat="1" ht="22.5">
      <c r="B148" s="199"/>
      <c r="C148" s="200"/>
      <c r="D148" s="201" t="s">
        <v>181</v>
      </c>
      <c r="E148" s="202" t="s">
        <v>19</v>
      </c>
      <c r="F148" s="203" t="s">
        <v>216</v>
      </c>
      <c r="G148" s="200"/>
      <c r="H148" s="204">
        <v>2.5619999999999998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181</v>
      </c>
      <c r="AU148" s="210" t="s">
        <v>79</v>
      </c>
      <c r="AV148" s="13" t="s">
        <v>79</v>
      </c>
      <c r="AW148" s="13" t="s">
        <v>31</v>
      </c>
      <c r="AX148" s="13" t="s">
        <v>69</v>
      </c>
      <c r="AY148" s="210" t="s">
        <v>165</v>
      </c>
    </row>
    <row r="149" spans="1:65" s="13" customFormat="1" ht="11.25">
      <c r="B149" s="199"/>
      <c r="C149" s="200"/>
      <c r="D149" s="201" t="s">
        <v>181</v>
      </c>
      <c r="E149" s="202" t="s">
        <v>19</v>
      </c>
      <c r="F149" s="203" t="s">
        <v>217</v>
      </c>
      <c r="G149" s="200"/>
      <c r="H149" s="204">
        <v>2.069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181</v>
      </c>
      <c r="AU149" s="210" t="s">
        <v>79</v>
      </c>
      <c r="AV149" s="13" t="s">
        <v>79</v>
      </c>
      <c r="AW149" s="13" t="s">
        <v>31</v>
      </c>
      <c r="AX149" s="13" t="s">
        <v>69</v>
      </c>
      <c r="AY149" s="210" t="s">
        <v>165</v>
      </c>
    </row>
    <row r="150" spans="1:65" s="13" customFormat="1" ht="11.25">
      <c r="B150" s="199"/>
      <c r="C150" s="200"/>
      <c r="D150" s="201" t="s">
        <v>181</v>
      </c>
      <c r="E150" s="202" t="s">
        <v>19</v>
      </c>
      <c r="F150" s="203" t="s">
        <v>218</v>
      </c>
      <c r="G150" s="200"/>
      <c r="H150" s="204">
        <v>2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181</v>
      </c>
      <c r="AU150" s="210" t="s">
        <v>79</v>
      </c>
      <c r="AV150" s="13" t="s">
        <v>79</v>
      </c>
      <c r="AW150" s="13" t="s">
        <v>31</v>
      </c>
      <c r="AX150" s="13" t="s">
        <v>69</v>
      </c>
      <c r="AY150" s="210" t="s">
        <v>165</v>
      </c>
    </row>
    <row r="151" spans="1:65" s="15" customFormat="1" ht="11.25">
      <c r="B151" s="221"/>
      <c r="C151" s="222"/>
      <c r="D151" s="201" t="s">
        <v>181</v>
      </c>
      <c r="E151" s="223" t="s">
        <v>19</v>
      </c>
      <c r="F151" s="224" t="s">
        <v>184</v>
      </c>
      <c r="G151" s="222"/>
      <c r="H151" s="225">
        <v>6.6310000000000002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181</v>
      </c>
      <c r="AU151" s="231" t="s">
        <v>79</v>
      </c>
      <c r="AV151" s="15" t="s">
        <v>88</v>
      </c>
      <c r="AW151" s="15" t="s">
        <v>31</v>
      </c>
      <c r="AX151" s="15" t="s">
        <v>73</v>
      </c>
      <c r="AY151" s="231" t="s">
        <v>165</v>
      </c>
    </row>
    <row r="152" spans="1:65" s="2" customFormat="1" ht="55.5" customHeight="1">
      <c r="A152" s="37"/>
      <c r="B152" s="38"/>
      <c r="C152" s="181" t="s">
        <v>202</v>
      </c>
      <c r="D152" s="181" t="s">
        <v>167</v>
      </c>
      <c r="E152" s="182" t="s">
        <v>219</v>
      </c>
      <c r="F152" s="183" t="s">
        <v>220</v>
      </c>
      <c r="G152" s="184" t="s">
        <v>179</v>
      </c>
      <c r="H152" s="185">
        <v>6.6310000000000002</v>
      </c>
      <c r="I152" s="186"/>
      <c r="J152" s="187">
        <f>ROUND(I152*H152,2)</f>
        <v>0</v>
      </c>
      <c r="K152" s="183" t="s">
        <v>171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88</v>
      </c>
      <c r="AT152" s="192" t="s">
        <v>167</v>
      </c>
      <c r="AU152" s="192" t="s">
        <v>79</v>
      </c>
      <c r="AY152" s="20" t="s">
        <v>165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88</v>
      </c>
      <c r="BM152" s="192" t="s">
        <v>221</v>
      </c>
    </row>
    <row r="153" spans="1:65" s="2" customFormat="1" ht="11.25">
      <c r="A153" s="37"/>
      <c r="B153" s="38"/>
      <c r="C153" s="39"/>
      <c r="D153" s="194" t="s">
        <v>172</v>
      </c>
      <c r="E153" s="39"/>
      <c r="F153" s="195" t="s">
        <v>222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172</v>
      </c>
      <c r="AU153" s="20" t="s">
        <v>79</v>
      </c>
    </row>
    <row r="154" spans="1:65" s="2" customFormat="1" ht="44.25" customHeight="1">
      <c r="A154" s="37"/>
      <c r="B154" s="38"/>
      <c r="C154" s="181" t="s">
        <v>223</v>
      </c>
      <c r="D154" s="181" t="s">
        <v>167</v>
      </c>
      <c r="E154" s="182" t="s">
        <v>224</v>
      </c>
      <c r="F154" s="183" t="s">
        <v>225</v>
      </c>
      <c r="G154" s="184" t="s">
        <v>179</v>
      </c>
      <c r="H154" s="185">
        <v>37.526000000000003</v>
      </c>
      <c r="I154" s="186"/>
      <c r="J154" s="187">
        <f>ROUND(I154*H154,2)</f>
        <v>0</v>
      </c>
      <c r="K154" s="183" t="s">
        <v>171</v>
      </c>
      <c r="L154" s="42"/>
      <c r="M154" s="188" t="s">
        <v>19</v>
      </c>
      <c r="N154" s="189" t="s">
        <v>41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88</v>
      </c>
      <c r="AT154" s="192" t="s">
        <v>167</v>
      </c>
      <c r="AU154" s="192" t="s">
        <v>79</v>
      </c>
      <c r="AY154" s="20" t="s">
        <v>165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88</v>
      </c>
      <c r="BM154" s="192" t="s">
        <v>226</v>
      </c>
    </row>
    <row r="155" spans="1:65" s="2" customFormat="1" ht="11.25">
      <c r="A155" s="37"/>
      <c r="B155" s="38"/>
      <c r="C155" s="39"/>
      <c r="D155" s="194" t="s">
        <v>172</v>
      </c>
      <c r="E155" s="39"/>
      <c r="F155" s="195" t="s">
        <v>227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172</v>
      </c>
      <c r="AU155" s="20" t="s">
        <v>79</v>
      </c>
    </row>
    <row r="156" spans="1:65" s="13" customFormat="1" ht="11.25">
      <c r="B156" s="199"/>
      <c r="C156" s="200"/>
      <c r="D156" s="201" t="s">
        <v>181</v>
      </c>
      <c r="E156" s="202" t="s">
        <v>19</v>
      </c>
      <c r="F156" s="203" t="s">
        <v>228</v>
      </c>
      <c r="G156" s="200"/>
      <c r="H156" s="204">
        <v>2.5499999999999998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181</v>
      </c>
      <c r="AU156" s="210" t="s">
        <v>79</v>
      </c>
      <c r="AV156" s="13" t="s">
        <v>79</v>
      </c>
      <c r="AW156" s="13" t="s">
        <v>31</v>
      </c>
      <c r="AX156" s="13" t="s">
        <v>69</v>
      </c>
      <c r="AY156" s="210" t="s">
        <v>165</v>
      </c>
    </row>
    <row r="157" spans="1:65" s="13" customFormat="1" ht="11.25">
      <c r="B157" s="199"/>
      <c r="C157" s="200"/>
      <c r="D157" s="201" t="s">
        <v>181</v>
      </c>
      <c r="E157" s="202" t="s">
        <v>19</v>
      </c>
      <c r="F157" s="203" t="s">
        <v>229</v>
      </c>
      <c r="G157" s="200"/>
      <c r="H157" s="204">
        <v>5.9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181</v>
      </c>
      <c r="AU157" s="210" t="s">
        <v>79</v>
      </c>
      <c r="AV157" s="13" t="s">
        <v>79</v>
      </c>
      <c r="AW157" s="13" t="s">
        <v>31</v>
      </c>
      <c r="AX157" s="13" t="s">
        <v>69</v>
      </c>
      <c r="AY157" s="210" t="s">
        <v>165</v>
      </c>
    </row>
    <row r="158" spans="1:65" s="13" customFormat="1" ht="11.25">
      <c r="B158" s="199"/>
      <c r="C158" s="200"/>
      <c r="D158" s="201" t="s">
        <v>181</v>
      </c>
      <c r="E158" s="202" t="s">
        <v>19</v>
      </c>
      <c r="F158" s="203" t="s">
        <v>230</v>
      </c>
      <c r="G158" s="200"/>
      <c r="H158" s="204">
        <v>1.0880000000000001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181</v>
      </c>
      <c r="AU158" s="210" t="s">
        <v>79</v>
      </c>
      <c r="AV158" s="13" t="s">
        <v>79</v>
      </c>
      <c r="AW158" s="13" t="s">
        <v>31</v>
      </c>
      <c r="AX158" s="13" t="s">
        <v>69</v>
      </c>
      <c r="AY158" s="210" t="s">
        <v>165</v>
      </c>
    </row>
    <row r="159" spans="1:65" s="13" customFormat="1" ht="11.25">
      <c r="B159" s="199"/>
      <c r="C159" s="200"/>
      <c r="D159" s="201" t="s">
        <v>181</v>
      </c>
      <c r="E159" s="202" t="s">
        <v>19</v>
      </c>
      <c r="F159" s="203" t="s">
        <v>231</v>
      </c>
      <c r="G159" s="200"/>
      <c r="H159" s="204">
        <v>27.988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181</v>
      </c>
      <c r="AU159" s="210" t="s">
        <v>79</v>
      </c>
      <c r="AV159" s="13" t="s">
        <v>79</v>
      </c>
      <c r="AW159" s="13" t="s">
        <v>31</v>
      </c>
      <c r="AX159" s="13" t="s">
        <v>69</v>
      </c>
      <c r="AY159" s="210" t="s">
        <v>165</v>
      </c>
    </row>
    <row r="160" spans="1:65" s="15" customFormat="1" ht="11.25">
      <c r="B160" s="221"/>
      <c r="C160" s="222"/>
      <c r="D160" s="201" t="s">
        <v>181</v>
      </c>
      <c r="E160" s="223" t="s">
        <v>19</v>
      </c>
      <c r="F160" s="224" t="s">
        <v>184</v>
      </c>
      <c r="G160" s="222"/>
      <c r="H160" s="225">
        <v>37.526000000000003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181</v>
      </c>
      <c r="AU160" s="231" t="s">
        <v>79</v>
      </c>
      <c r="AV160" s="15" t="s">
        <v>88</v>
      </c>
      <c r="AW160" s="15" t="s">
        <v>31</v>
      </c>
      <c r="AX160" s="15" t="s">
        <v>73</v>
      </c>
      <c r="AY160" s="231" t="s">
        <v>165</v>
      </c>
    </row>
    <row r="161" spans="1:65" s="2" customFormat="1" ht="44.25" customHeight="1">
      <c r="A161" s="37"/>
      <c r="B161" s="38"/>
      <c r="C161" s="181" t="s">
        <v>8</v>
      </c>
      <c r="D161" s="181" t="s">
        <v>167</v>
      </c>
      <c r="E161" s="182" t="s">
        <v>232</v>
      </c>
      <c r="F161" s="183" t="s">
        <v>233</v>
      </c>
      <c r="G161" s="184" t="s">
        <v>179</v>
      </c>
      <c r="H161" s="185">
        <v>38.728999999999999</v>
      </c>
      <c r="I161" s="186"/>
      <c r="J161" s="187">
        <f>ROUND(I161*H161,2)</f>
        <v>0</v>
      </c>
      <c r="K161" s="183" t="s">
        <v>171</v>
      </c>
      <c r="L161" s="42"/>
      <c r="M161" s="188" t="s">
        <v>19</v>
      </c>
      <c r="N161" s="189" t="s">
        <v>41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88</v>
      </c>
      <c r="AT161" s="192" t="s">
        <v>167</v>
      </c>
      <c r="AU161" s="192" t="s">
        <v>79</v>
      </c>
      <c r="AY161" s="20" t="s">
        <v>165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88</v>
      </c>
      <c r="BM161" s="192" t="s">
        <v>234</v>
      </c>
    </row>
    <row r="162" spans="1:65" s="2" customFormat="1" ht="11.25">
      <c r="A162" s="37"/>
      <c r="B162" s="38"/>
      <c r="C162" s="39"/>
      <c r="D162" s="194" t="s">
        <v>172</v>
      </c>
      <c r="E162" s="39"/>
      <c r="F162" s="195" t="s">
        <v>235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172</v>
      </c>
      <c r="AU162" s="20" t="s">
        <v>79</v>
      </c>
    </row>
    <row r="163" spans="1:65" s="13" customFormat="1" ht="11.25">
      <c r="B163" s="199"/>
      <c r="C163" s="200"/>
      <c r="D163" s="201" t="s">
        <v>181</v>
      </c>
      <c r="E163" s="202" t="s">
        <v>19</v>
      </c>
      <c r="F163" s="203" t="s">
        <v>236</v>
      </c>
      <c r="G163" s="200"/>
      <c r="H163" s="204">
        <v>36.728999999999999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181</v>
      </c>
      <c r="AU163" s="210" t="s">
        <v>79</v>
      </c>
      <c r="AV163" s="13" t="s">
        <v>79</v>
      </c>
      <c r="AW163" s="13" t="s">
        <v>31</v>
      </c>
      <c r="AX163" s="13" t="s">
        <v>69</v>
      </c>
      <c r="AY163" s="210" t="s">
        <v>165</v>
      </c>
    </row>
    <row r="164" spans="1:65" s="13" customFormat="1" ht="11.25">
      <c r="B164" s="199"/>
      <c r="C164" s="200"/>
      <c r="D164" s="201" t="s">
        <v>181</v>
      </c>
      <c r="E164" s="202" t="s">
        <v>19</v>
      </c>
      <c r="F164" s="203" t="s">
        <v>237</v>
      </c>
      <c r="G164" s="200"/>
      <c r="H164" s="204">
        <v>2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181</v>
      </c>
      <c r="AU164" s="210" t="s">
        <v>79</v>
      </c>
      <c r="AV164" s="13" t="s">
        <v>79</v>
      </c>
      <c r="AW164" s="13" t="s">
        <v>31</v>
      </c>
      <c r="AX164" s="13" t="s">
        <v>69</v>
      </c>
      <c r="AY164" s="210" t="s">
        <v>165</v>
      </c>
    </row>
    <row r="165" spans="1:65" s="15" customFormat="1" ht="11.25">
      <c r="B165" s="221"/>
      <c r="C165" s="222"/>
      <c r="D165" s="201" t="s">
        <v>181</v>
      </c>
      <c r="E165" s="223" t="s">
        <v>19</v>
      </c>
      <c r="F165" s="224" t="s">
        <v>184</v>
      </c>
      <c r="G165" s="222"/>
      <c r="H165" s="225">
        <v>38.728999999999999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181</v>
      </c>
      <c r="AU165" s="231" t="s">
        <v>79</v>
      </c>
      <c r="AV165" s="15" t="s">
        <v>88</v>
      </c>
      <c r="AW165" s="15" t="s">
        <v>31</v>
      </c>
      <c r="AX165" s="15" t="s">
        <v>73</v>
      </c>
      <c r="AY165" s="231" t="s">
        <v>165</v>
      </c>
    </row>
    <row r="166" spans="1:65" s="12" customFormat="1" ht="20.85" customHeight="1">
      <c r="B166" s="165"/>
      <c r="C166" s="166"/>
      <c r="D166" s="167" t="s">
        <v>68</v>
      </c>
      <c r="E166" s="179" t="s">
        <v>238</v>
      </c>
      <c r="F166" s="179" t="s">
        <v>239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SUM(P167:P179)</f>
        <v>0</v>
      </c>
      <c r="Q166" s="173"/>
      <c r="R166" s="174">
        <f>SUM(R167:R179)</f>
        <v>0</v>
      </c>
      <c r="S166" s="173"/>
      <c r="T166" s="175">
        <f>SUM(T167:T179)</f>
        <v>0</v>
      </c>
      <c r="AR166" s="176" t="s">
        <v>73</v>
      </c>
      <c r="AT166" s="177" t="s">
        <v>68</v>
      </c>
      <c r="AU166" s="177" t="s">
        <v>79</v>
      </c>
      <c r="AY166" s="176" t="s">
        <v>165</v>
      </c>
      <c r="BK166" s="178">
        <f>SUM(BK167:BK179)</f>
        <v>0</v>
      </c>
    </row>
    <row r="167" spans="1:65" s="2" customFormat="1" ht="62.65" customHeight="1">
      <c r="A167" s="37"/>
      <c r="B167" s="38"/>
      <c r="C167" s="181" t="s">
        <v>240</v>
      </c>
      <c r="D167" s="181" t="s">
        <v>167</v>
      </c>
      <c r="E167" s="182" t="s">
        <v>241</v>
      </c>
      <c r="F167" s="183" t="s">
        <v>242</v>
      </c>
      <c r="G167" s="184" t="s">
        <v>179</v>
      </c>
      <c r="H167" s="185">
        <v>83.968999999999994</v>
      </c>
      <c r="I167" s="186"/>
      <c r="J167" s="187">
        <f>ROUND(I167*H167,2)</f>
        <v>0</v>
      </c>
      <c r="K167" s="183" t="s">
        <v>171</v>
      </c>
      <c r="L167" s="42"/>
      <c r="M167" s="188" t="s">
        <v>19</v>
      </c>
      <c r="N167" s="189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88</v>
      </c>
      <c r="AT167" s="192" t="s">
        <v>167</v>
      </c>
      <c r="AU167" s="192" t="s">
        <v>85</v>
      </c>
      <c r="AY167" s="20" t="s">
        <v>165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88</v>
      </c>
      <c r="BM167" s="192" t="s">
        <v>243</v>
      </c>
    </row>
    <row r="168" spans="1:65" s="2" customFormat="1" ht="11.25">
      <c r="A168" s="37"/>
      <c r="B168" s="38"/>
      <c r="C168" s="39"/>
      <c r="D168" s="194" t="s">
        <v>172</v>
      </c>
      <c r="E168" s="39"/>
      <c r="F168" s="195" t="s">
        <v>244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172</v>
      </c>
      <c r="AU168" s="20" t="s">
        <v>85</v>
      </c>
    </row>
    <row r="169" spans="1:65" s="14" customFormat="1" ht="11.25">
      <c r="B169" s="211"/>
      <c r="C169" s="212"/>
      <c r="D169" s="201" t="s">
        <v>181</v>
      </c>
      <c r="E169" s="213" t="s">
        <v>19</v>
      </c>
      <c r="F169" s="214" t="s">
        <v>245</v>
      </c>
      <c r="G169" s="212"/>
      <c r="H169" s="213" t="s">
        <v>19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181</v>
      </c>
      <c r="AU169" s="220" t="s">
        <v>85</v>
      </c>
      <c r="AV169" s="14" t="s">
        <v>73</v>
      </c>
      <c r="AW169" s="14" t="s">
        <v>31</v>
      </c>
      <c r="AX169" s="14" t="s">
        <v>69</v>
      </c>
      <c r="AY169" s="220" t="s">
        <v>165</v>
      </c>
    </row>
    <row r="170" spans="1:65" s="14" customFormat="1" ht="11.25">
      <c r="B170" s="211"/>
      <c r="C170" s="212"/>
      <c r="D170" s="201" t="s">
        <v>181</v>
      </c>
      <c r="E170" s="213" t="s">
        <v>19</v>
      </c>
      <c r="F170" s="214" t="s">
        <v>246</v>
      </c>
      <c r="G170" s="212"/>
      <c r="H170" s="213" t="s">
        <v>19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181</v>
      </c>
      <c r="AU170" s="220" t="s">
        <v>85</v>
      </c>
      <c r="AV170" s="14" t="s">
        <v>73</v>
      </c>
      <c r="AW170" s="14" t="s">
        <v>31</v>
      </c>
      <c r="AX170" s="14" t="s">
        <v>69</v>
      </c>
      <c r="AY170" s="220" t="s">
        <v>165</v>
      </c>
    </row>
    <row r="171" spans="1:65" s="13" customFormat="1" ht="22.5">
      <c r="B171" s="199"/>
      <c r="C171" s="200"/>
      <c r="D171" s="201" t="s">
        <v>181</v>
      </c>
      <c r="E171" s="202" t="s">
        <v>19</v>
      </c>
      <c r="F171" s="203" t="s">
        <v>247</v>
      </c>
      <c r="G171" s="200"/>
      <c r="H171" s="204">
        <v>122.69799999999999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181</v>
      </c>
      <c r="AU171" s="210" t="s">
        <v>85</v>
      </c>
      <c r="AV171" s="13" t="s">
        <v>79</v>
      </c>
      <c r="AW171" s="13" t="s">
        <v>31</v>
      </c>
      <c r="AX171" s="13" t="s">
        <v>69</v>
      </c>
      <c r="AY171" s="210" t="s">
        <v>165</v>
      </c>
    </row>
    <row r="172" spans="1:65" s="13" customFormat="1" ht="11.25">
      <c r="B172" s="199"/>
      <c r="C172" s="200"/>
      <c r="D172" s="201" t="s">
        <v>181</v>
      </c>
      <c r="E172" s="202" t="s">
        <v>19</v>
      </c>
      <c r="F172" s="203" t="s">
        <v>248</v>
      </c>
      <c r="G172" s="200"/>
      <c r="H172" s="204">
        <v>-38.728999999999999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181</v>
      </c>
      <c r="AU172" s="210" t="s">
        <v>85</v>
      </c>
      <c r="AV172" s="13" t="s">
        <v>79</v>
      </c>
      <c r="AW172" s="13" t="s">
        <v>31</v>
      </c>
      <c r="AX172" s="13" t="s">
        <v>69</v>
      </c>
      <c r="AY172" s="210" t="s">
        <v>165</v>
      </c>
    </row>
    <row r="173" spans="1:65" s="15" customFormat="1" ht="11.25">
      <c r="B173" s="221"/>
      <c r="C173" s="222"/>
      <c r="D173" s="201" t="s">
        <v>181</v>
      </c>
      <c r="E173" s="223" t="s">
        <v>19</v>
      </c>
      <c r="F173" s="224" t="s">
        <v>184</v>
      </c>
      <c r="G173" s="222"/>
      <c r="H173" s="225">
        <v>83.968999999999994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181</v>
      </c>
      <c r="AU173" s="231" t="s">
        <v>85</v>
      </c>
      <c r="AV173" s="15" t="s">
        <v>88</v>
      </c>
      <c r="AW173" s="15" t="s">
        <v>31</v>
      </c>
      <c r="AX173" s="15" t="s">
        <v>73</v>
      </c>
      <c r="AY173" s="231" t="s">
        <v>165</v>
      </c>
    </row>
    <row r="174" spans="1:65" s="2" customFormat="1" ht="66.75" customHeight="1">
      <c r="A174" s="37"/>
      <c r="B174" s="38"/>
      <c r="C174" s="181" t="s">
        <v>214</v>
      </c>
      <c r="D174" s="181" t="s">
        <v>167</v>
      </c>
      <c r="E174" s="182" t="s">
        <v>249</v>
      </c>
      <c r="F174" s="183" t="s">
        <v>250</v>
      </c>
      <c r="G174" s="184" t="s">
        <v>179</v>
      </c>
      <c r="H174" s="185">
        <v>419.84500000000003</v>
      </c>
      <c r="I174" s="186"/>
      <c r="J174" s="187">
        <f>ROUND(I174*H174,2)</f>
        <v>0</v>
      </c>
      <c r="K174" s="183" t="s">
        <v>171</v>
      </c>
      <c r="L174" s="42"/>
      <c r="M174" s="188" t="s">
        <v>19</v>
      </c>
      <c r="N174" s="189" t="s">
        <v>41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88</v>
      </c>
      <c r="AT174" s="192" t="s">
        <v>167</v>
      </c>
      <c r="AU174" s="192" t="s">
        <v>85</v>
      </c>
      <c r="AY174" s="20" t="s">
        <v>165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88</v>
      </c>
      <c r="BM174" s="192" t="s">
        <v>251</v>
      </c>
    </row>
    <row r="175" spans="1:65" s="2" customFormat="1" ht="11.25">
      <c r="A175" s="37"/>
      <c r="B175" s="38"/>
      <c r="C175" s="39"/>
      <c r="D175" s="194" t="s">
        <v>172</v>
      </c>
      <c r="E175" s="39"/>
      <c r="F175" s="195" t="s">
        <v>252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172</v>
      </c>
      <c r="AU175" s="20" t="s">
        <v>85</v>
      </c>
    </row>
    <row r="176" spans="1:65" s="13" customFormat="1" ht="11.25">
      <c r="B176" s="199"/>
      <c r="C176" s="200"/>
      <c r="D176" s="201" t="s">
        <v>181</v>
      </c>
      <c r="E176" s="200"/>
      <c r="F176" s="203" t="s">
        <v>253</v>
      </c>
      <c r="G176" s="200"/>
      <c r="H176" s="204">
        <v>419.84500000000003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181</v>
      </c>
      <c r="AU176" s="210" t="s">
        <v>85</v>
      </c>
      <c r="AV176" s="13" t="s">
        <v>79</v>
      </c>
      <c r="AW176" s="13" t="s">
        <v>4</v>
      </c>
      <c r="AX176" s="13" t="s">
        <v>73</v>
      </c>
      <c r="AY176" s="210" t="s">
        <v>165</v>
      </c>
    </row>
    <row r="177" spans="1:65" s="2" customFormat="1" ht="44.25" customHeight="1">
      <c r="A177" s="37"/>
      <c r="B177" s="38"/>
      <c r="C177" s="181" t="s">
        <v>238</v>
      </c>
      <c r="D177" s="181" t="s">
        <v>167</v>
      </c>
      <c r="E177" s="182" t="s">
        <v>254</v>
      </c>
      <c r="F177" s="183" t="s">
        <v>255</v>
      </c>
      <c r="G177" s="184" t="s">
        <v>256</v>
      </c>
      <c r="H177" s="185">
        <v>134.35</v>
      </c>
      <c r="I177" s="186"/>
      <c r="J177" s="187">
        <f>ROUND(I177*H177,2)</f>
        <v>0</v>
      </c>
      <c r="K177" s="183" t="s">
        <v>171</v>
      </c>
      <c r="L177" s="42"/>
      <c r="M177" s="188" t="s">
        <v>19</v>
      </c>
      <c r="N177" s="189" t="s">
        <v>41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88</v>
      </c>
      <c r="AT177" s="192" t="s">
        <v>167</v>
      </c>
      <c r="AU177" s="192" t="s">
        <v>85</v>
      </c>
      <c r="AY177" s="20" t="s">
        <v>165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88</v>
      </c>
      <c r="BM177" s="192" t="s">
        <v>257</v>
      </c>
    </row>
    <row r="178" spans="1:65" s="2" customFormat="1" ht="11.25">
      <c r="A178" s="37"/>
      <c r="B178" s="38"/>
      <c r="C178" s="39"/>
      <c r="D178" s="194" t="s">
        <v>172</v>
      </c>
      <c r="E178" s="39"/>
      <c r="F178" s="195" t="s">
        <v>258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172</v>
      </c>
      <c r="AU178" s="20" t="s">
        <v>85</v>
      </c>
    </row>
    <row r="179" spans="1:65" s="13" customFormat="1" ht="11.25">
      <c r="B179" s="199"/>
      <c r="C179" s="200"/>
      <c r="D179" s="201" t="s">
        <v>181</v>
      </c>
      <c r="E179" s="200"/>
      <c r="F179" s="203" t="s">
        <v>259</v>
      </c>
      <c r="G179" s="200"/>
      <c r="H179" s="204">
        <v>134.35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181</v>
      </c>
      <c r="AU179" s="210" t="s">
        <v>85</v>
      </c>
      <c r="AV179" s="13" t="s">
        <v>79</v>
      </c>
      <c r="AW179" s="13" t="s">
        <v>4</v>
      </c>
      <c r="AX179" s="13" t="s">
        <v>73</v>
      </c>
      <c r="AY179" s="210" t="s">
        <v>165</v>
      </c>
    </row>
    <row r="180" spans="1:65" s="12" customFormat="1" ht="22.9" customHeight="1">
      <c r="B180" s="165"/>
      <c r="C180" s="166"/>
      <c r="D180" s="167" t="s">
        <v>68</v>
      </c>
      <c r="E180" s="179" t="s">
        <v>79</v>
      </c>
      <c r="F180" s="179" t="s">
        <v>260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SUM(P181:P248)</f>
        <v>0</v>
      </c>
      <c r="Q180" s="173"/>
      <c r="R180" s="174">
        <f>SUM(R181:R248)</f>
        <v>273.42033795999998</v>
      </c>
      <c r="S180" s="173"/>
      <c r="T180" s="175">
        <f>SUM(T181:T248)</f>
        <v>2.4465000000000001E-4</v>
      </c>
      <c r="AR180" s="176" t="s">
        <v>73</v>
      </c>
      <c r="AT180" s="177" t="s">
        <v>68</v>
      </c>
      <c r="AU180" s="177" t="s">
        <v>73</v>
      </c>
      <c r="AY180" s="176" t="s">
        <v>165</v>
      </c>
      <c r="BK180" s="178">
        <f>SUM(BK181:BK248)</f>
        <v>0</v>
      </c>
    </row>
    <row r="181" spans="1:65" s="2" customFormat="1" ht="24.2" customHeight="1">
      <c r="A181" s="37"/>
      <c r="B181" s="38"/>
      <c r="C181" s="181" t="s">
        <v>226</v>
      </c>
      <c r="D181" s="181" t="s">
        <v>167</v>
      </c>
      <c r="E181" s="182" t="s">
        <v>261</v>
      </c>
      <c r="F181" s="183" t="s">
        <v>262</v>
      </c>
      <c r="G181" s="184" t="s">
        <v>179</v>
      </c>
      <c r="H181" s="185">
        <v>19.911999999999999</v>
      </c>
      <c r="I181" s="186"/>
      <c r="J181" s="187">
        <f>ROUND(I181*H181,2)</f>
        <v>0</v>
      </c>
      <c r="K181" s="183" t="s">
        <v>171</v>
      </c>
      <c r="L181" s="42"/>
      <c r="M181" s="188" t="s">
        <v>19</v>
      </c>
      <c r="N181" s="189" t="s">
        <v>41</v>
      </c>
      <c r="O181" s="67"/>
      <c r="P181" s="190">
        <f>O181*H181</f>
        <v>0</v>
      </c>
      <c r="Q181" s="190">
        <v>2.16</v>
      </c>
      <c r="R181" s="190">
        <f>Q181*H181</f>
        <v>43.009920000000001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88</v>
      </c>
      <c r="AT181" s="192" t="s">
        <v>167</v>
      </c>
      <c r="AU181" s="192" t="s">
        <v>79</v>
      </c>
      <c r="AY181" s="20" t="s">
        <v>165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88</v>
      </c>
      <c r="BM181" s="192" t="s">
        <v>263</v>
      </c>
    </row>
    <row r="182" spans="1:65" s="2" customFormat="1" ht="11.25">
      <c r="A182" s="37"/>
      <c r="B182" s="38"/>
      <c r="C182" s="39"/>
      <c r="D182" s="194" t="s">
        <v>172</v>
      </c>
      <c r="E182" s="39"/>
      <c r="F182" s="195" t="s">
        <v>264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172</v>
      </c>
      <c r="AU182" s="20" t="s">
        <v>79</v>
      </c>
    </row>
    <row r="183" spans="1:65" s="13" customFormat="1" ht="11.25">
      <c r="B183" s="199"/>
      <c r="C183" s="200"/>
      <c r="D183" s="201" t="s">
        <v>181</v>
      </c>
      <c r="E183" s="202" t="s">
        <v>19</v>
      </c>
      <c r="F183" s="203" t="s">
        <v>265</v>
      </c>
      <c r="G183" s="200"/>
      <c r="H183" s="204">
        <v>14.384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181</v>
      </c>
      <c r="AU183" s="210" t="s">
        <v>79</v>
      </c>
      <c r="AV183" s="13" t="s">
        <v>79</v>
      </c>
      <c r="AW183" s="13" t="s">
        <v>31</v>
      </c>
      <c r="AX183" s="13" t="s">
        <v>69</v>
      </c>
      <c r="AY183" s="210" t="s">
        <v>165</v>
      </c>
    </row>
    <row r="184" spans="1:65" s="13" customFormat="1" ht="11.25">
      <c r="B184" s="199"/>
      <c r="C184" s="200"/>
      <c r="D184" s="201" t="s">
        <v>181</v>
      </c>
      <c r="E184" s="202" t="s">
        <v>19</v>
      </c>
      <c r="F184" s="203" t="s">
        <v>266</v>
      </c>
      <c r="G184" s="200"/>
      <c r="H184" s="204">
        <v>2.3220000000000001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181</v>
      </c>
      <c r="AU184" s="210" t="s">
        <v>79</v>
      </c>
      <c r="AV184" s="13" t="s">
        <v>79</v>
      </c>
      <c r="AW184" s="13" t="s">
        <v>31</v>
      </c>
      <c r="AX184" s="13" t="s">
        <v>69</v>
      </c>
      <c r="AY184" s="210" t="s">
        <v>165</v>
      </c>
    </row>
    <row r="185" spans="1:65" s="13" customFormat="1" ht="11.25">
      <c r="B185" s="199"/>
      <c r="C185" s="200"/>
      <c r="D185" s="201" t="s">
        <v>181</v>
      </c>
      <c r="E185" s="202" t="s">
        <v>19</v>
      </c>
      <c r="F185" s="203" t="s">
        <v>267</v>
      </c>
      <c r="G185" s="200"/>
      <c r="H185" s="204">
        <v>0.92600000000000005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181</v>
      </c>
      <c r="AU185" s="210" t="s">
        <v>79</v>
      </c>
      <c r="AV185" s="13" t="s">
        <v>79</v>
      </c>
      <c r="AW185" s="13" t="s">
        <v>31</v>
      </c>
      <c r="AX185" s="13" t="s">
        <v>69</v>
      </c>
      <c r="AY185" s="210" t="s">
        <v>165</v>
      </c>
    </row>
    <row r="186" spans="1:65" s="13" customFormat="1" ht="11.25">
      <c r="B186" s="199"/>
      <c r="C186" s="200"/>
      <c r="D186" s="201" t="s">
        <v>181</v>
      </c>
      <c r="E186" s="202" t="s">
        <v>19</v>
      </c>
      <c r="F186" s="203" t="s">
        <v>268</v>
      </c>
      <c r="G186" s="200"/>
      <c r="H186" s="204">
        <v>2.2799999999999998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181</v>
      </c>
      <c r="AU186" s="210" t="s">
        <v>79</v>
      </c>
      <c r="AV186" s="13" t="s">
        <v>79</v>
      </c>
      <c r="AW186" s="13" t="s">
        <v>31</v>
      </c>
      <c r="AX186" s="13" t="s">
        <v>69</v>
      </c>
      <c r="AY186" s="210" t="s">
        <v>165</v>
      </c>
    </row>
    <row r="187" spans="1:65" s="15" customFormat="1" ht="11.25">
      <c r="B187" s="221"/>
      <c r="C187" s="222"/>
      <c r="D187" s="201" t="s">
        <v>181</v>
      </c>
      <c r="E187" s="223" t="s">
        <v>19</v>
      </c>
      <c r="F187" s="224" t="s">
        <v>184</v>
      </c>
      <c r="G187" s="222"/>
      <c r="H187" s="225">
        <v>19.911999999999999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181</v>
      </c>
      <c r="AU187" s="231" t="s">
        <v>79</v>
      </c>
      <c r="AV187" s="15" t="s">
        <v>88</v>
      </c>
      <c r="AW187" s="15" t="s">
        <v>31</v>
      </c>
      <c r="AX187" s="15" t="s">
        <v>73</v>
      </c>
      <c r="AY187" s="231" t="s">
        <v>165</v>
      </c>
    </row>
    <row r="188" spans="1:65" s="2" customFormat="1" ht="24.2" customHeight="1">
      <c r="A188" s="37"/>
      <c r="B188" s="38"/>
      <c r="C188" s="181" t="s">
        <v>269</v>
      </c>
      <c r="D188" s="181" t="s">
        <v>167</v>
      </c>
      <c r="E188" s="182" t="s">
        <v>270</v>
      </c>
      <c r="F188" s="183" t="s">
        <v>271</v>
      </c>
      <c r="G188" s="184" t="s">
        <v>179</v>
      </c>
      <c r="H188" s="185">
        <v>36.53</v>
      </c>
      <c r="I188" s="186"/>
      <c r="J188" s="187">
        <f>ROUND(I188*H188,2)</f>
        <v>0</v>
      </c>
      <c r="K188" s="183" t="s">
        <v>171</v>
      </c>
      <c r="L188" s="42"/>
      <c r="M188" s="188" t="s">
        <v>19</v>
      </c>
      <c r="N188" s="189" t="s">
        <v>41</v>
      </c>
      <c r="O188" s="67"/>
      <c r="P188" s="190">
        <f>O188*H188</f>
        <v>0</v>
      </c>
      <c r="Q188" s="190">
        <v>2.5018699999999998</v>
      </c>
      <c r="R188" s="190">
        <f>Q188*H188</f>
        <v>91.393311099999991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88</v>
      </c>
      <c r="AT188" s="192" t="s">
        <v>167</v>
      </c>
      <c r="AU188" s="192" t="s">
        <v>79</v>
      </c>
      <c r="AY188" s="20" t="s">
        <v>165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88</v>
      </c>
      <c r="BM188" s="192" t="s">
        <v>272</v>
      </c>
    </row>
    <row r="189" spans="1:65" s="2" customFormat="1" ht="11.25">
      <c r="A189" s="37"/>
      <c r="B189" s="38"/>
      <c r="C189" s="39"/>
      <c r="D189" s="194" t="s">
        <v>172</v>
      </c>
      <c r="E189" s="39"/>
      <c r="F189" s="195" t="s">
        <v>273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172</v>
      </c>
      <c r="AU189" s="20" t="s">
        <v>79</v>
      </c>
    </row>
    <row r="190" spans="1:65" s="13" customFormat="1" ht="11.25">
      <c r="B190" s="199"/>
      <c r="C190" s="200"/>
      <c r="D190" s="201" t="s">
        <v>181</v>
      </c>
      <c r="E190" s="202" t="s">
        <v>19</v>
      </c>
      <c r="F190" s="203" t="s">
        <v>274</v>
      </c>
      <c r="G190" s="200"/>
      <c r="H190" s="204">
        <v>2.5499999999999998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181</v>
      </c>
      <c r="AU190" s="210" t="s">
        <v>79</v>
      </c>
      <c r="AV190" s="13" t="s">
        <v>79</v>
      </c>
      <c r="AW190" s="13" t="s">
        <v>31</v>
      </c>
      <c r="AX190" s="13" t="s">
        <v>69</v>
      </c>
      <c r="AY190" s="210" t="s">
        <v>165</v>
      </c>
    </row>
    <row r="191" spans="1:65" s="13" customFormat="1" ht="11.25">
      <c r="B191" s="199"/>
      <c r="C191" s="200"/>
      <c r="D191" s="201" t="s">
        <v>181</v>
      </c>
      <c r="E191" s="202" t="s">
        <v>19</v>
      </c>
      <c r="F191" s="203" t="s">
        <v>275</v>
      </c>
      <c r="G191" s="200"/>
      <c r="H191" s="204">
        <v>0.85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181</v>
      </c>
      <c r="AU191" s="210" t="s">
        <v>79</v>
      </c>
      <c r="AV191" s="13" t="s">
        <v>79</v>
      </c>
      <c r="AW191" s="13" t="s">
        <v>31</v>
      </c>
      <c r="AX191" s="13" t="s">
        <v>69</v>
      </c>
      <c r="AY191" s="210" t="s">
        <v>165</v>
      </c>
    </row>
    <row r="192" spans="1:65" s="13" customFormat="1" ht="11.25">
      <c r="B192" s="199"/>
      <c r="C192" s="200"/>
      <c r="D192" s="201" t="s">
        <v>181</v>
      </c>
      <c r="E192" s="202" t="s">
        <v>19</v>
      </c>
      <c r="F192" s="203" t="s">
        <v>276</v>
      </c>
      <c r="G192" s="200"/>
      <c r="H192" s="204">
        <v>1.25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181</v>
      </c>
      <c r="AU192" s="210" t="s">
        <v>79</v>
      </c>
      <c r="AV192" s="13" t="s">
        <v>79</v>
      </c>
      <c r="AW192" s="13" t="s">
        <v>31</v>
      </c>
      <c r="AX192" s="13" t="s">
        <v>69</v>
      </c>
      <c r="AY192" s="210" t="s">
        <v>165</v>
      </c>
    </row>
    <row r="193" spans="1:65" s="13" customFormat="1" ht="11.25">
      <c r="B193" s="199"/>
      <c r="C193" s="200"/>
      <c r="D193" s="201" t="s">
        <v>181</v>
      </c>
      <c r="E193" s="202" t="s">
        <v>19</v>
      </c>
      <c r="F193" s="203" t="s">
        <v>277</v>
      </c>
      <c r="G193" s="200"/>
      <c r="H193" s="204">
        <v>0.62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181</v>
      </c>
      <c r="AU193" s="210" t="s">
        <v>79</v>
      </c>
      <c r="AV193" s="13" t="s">
        <v>79</v>
      </c>
      <c r="AW193" s="13" t="s">
        <v>31</v>
      </c>
      <c r="AX193" s="13" t="s">
        <v>69</v>
      </c>
      <c r="AY193" s="210" t="s">
        <v>165</v>
      </c>
    </row>
    <row r="194" spans="1:65" s="13" customFormat="1" ht="11.25">
      <c r="B194" s="199"/>
      <c r="C194" s="200"/>
      <c r="D194" s="201" t="s">
        <v>181</v>
      </c>
      <c r="E194" s="202" t="s">
        <v>19</v>
      </c>
      <c r="F194" s="203" t="s">
        <v>278</v>
      </c>
      <c r="G194" s="200"/>
      <c r="H194" s="204">
        <v>26.78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181</v>
      </c>
      <c r="AU194" s="210" t="s">
        <v>79</v>
      </c>
      <c r="AV194" s="13" t="s">
        <v>79</v>
      </c>
      <c r="AW194" s="13" t="s">
        <v>31</v>
      </c>
      <c r="AX194" s="13" t="s">
        <v>69</v>
      </c>
      <c r="AY194" s="210" t="s">
        <v>165</v>
      </c>
    </row>
    <row r="195" spans="1:65" s="13" customFormat="1" ht="11.25">
      <c r="B195" s="199"/>
      <c r="C195" s="200"/>
      <c r="D195" s="201" t="s">
        <v>181</v>
      </c>
      <c r="E195" s="202" t="s">
        <v>19</v>
      </c>
      <c r="F195" s="203" t="s">
        <v>279</v>
      </c>
      <c r="G195" s="200"/>
      <c r="H195" s="204">
        <v>0.38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181</v>
      </c>
      <c r="AU195" s="210" t="s">
        <v>79</v>
      </c>
      <c r="AV195" s="13" t="s">
        <v>79</v>
      </c>
      <c r="AW195" s="13" t="s">
        <v>31</v>
      </c>
      <c r="AX195" s="13" t="s">
        <v>69</v>
      </c>
      <c r="AY195" s="210" t="s">
        <v>165</v>
      </c>
    </row>
    <row r="196" spans="1:65" s="13" customFormat="1" ht="11.25">
      <c r="B196" s="199"/>
      <c r="C196" s="200"/>
      <c r="D196" s="201" t="s">
        <v>181</v>
      </c>
      <c r="E196" s="202" t="s">
        <v>19</v>
      </c>
      <c r="F196" s="203" t="s">
        <v>280</v>
      </c>
      <c r="G196" s="200"/>
      <c r="H196" s="204">
        <v>4.0999999999999996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181</v>
      </c>
      <c r="AU196" s="210" t="s">
        <v>79</v>
      </c>
      <c r="AV196" s="13" t="s">
        <v>79</v>
      </c>
      <c r="AW196" s="13" t="s">
        <v>31</v>
      </c>
      <c r="AX196" s="13" t="s">
        <v>69</v>
      </c>
      <c r="AY196" s="210" t="s">
        <v>165</v>
      </c>
    </row>
    <row r="197" spans="1:65" s="15" customFormat="1" ht="11.25">
      <c r="B197" s="221"/>
      <c r="C197" s="222"/>
      <c r="D197" s="201" t="s">
        <v>181</v>
      </c>
      <c r="E197" s="223" t="s">
        <v>19</v>
      </c>
      <c r="F197" s="224" t="s">
        <v>184</v>
      </c>
      <c r="G197" s="222"/>
      <c r="H197" s="225">
        <v>36.530000000000008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181</v>
      </c>
      <c r="AU197" s="231" t="s">
        <v>79</v>
      </c>
      <c r="AV197" s="15" t="s">
        <v>88</v>
      </c>
      <c r="AW197" s="15" t="s">
        <v>31</v>
      </c>
      <c r="AX197" s="15" t="s">
        <v>73</v>
      </c>
      <c r="AY197" s="231" t="s">
        <v>165</v>
      </c>
    </row>
    <row r="198" spans="1:65" s="2" customFormat="1" ht="24.2" customHeight="1">
      <c r="A198" s="37"/>
      <c r="B198" s="38"/>
      <c r="C198" s="181" t="s">
        <v>281</v>
      </c>
      <c r="D198" s="181" t="s">
        <v>167</v>
      </c>
      <c r="E198" s="182" t="s">
        <v>282</v>
      </c>
      <c r="F198" s="183" t="s">
        <v>283</v>
      </c>
      <c r="G198" s="184" t="s">
        <v>256</v>
      </c>
      <c r="H198" s="185">
        <v>0.80200000000000005</v>
      </c>
      <c r="I198" s="186"/>
      <c r="J198" s="187">
        <f>ROUND(I198*H198,2)</f>
        <v>0</v>
      </c>
      <c r="K198" s="183" t="s">
        <v>171</v>
      </c>
      <c r="L198" s="42"/>
      <c r="M198" s="188" t="s">
        <v>19</v>
      </c>
      <c r="N198" s="189" t="s">
        <v>41</v>
      </c>
      <c r="O198" s="67"/>
      <c r="P198" s="190">
        <f>O198*H198</f>
        <v>0</v>
      </c>
      <c r="Q198" s="190">
        <v>1.0606199999999999</v>
      </c>
      <c r="R198" s="190">
        <f>Q198*H198</f>
        <v>0.85061723999999994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88</v>
      </c>
      <c r="AT198" s="192" t="s">
        <v>167</v>
      </c>
      <c r="AU198" s="192" t="s">
        <v>79</v>
      </c>
      <c r="AY198" s="20" t="s">
        <v>165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88</v>
      </c>
      <c r="BM198" s="192" t="s">
        <v>284</v>
      </c>
    </row>
    <row r="199" spans="1:65" s="2" customFormat="1" ht="11.25">
      <c r="A199" s="37"/>
      <c r="B199" s="38"/>
      <c r="C199" s="39"/>
      <c r="D199" s="194" t="s">
        <v>172</v>
      </c>
      <c r="E199" s="39"/>
      <c r="F199" s="195" t="s">
        <v>285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172</v>
      </c>
      <c r="AU199" s="20" t="s">
        <v>79</v>
      </c>
    </row>
    <row r="200" spans="1:65" s="13" customFormat="1" ht="11.25">
      <c r="B200" s="199"/>
      <c r="C200" s="200"/>
      <c r="D200" s="201" t="s">
        <v>181</v>
      </c>
      <c r="E200" s="202" t="s">
        <v>19</v>
      </c>
      <c r="F200" s="203" t="s">
        <v>286</v>
      </c>
      <c r="G200" s="200"/>
      <c r="H200" s="204">
        <v>0.80200000000000005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181</v>
      </c>
      <c r="AU200" s="210" t="s">
        <v>79</v>
      </c>
      <c r="AV200" s="13" t="s">
        <v>79</v>
      </c>
      <c r="AW200" s="13" t="s">
        <v>31</v>
      </c>
      <c r="AX200" s="13" t="s">
        <v>69</v>
      </c>
      <c r="AY200" s="210" t="s">
        <v>165</v>
      </c>
    </row>
    <row r="201" spans="1:65" s="15" customFormat="1" ht="11.25">
      <c r="B201" s="221"/>
      <c r="C201" s="222"/>
      <c r="D201" s="201" t="s">
        <v>181</v>
      </c>
      <c r="E201" s="223" t="s">
        <v>19</v>
      </c>
      <c r="F201" s="224" t="s">
        <v>184</v>
      </c>
      <c r="G201" s="222"/>
      <c r="H201" s="225">
        <v>0.80200000000000005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181</v>
      </c>
      <c r="AU201" s="231" t="s">
        <v>79</v>
      </c>
      <c r="AV201" s="15" t="s">
        <v>88</v>
      </c>
      <c r="AW201" s="15" t="s">
        <v>31</v>
      </c>
      <c r="AX201" s="15" t="s">
        <v>73</v>
      </c>
      <c r="AY201" s="231" t="s">
        <v>165</v>
      </c>
    </row>
    <row r="202" spans="1:65" s="2" customFormat="1" ht="37.9" customHeight="1">
      <c r="A202" s="37"/>
      <c r="B202" s="38"/>
      <c r="C202" s="181" t="s">
        <v>287</v>
      </c>
      <c r="D202" s="181" t="s">
        <v>167</v>
      </c>
      <c r="E202" s="182" t="s">
        <v>288</v>
      </c>
      <c r="F202" s="183" t="s">
        <v>289</v>
      </c>
      <c r="G202" s="184" t="s">
        <v>290</v>
      </c>
      <c r="H202" s="185">
        <v>300</v>
      </c>
      <c r="I202" s="186"/>
      <c r="J202" s="187">
        <f>ROUND(I202*H202,2)</f>
        <v>0</v>
      </c>
      <c r="K202" s="183" t="s">
        <v>171</v>
      </c>
      <c r="L202" s="42"/>
      <c r="M202" s="188" t="s">
        <v>19</v>
      </c>
      <c r="N202" s="189" t="s">
        <v>41</v>
      </c>
      <c r="O202" s="67"/>
      <c r="P202" s="190">
        <f>O202*H202</f>
        <v>0</v>
      </c>
      <c r="Q202" s="190">
        <v>1.0000000000000001E-5</v>
      </c>
      <c r="R202" s="190">
        <f>Q202*H202</f>
        <v>3.0000000000000001E-3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88</v>
      </c>
      <c r="AT202" s="192" t="s">
        <v>167</v>
      </c>
      <c r="AU202" s="192" t="s">
        <v>79</v>
      </c>
      <c r="AY202" s="20" t="s">
        <v>165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88</v>
      </c>
      <c r="BM202" s="192" t="s">
        <v>291</v>
      </c>
    </row>
    <row r="203" spans="1:65" s="2" customFormat="1" ht="11.25">
      <c r="A203" s="37"/>
      <c r="B203" s="38"/>
      <c r="C203" s="39"/>
      <c r="D203" s="194" t="s">
        <v>172</v>
      </c>
      <c r="E203" s="39"/>
      <c r="F203" s="195" t="s">
        <v>292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172</v>
      </c>
      <c r="AU203" s="20" t="s">
        <v>79</v>
      </c>
    </row>
    <row r="204" spans="1:65" s="13" customFormat="1" ht="11.25">
      <c r="B204" s="199"/>
      <c r="C204" s="200"/>
      <c r="D204" s="201" t="s">
        <v>181</v>
      </c>
      <c r="E204" s="202" t="s">
        <v>19</v>
      </c>
      <c r="F204" s="203" t="s">
        <v>293</v>
      </c>
      <c r="G204" s="200"/>
      <c r="H204" s="204">
        <v>300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181</v>
      </c>
      <c r="AU204" s="210" t="s">
        <v>79</v>
      </c>
      <c r="AV204" s="13" t="s">
        <v>79</v>
      </c>
      <c r="AW204" s="13" t="s">
        <v>31</v>
      </c>
      <c r="AX204" s="13" t="s">
        <v>73</v>
      </c>
      <c r="AY204" s="210" t="s">
        <v>165</v>
      </c>
    </row>
    <row r="205" spans="1:65" s="2" customFormat="1" ht="24.2" customHeight="1">
      <c r="A205" s="37"/>
      <c r="B205" s="38"/>
      <c r="C205" s="181" t="s">
        <v>294</v>
      </c>
      <c r="D205" s="181" t="s">
        <v>167</v>
      </c>
      <c r="E205" s="182" t="s">
        <v>295</v>
      </c>
      <c r="F205" s="183" t="s">
        <v>296</v>
      </c>
      <c r="G205" s="184" t="s">
        <v>256</v>
      </c>
      <c r="H205" s="185">
        <v>1.732</v>
      </c>
      <c r="I205" s="186"/>
      <c r="J205" s="187">
        <f>ROUND(I205*H205,2)</f>
        <v>0</v>
      </c>
      <c r="K205" s="183" t="s">
        <v>171</v>
      </c>
      <c r="L205" s="42"/>
      <c r="M205" s="188" t="s">
        <v>19</v>
      </c>
      <c r="N205" s="189" t="s">
        <v>41</v>
      </c>
      <c r="O205" s="67"/>
      <c r="P205" s="190">
        <f>O205*H205</f>
        <v>0</v>
      </c>
      <c r="Q205" s="190">
        <v>1.06277</v>
      </c>
      <c r="R205" s="190">
        <f>Q205*H205</f>
        <v>1.84071764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88</v>
      </c>
      <c r="AT205" s="192" t="s">
        <v>167</v>
      </c>
      <c r="AU205" s="192" t="s">
        <v>79</v>
      </c>
      <c r="AY205" s="20" t="s">
        <v>165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88</v>
      </c>
      <c r="BM205" s="192" t="s">
        <v>297</v>
      </c>
    </row>
    <row r="206" spans="1:65" s="2" customFormat="1" ht="11.25">
      <c r="A206" s="37"/>
      <c r="B206" s="38"/>
      <c r="C206" s="39"/>
      <c r="D206" s="194" t="s">
        <v>172</v>
      </c>
      <c r="E206" s="39"/>
      <c r="F206" s="195" t="s">
        <v>298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172</v>
      </c>
      <c r="AU206" s="20" t="s">
        <v>79</v>
      </c>
    </row>
    <row r="207" spans="1:65" s="13" customFormat="1" ht="11.25">
      <c r="B207" s="199"/>
      <c r="C207" s="200"/>
      <c r="D207" s="201" t="s">
        <v>181</v>
      </c>
      <c r="E207" s="202" t="s">
        <v>19</v>
      </c>
      <c r="F207" s="203" t="s">
        <v>299</v>
      </c>
      <c r="G207" s="200"/>
      <c r="H207" s="204">
        <v>1.732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181</v>
      </c>
      <c r="AU207" s="210" t="s">
        <v>79</v>
      </c>
      <c r="AV207" s="13" t="s">
        <v>79</v>
      </c>
      <c r="AW207" s="13" t="s">
        <v>31</v>
      </c>
      <c r="AX207" s="13" t="s">
        <v>69</v>
      </c>
      <c r="AY207" s="210" t="s">
        <v>165</v>
      </c>
    </row>
    <row r="208" spans="1:65" s="15" customFormat="1" ht="11.25">
      <c r="B208" s="221"/>
      <c r="C208" s="222"/>
      <c r="D208" s="201" t="s">
        <v>181</v>
      </c>
      <c r="E208" s="223" t="s">
        <v>19</v>
      </c>
      <c r="F208" s="224" t="s">
        <v>184</v>
      </c>
      <c r="G208" s="222"/>
      <c r="H208" s="225">
        <v>1.732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181</v>
      </c>
      <c r="AU208" s="231" t="s">
        <v>79</v>
      </c>
      <c r="AV208" s="15" t="s">
        <v>88</v>
      </c>
      <c r="AW208" s="15" t="s">
        <v>31</v>
      </c>
      <c r="AX208" s="15" t="s">
        <v>73</v>
      </c>
      <c r="AY208" s="231" t="s">
        <v>165</v>
      </c>
    </row>
    <row r="209" spans="1:65" s="2" customFormat="1" ht="24.2" customHeight="1">
      <c r="A209" s="37"/>
      <c r="B209" s="38"/>
      <c r="C209" s="181" t="s">
        <v>7</v>
      </c>
      <c r="D209" s="181" t="s">
        <v>167</v>
      </c>
      <c r="E209" s="182" t="s">
        <v>300</v>
      </c>
      <c r="F209" s="183" t="s">
        <v>301</v>
      </c>
      <c r="G209" s="184" t="s">
        <v>179</v>
      </c>
      <c r="H209" s="185">
        <v>39.07</v>
      </c>
      <c r="I209" s="186"/>
      <c r="J209" s="187">
        <f>ROUND(I209*H209,2)</f>
        <v>0</v>
      </c>
      <c r="K209" s="183" t="s">
        <v>171</v>
      </c>
      <c r="L209" s="42"/>
      <c r="M209" s="188" t="s">
        <v>19</v>
      </c>
      <c r="N209" s="189" t="s">
        <v>41</v>
      </c>
      <c r="O209" s="67"/>
      <c r="P209" s="190">
        <f>O209*H209</f>
        <v>0</v>
      </c>
      <c r="Q209" s="190">
        <v>2.5018699999999998</v>
      </c>
      <c r="R209" s="190">
        <f>Q209*H209</f>
        <v>97.748060899999999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88</v>
      </c>
      <c r="AT209" s="192" t="s">
        <v>167</v>
      </c>
      <c r="AU209" s="192" t="s">
        <v>79</v>
      </c>
      <c r="AY209" s="20" t="s">
        <v>165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79</v>
      </c>
      <c r="BK209" s="193">
        <f>ROUND(I209*H209,2)</f>
        <v>0</v>
      </c>
      <c r="BL209" s="20" t="s">
        <v>88</v>
      </c>
      <c r="BM209" s="192" t="s">
        <v>302</v>
      </c>
    </row>
    <row r="210" spans="1:65" s="2" customFormat="1" ht="11.25">
      <c r="A210" s="37"/>
      <c r="B210" s="38"/>
      <c r="C210" s="39"/>
      <c r="D210" s="194" t="s">
        <v>172</v>
      </c>
      <c r="E210" s="39"/>
      <c r="F210" s="195" t="s">
        <v>303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172</v>
      </c>
      <c r="AU210" s="20" t="s">
        <v>79</v>
      </c>
    </row>
    <row r="211" spans="1:65" s="13" customFormat="1" ht="11.25">
      <c r="B211" s="199"/>
      <c r="C211" s="200"/>
      <c r="D211" s="201" t="s">
        <v>181</v>
      </c>
      <c r="E211" s="202" t="s">
        <v>19</v>
      </c>
      <c r="F211" s="203" t="s">
        <v>304</v>
      </c>
      <c r="G211" s="200"/>
      <c r="H211" s="204">
        <v>22.96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181</v>
      </c>
      <c r="AU211" s="210" t="s">
        <v>79</v>
      </c>
      <c r="AV211" s="13" t="s">
        <v>79</v>
      </c>
      <c r="AW211" s="13" t="s">
        <v>31</v>
      </c>
      <c r="AX211" s="13" t="s">
        <v>69</v>
      </c>
      <c r="AY211" s="210" t="s">
        <v>165</v>
      </c>
    </row>
    <row r="212" spans="1:65" s="13" customFormat="1" ht="11.25">
      <c r="B212" s="199"/>
      <c r="C212" s="200"/>
      <c r="D212" s="201" t="s">
        <v>181</v>
      </c>
      <c r="E212" s="202" t="s">
        <v>19</v>
      </c>
      <c r="F212" s="203" t="s">
        <v>305</v>
      </c>
      <c r="G212" s="200"/>
      <c r="H212" s="204">
        <v>5.04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181</v>
      </c>
      <c r="AU212" s="210" t="s">
        <v>79</v>
      </c>
      <c r="AV212" s="13" t="s">
        <v>79</v>
      </c>
      <c r="AW212" s="13" t="s">
        <v>31</v>
      </c>
      <c r="AX212" s="13" t="s">
        <v>69</v>
      </c>
      <c r="AY212" s="210" t="s">
        <v>165</v>
      </c>
    </row>
    <row r="213" spans="1:65" s="13" customFormat="1" ht="11.25">
      <c r="B213" s="199"/>
      <c r="C213" s="200"/>
      <c r="D213" s="201" t="s">
        <v>181</v>
      </c>
      <c r="E213" s="202" t="s">
        <v>19</v>
      </c>
      <c r="F213" s="203" t="s">
        <v>306</v>
      </c>
      <c r="G213" s="200"/>
      <c r="H213" s="204">
        <v>2.95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181</v>
      </c>
      <c r="AU213" s="210" t="s">
        <v>79</v>
      </c>
      <c r="AV213" s="13" t="s">
        <v>79</v>
      </c>
      <c r="AW213" s="13" t="s">
        <v>31</v>
      </c>
      <c r="AX213" s="13" t="s">
        <v>69</v>
      </c>
      <c r="AY213" s="210" t="s">
        <v>165</v>
      </c>
    </row>
    <row r="214" spans="1:65" s="13" customFormat="1" ht="11.25">
      <c r="B214" s="199"/>
      <c r="C214" s="200"/>
      <c r="D214" s="201" t="s">
        <v>181</v>
      </c>
      <c r="E214" s="202" t="s">
        <v>19</v>
      </c>
      <c r="F214" s="203" t="s">
        <v>307</v>
      </c>
      <c r="G214" s="200"/>
      <c r="H214" s="204">
        <v>5.85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181</v>
      </c>
      <c r="AU214" s="210" t="s">
        <v>79</v>
      </c>
      <c r="AV214" s="13" t="s">
        <v>79</v>
      </c>
      <c r="AW214" s="13" t="s">
        <v>31</v>
      </c>
      <c r="AX214" s="13" t="s">
        <v>69</v>
      </c>
      <c r="AY214" s="210" t="s">
        <v>165</v>
      </c>
    </row>
    <row r="215" spans="1:65" s="13" customFormat="1" ht="11.25">
      <c r="B215" s="199"/>
      <c r="C215" s="200"/>
      <c r="D215" s="201" t="s">
        <v>181</v>
      </c>
      <c r="E215" s="202" t="s">
        <v>19</v>
      </c>
      <c r="F215" s="203" t="s">
        <v>308</v>
      </c>
      <c r="G215" s="200"/>
      <c r="H215" s="204">
        <v>2.27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181</v>
      </c>
      <c r="AU215" s="210" t="s">
        <v>79</v>
      </c>
      <c r="AV215" s="13" t="s">
        <v>79</v>
      </c>
      <c r="AW215" s="13" t="s">
        <v>31</v>
      </c>
      <c r="AX215" s="13" t="s">
        <v>69</v>
      </c>
      <c r="AY215" s="210" t="s">
        <v>165</v>
      </c>
    </row>
    <row r="216" spans="1:65" s="15" customFormat="1" ht="11.25">
      <c r="B216" s="221"/>
      <c r="C216" s="222"/>
      <c r="D216" s="201" t="s">
        <v>181</v>
      </c>
      <c r="E216" s="223" t="s">
        <v>19</v>
      </c>
      <c r="F216" s="224" t="s">
        <v>184</v>
      </c>
      <c r="G216" s="222"/>
      <c r="H216" s="225">
        <v>39.07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181</v>
      </c>
      <c r="AU216" s="231" t="s">
        <v>79</v>
      </c>
      <c r="AV216" s="15" t="s">
        <v>88</v>
      </c>
      <c r="AW216" s="15" t="s">
        <v>31</v>
      </c>
      <c r="AX216" s="15" t="s">
        <v>73</v>
      </c>
      <c r="AY216" s="231" t="s">
        <v>165</v>
      </c>
    </row>
    <row r="217" spans="1:65" s="2" customFormat="1" ht="24.2" customHeight="1">
      <c r="A217" s="37"/>
      <c r="B217" s="38"/>
      <c r="C217" s="181" t="s">
        <v>309</v>
      </c>
      <c r="D217" s="181" t="s">
        <v>167</v>
      </c>
      <c r="E217" s="182" t="s">
        <v>310</v>
      </c>
      <c r="F217" s="183" t="s">
        <v>311</v>
      </c>
      <c r="G217" s="184" t="s">
        <v>256</v>
      </c>
      <c r="H217" s="185">
        <v>2.9729999999999999</v>
      </c>
      <c r="I217" s="186"/>
      <c r="J217" s="187">
        <f>ROUND(I217*H217,2)</f>
        <v>0</v>
      </c>
      <c r="K217" s="183" t="s">
        <v>171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1.0606199999999999</v>
      </c>
      <c r="R217" s="190">
        <f>Q217*H217</f>
        <v>3.1532232599999994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88</v>
      </c>
      <c r="AT217" s="192" t="s">
        <v>167</v>
      </c>
      <c r="AU217" s="192" t="s">
        <v>79</v>
      </c>
      <c r="AY217" s="20" t="s">
        <v>165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88</v>
      </c>
      <c r="BM217" s="192" t="s">
        <v>312</v>
      </c>
    </row>
    <row r="218" spans="1:65" s="2" customFormat="1" ht="11.25">
      <c r="A218" s="37"/>
      <c r="B218" s="38"/>
      <c r="C218" s="39"/>
      <c r="D218" s="194" t="s">
        <v>172</v>
      </c>
      <c r="E218" s="39"/>
      <c r="F218" s="195" t="s">
        <v>313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172</v>
      </c>
      <c r="AU218" s="20" t="s">
        <v>79</v>
      </c>
    </row>
    <row r="219" spans="1:65" s="13" customFormat="1" ht="11.25">
      <c r="B219" s="199"/>
      <c r="C219" s="200"/>
      <c r="D219" s="201" t="s">
        <v>181</v>
      </c>
      <c r="E219" s="202" t="s">
        <v>19</v>
      </c>
      <c r="F219" s="203" t="s">
        <v>314</v>
      </c>
      <c r="G219" s="200"/>
      <c r="H219" s="204">
        <v>2.9729999999999999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181</v>
      </c>
      <c r="AU219" s="210" t="s">
        <v>79</v>
      </c>
      <c r="AV219" s="13" t="s">
        <v>79</v>
      </c>
      <c r="AW219" s="13" t="s">
        <v>31</v>
      </c>
      <c r="AX219" s="13" t="s">
        <v>69</v>
      </c>
      <c r="AY219" s="210" t="s">
        <v>165</v>
      </c>
    </row>
    <row r="220" spans="1:65" s="15" customFormat="1" ht="11.25">
      <c r="B220" s="221"/>
      <c r="C220" s="222"/>
      <c r="D220" s="201" t="s">
        <v>181</v>
      </c>
      <c r="E220" s="223" t="s">
        <v>19</v>
      </c>
      <c r="F220" s="224" t="s">
        <v>184</v>
      </c>
      <c r="G220" s="222"/>
      <c r="H220" s="225">
        <v>2.9729999999999999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181</v>
      </c>
      <c r="AU220" s="231" t="s">
        <v>79</v>
      </c>
      <c r="AV220" s="15" t="s">
        <v>88</v>
      </c>
      <c r="AW220" s="15" t="s">
        <v>31</v>
      </c>
      <c r="AX220" s="15" t="s">
        <v>73</v>
      </c>
      <c r="AY220" s="231" t="s">
        <v>165</v>
      </c>
    </row>
    <row r="221" spans="1:65" s="2" customFormat="1" ht="24.2" customHeight="1">
      <c r="A221" s="37"/>
      <c r="B221" s="38"/>
      <c r="C221" s="181" t="s">
        <v>315</v>
      </c>
      <c r="D221" s="181" t="s">
        <v>167</v>
      </c>
      <c r="E221" s="182" t="s">
        <v>316</v>
      </c>
      <c r="F221" s="183" t="s">
        <v>317</v>
      </c>
      <c r="G221" s="184" t="s">
        <v>179</v>
      </c>
      <c r="H221" s="185">
        <v>2.11</v>
      </c>
      <c r="I221" s="186"/>
      <c r="J221" s="187">
        <f>ROUND(I221*H221,2)</f>
        <v>0</v>
      </c>
      <c r="K221" s="183" t="s">
        <v>171</v>
      </c>
      <c r="L221" s="42"/>
      <c r="M221" s="188" t="s">
        <v>19</v>
      </c>
      <c r="N221" s="189" t="s">
        <v>41</v>
      </c>
      <c r="O221" s="67"/>
      <c r="P221" s="190">
        <f>O221*H221</f>
        <v>0</v>
      </c>
      <c r="Q221" s="190">
        <v>2.5018699999999998</v>
      </c>
      <c r="R221" s="190">
        <f>Q221*H221</f>
        <v>5.2789456999999995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88</v>
      </c>
      <c r="AT221" s="192" t="s">
        <v>167</v>
      </c>
      <c r="AU221" s="192" t="s">
        <v>79</v>
      </c>
      <c r="AY221" s="20" t="s">
        <v>165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88</v>
      </c>
      <c r="BM221" s="192" t="s">
        <v>318</v>
      </c>
    </row>
    <row r="222" spans="1:65" s="2" customFormat="1" ht="11.25">
      <c r="A222" s="37"/>
      <c r="B222" s="38"/>
      <c r="C222" s="39"/>
      <c r="D222" s="194" t="s">
        <v>172</v>
      </c>
      <c r="E222" s="39"/>
      <c r="F222" s="195" t="s">
        <v>319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172</v>
      </c>
      <c r="AU222" s="20" t="s">
        <v>79</v>
      </c>
    </row>
    <row r="223" spans="1:65" s="13" customFormat="1" ht="11.25">
      <c r="B223" s="199"/>
      <c r="C223" s="200"/>
      <c r="D223" s="201" t="s">
        <v>181</v>
      </c>
      <c r="E223" s="202" t="s">
        <v>19</v>
      </c>
      <c r="F223" s="203" t="s">
        <v>320</v>
      </c>
      <c r="G223" s="200"/>
      <c r="H223" s="204">
        <v>2.11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181</v>
      </c>
      <c r="AU223" s="210" t="s">
        <v>79</v>
      </c>
      <c r="AV223" s="13" t="s">
        <v>79</v>
      </c>
      <c r="AW223" s="13" t="s">
        <v>31</v>
      </c>
      <c r="AX223" s="13" t="s">
        <v>69</v>
      </c>
      <c r="AY223" s="210" t="s">
        <v>165</v>
      </c>
    </row>
    <row r="224" spans="1:65" s="15" customFormat="1" ht="11.25">
      <c r="B224" s="221"/>
      <c r="C224" s="222"/>
      <c r="D224" s="201" t="s">
        <v>181</v>
      </c>
      <c r="E224" s="223" t="s">
        <v>19</v>
      </c>
      <c r="F224" s="224" t="s">
        <v>184</v>
      </c>
      <c r="G224" s="222"/>
      <c r="H224" s="225">
        <v>2.11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181</v>
      </c>
      <c r="AU224" s="231" t="s">
        <v>79</v>
      </c>
      <c r="AV224" s="15" t="s">
        <v>88</v>
      </c>
      <c r="AW224" s="15" t="s">
        <v>31</v>
      </c>
      <c r="AX224" s="15" t="s">
        <v>73</v>
      </c>
      <c r="AY224" s="231" t="s">
        <v>165</v>
      </c>
    </row>
    <row r="225" spans="1:65" s="2" customFormat="1" ht="44.25" customHeight="1">
      <c r="A225" s="37"/>
      <c r="B225" s="38"/>
      <c r="C225" s="181" t="s">
        <v>234</v>
      </c>
      <c r="D225" s="181" t="s">
        <v>167</v>
      </c>
      <c r="E225" s="182" t="s">
        <v>321</v>
      </c>
      <c r="F225" s="183" t="s">
        <v>322</v>
      </c>
      <c r="G225" s="184" t="s">
        <v>323</v>
      </c>
      <c r="H225" s="185">
        <v>9.48</v>
      </c>
      <c r="I225" s="186"/>
      <c r="J225" s="187">
        <f>ROUND(I225*H225,2)</f>
        <v>0</v>
      </c>
      <c r="K225" s="183" t="s">
        <v>171</v>
      </c>
      <c r="L225" s="42"/>
      <c r="M225" s="188" t="s">
        <v>19</v>
      </c>
      <c r="N225" s="189" t="s">
        <v>41</v>
      </c>
      <c r="O225" s="67"/>
      <c r="P225" s="190">
        <f>O225*H225</f>
        <v>0</v>
      </c>
      <c r="Q225" s="190">
        <v>0.49689</v>
      </c>
      <c r="R225" s="190">
        <f>Q225*H225</f>
        <v>4.7105172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88</v>
      </c>
      <c r="AT225" s="192" t="s">
        <v>167</v>
      </c>
      <c r="AU225" s="192" t="s">
        <v>79</v>
      </c>
      <c r="AY225" s="20" t="s">
        <v>165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88</v>
      </c>
      <c r="BM225" s="192" t="s">
        <v>324</v>
      </c>
    </row>
    <row r="226" spans="1:65" s="2" customFormat="1" ht="11.25">
      <c r="A226" s="37"/>
      <c r="B226" s="38"/>
      <c r="C226" s="39"/>
      <c r="D226" s="194" t="s">
        <v>172</v>
      </c>
      <c r="E226" s="39"/>
      <c r="F226" s="195" t="s">
        <v>325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172</v>
      </c>
      <c r="AU226" s="20" t="s">
        <v>79</v>
      </c>
    </row>
    <row r="227" spans="1:65" s="13" customFormat="1" ht="22.5">
      <c r="B227" s="199"/>
      <c r="C227" s="200"/>
      <c r="D227" s="201" t="s">
        <v>181</v>
      </c>
      <c r="E227" s="202" t="s">
        <v>19</v>
      </c>
      <c r="F227" s="203" t="s">
        <v>326</v>
      </c>
      <c r="G227" s="200"/>
      <c r="H227" s="204">
        <v>9.48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181</v>
      </c>
      <c r="AU227" s="210" t="s">
        <v>79</v>
      </c>
      <c r="AV227" s="13" t="s">
        <v>79</v>
      </c>
      <c r="AW227" s="13" t="s">
        <v>31</v>
      </c>
      <c r="AX227" s="13" t="s">
        <v>69</v>
      </c>
      <c r="AY227" s="210" t="s">
        <v>165</v>
      </c>
    </row>
    <row r="228" spans="1:65" s="15" customFormat="1" ht="11.25">
      <c r="B228" s="221"/>
      <c r="C228" s="222"/>
      <c r="D228" s="201" t="s">
        <v>181</v>
      </c>
      <c r="E228" s="223" t="s">
        <v>19</v>
      </c>
      <c r="F228" s="224" t="s">
        <v>184</v>
      </c>
      <c r="G228" s="222"/>
      <c r="H228" s="225">
        <v>9.48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181</v>
      </c>
      <c r="AU228" s="231" t="s">
        <v>79</v>
      </c>
      <c r="AV228" s="15" t="s">
        <v>88</v>
      </c>
      <c r="AW228" s="15" t="s">
        <v>31</v>
      </c>
      <c r="AX228" s="15" t="s">
        <v>73</v>
      </c>
      <c r="AY228" s="231" t="s">
        <v>165</v>
      </c>
    </row>
    <row r="229" spans="1:65" s="2" customFormat="1" ht="44.25" customHeight="1">
      <c r="A229" s="37"/>
      <c r="B229" s="38"/>
      <c r="C229" s="181" t="s">
        <v>327</v>
      </c>
      <c r="D229" s="181" t="s">
        <v>167</v>
      </c>
      <c r="E229" s="182" t="s">
        <v>328</v>
      </c>
      <c r="F229" s="183" t="s">
        <v>329</v>
      </c>
      <c r="G229" s="184" t="s">
        <v>323</v>
      </c>
      <c r="H229" s="185">
        <v>18.492999999999999</v>
      </c>
      <c r="I229" s="186"/>
      <c r="J229" s="187">
        <f>ROUND(I229*H229,2)</f>
        <v>0</v>
      </c>
      <c r="K229" s="183" t="s">
        <v>171</v>
      </c>
      <c r="L229" s="42"/>
      <c r="M229" s="188" t="s">
        <v>19</v>
      </c>
      <c r="N229" s="189" t="s">
        <v>41</v>
      </c>
      <c r="O229" s="67"/>
      <c r="P229" s="190">
        <f>O229*H229</f>
        <v>0</v>
      </c>
      <c r="Q229" s="190">
        <v>0.73404000000000003</v>
      </c>
      <c r="R229" s="190">
        <f>Q229*H229</f>
        <v>13.574601719999999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88</v>
      </c>
      <c r="AT229" s="192" t="s">
        <v>167</v>
      </c>
      <c r="AU229" s="192" t="s">
        <v>79</v>
      </c>
      <c r="AY229" s="20" t="s">
        <v>165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88</v>
      </c>
      <c r="BM229" s="192" t="s">
        <v>330</v>
      </c>
    </row>
    <row r="230" spans="1:65" s="2" customFormat="1" ht="11.25">
      <c r="A230" s="37"/>
      <c r="B230" s="38"/>
      <c r="C230" s="39"/>
      <c r="D230" s="194" t="s">
        <v>172</v>
      </c>
      <c r="E230" s="39"/>
      <c r="F230" s="195" t="s">
        <v>331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172</v>
      </c>
      <c r="AU230" s="20" t="s">
        <v>79</v>
      </c>
    </row>
    <row r="231" spans="1:65" s="13" customFormat="1" ht="11.25">
      <c r="B231" s="199"/>
      <c r="C231" s="200"/>
      <c r="D231" s="201" t="s">
        <v>181</v>
      </c>
      <c r="E231" s="202" t="s">
        <v>19</v>
      </c>
      <c r="F231" s="203" t="s">
        <v>332</v>
      </c>
      <c r="G231" s="200"/>
      <c r="H231" s="204">
        <v>18.492999999999999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181</v>
      </c>
      <c r="AU231" s="210" t="s">
        <v>79</v>
      </c>
      <c r="AV231" s="13" t="s">
        <v>79</v>
      </c>
      <c r="AW231" s="13" t="s">
        <v>31</v>
      </c>
      <c r="AX231" s="13" t="s">
        <v>69</v>
      </c>
      <c r="AY231" s="210" t="s">
        <v>165</v>
      </c>
    </row>
    <row r="232" spans="1:65" s="15" customFormat="1" ht="11.25">
      <c r="B232" s="221"/>
      <c r="C232" s="222"/>
      <c r="D232" s="201" t="s">
        <v>181</v>
      </c>
      <c r="E232" s="223" t="s">
        <v>19</v>
      </c>
      <c r="F232" s="224" t="s">
        <v>184</v>
      </c>
      <c r="G232" s="222"/>
      <c r="H232" s="225">
        <v>18.492999999999999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181</v>
      </c>
      <c r="AU232" s="231" t="s">
        <v>79</v>
      </c>
      <c r="AV232" s="15" t="s">
        <v>88</v>
      </c>
      <c r="AW232" s="15" t="s">
        <v>31</v>
      </c>
      <c r="AX232" s="15" t="s">
        <v>73</v>
      </c>
      <c r="AY232" s="231" t="s">
        <v>165</v>
      </c>
    </row>
    <row r="233" spans="1:65" s="2" customFormat="1" ht="44.25" customHeight="1">
      <c r="A233" s="37"/>
      <c r="B233" s="38"/>
      <c r="C233" s="181" t="s">
        <v>263</v>
      </c>
      <c r="D233" s="181" t="s">
        <v>167</v>
      </c>
      <c r="E233" s="182" t="s">
        <v>333</v>
      </c>
      <c r="F233" s="183" t="s">
        <v>334</v>
      </c>
      <c r="G233" s="184" t="s">
        <v>179</v>
      </c>
      <c r="H233" s="185">
        <v>4.6310000000000002</v>
      </c>
      <c r="I233" s="186"/>
      <c r="J233" s="187">
        <f>ROUND(I233*H233,2)</f>
        <v>0</v>
      </c>
      <c r="K233" s="183" t="s">
        <v>171</v>
      </c>
      <c r="L233" s="42"/>
      <c r="M233" s="188" t="s">
        <v>19</v>
      </c>
      <c r="N233" s="189" t="s">
        <v>41</v>
      </c>
      <c r="O233" s="67"/>
      <c r="P233" s="190">
        <f>O233*H233</f>
        <v>0</v>
      </c>
      <c r="Q233" s="190">
        <v>2.5504500000000001</v>
      </c>
      <c r="R233" s="190">
        <f>Q233*H233</f>
        <v>11.81113395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88</v>
      </c>
      <c r="AT233" s="192" t="s">
        <v>167</v>
      </c>
      <c r="AU233" s="192" t="s">
        <v>79</v>
      </c>
      <c r="AY233" s="20" t="s">
        <v>165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88</v>
      </c>
      <c r="BM233" s="192" t="s">
        <v>335</v>
      </c>
    </row>
    <row r="234" spans="1:65" s="2" customFormat="1" ht="11.25">
      <c r="A234" s="37"/>
      <c r="B234" s="38"/>
      <c r="C234" s="39"/>
      <c r="D234" s="194" t="s">
        <v>172</v>
      </c>
      <c r="E234" s="39"/>
      <c r="F234" s="195" t="s">
        <v>336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172</v>
      </c>
      <c r="AU234" s="20" t="s">
        <v>79</v>
      </c>
    </row>
    <row r="235" spans="1:65" s="13" customFormat="1" ht="22.5">
      <c r="B235" s="199"/>
      <c r="C235" s="200"/>
      <c r="D235" s="201" t="s">
        <v>181</v>
      </c>
      <c r="E235" s="202" t="s">
        <v>19</v>
      </c>
      <c r="F235" s="203" t="s">
        <v>337</v>
      </c>
      <c r="G235" s="200"/>
      <c r="H235" s="204">
        <v>2.5619999999999998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181</v>
      </c>
      <c r="AU235" s="210" t="s">
        <v>79</v>
      </c>
      <c r="AV235" s="13" t="s">
        <v>79</v>
      </c>
      <c r="AW235" s="13" t="s">
        <v>31</v>
      </c>
      <c r="AX235" s="13" t="s">
        <v>69</v>
      </c>
      <c r="AY235" s="210" t="s">
        <v>165</v>
      </c>
    </row>
    <row r="236" spans="1:65" s="13" customFormat="1" ht="11.25">
      <c r="B236" s="199"/>
      <c r="C236" s="200"/>
      <c r="D236" s="201" t="s">
        <v>181</v>
      </c>
      <c r="E236" s="202" t="s">
        <v>19</v>
      </c>
      <c r="F236" s="203" t="s">
        <v>217</v>
      </c>
      <c r="G236" s="200"/>
      <c r="H236" s="204">
        <v>2.069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181</v>
      </c>
      <c r="AU236" s="210" t="s">
        <v>79</v>
      </c>
      <c r="AV236" s="13" t="s">
        <v>79</v>
      </c>
      <c r="AW236" s="13" t="s">
        <v>31</v>
      </c>
      <c r="AX236" s="13" t="s">
        <v>69</v>
      </c>
      <c r="AY236" s="210" t="s">
        <v>165</v>
      </c>
    </row>
    <row r="237" spans="1:65" s="15" customFormat="1" ht="11.25">
      <c r="B237" s="221"/>
      <c r="C237" s="222"/>
      <c r="D237" s="201" t="s">
        <v>181</v>
      </c>
      <c r="E237" s="223" t="s">
        <v>19</v>
      </c>
      <c r="F237" s="224" t="s">
        <v>184</v>
      </c>
      <c r="G237" s="222"/>
      <c r="H237" s="225">
        <v>4.6310000000000002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181</v>
      </c>
      <c r="AU237" s="231" t="s">
        <v>79</v>
      </c>
      <c r="AV237" s="15" t="s">
        <v>88</v>
      </c>
      <c r="AW237" s="15" t="s">
        <v>31</v>
      </c>
      <c r="AX237" s="15" t="s">
        <v>73</v>
      </c>
      <c r="AY237" s="231" t="s">
        <v>165</v>
      </c>
    </row>
    <row r="238" spans="1:65" s="2" customFormat="1" ht="24.2" customHeight="1">
      <c r="A238" s="37"/>
      <c r="B238" s="38"/>
      <c r="C238" s="181" t="s">
        <v>338</v>
      </c>
      <c r="D238" s="181" t="s">
        <v>167</v>
      </c>
      <c r="E238" s="182" t="s">
        <v>339</v>
      </c>
      <c r="F238" s="183" t="s">
        <v>340</v>
      </c>
      <c r="G238" s="184" t="s">
        <v>323</v>
      </c>
      <c r="H238" s="185">
        <v>4.1369999999999996</v>
      </c>
      <c r="I238" s="186"/>
      <c r="J238" s="187">
        <f>ROUND(I238*H238,2)</f>
        <v>0</v>
      </c>
      <c r="K238" s="183" t="s">
        <v>171</v>
      </c>
      <c r="L238" s="42"/>
      <c r="M238" s="188" t="s">
        <v>19</v>
      </c>
      <c r="N238" s="189" t="s">
        <v>41</v>
      </c>
      <c r="O238" s="67"/>
      <c r="P238" s="190">
        <f>O238*H238</f>
        <v>0</v>
      </c>
      <c r="Q238" s="190">
        <v>7.7000000000000002E-3</v>
      </c>
      <c r="R238" s="190">
        <f>Q238*H238</f>
        <v>3.1854899999999998E-2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88</v>
      </c>
      <c r="AT238" s="192" t="s">
        <v>167</v>
      </c>
      <c r="AU238" s="192" t="s">
        <v>79</v>
      </c>
      <c r="AY238" s="20" t="s">
        <v>165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79</v>
      </c>
      <c r="BK238" s="193">
        <f>ROUND(I238*H238,2)</f>
        <v>0</v>
      </c>
      <c r="BL238" s="20" t="s">
        <v>88</v>
      </c>
      <c r="BM238" s="192" t="s">
        <v>341</v>
      </c>
    </row>
    <row r="239" spans="1:65" s="2" customFormat="1" ht="11.25">
      <c r="A239" s="37"/>
      <c r="B239" s="38"/>
      <c r="C239" s="39"/>
      <c r="D239" s="194" t="s">
        <v>172</v>
      </c>
      <c r="E239" s="39"/>
      <c r="F239" s="195" t="s">
        <v>342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172</v>
      </c>
      <c r="AU239" s="20" t="s">
        <v>79</v>
      </c>
    </row>
    <row r="240" spans="1:65" s="13" customFormat="1" ht="11.25">
      <c r="B240" s="199"/>
      <c r="C240" s="200"/>
      <c r="D240" s="201" t="s">
        <v>181</v>
      </c>
      <c r="E240" s="202" t="s">
        <v>19</v>
      </c>
      <c r="F240" s="203" t="s">
        <v>343</v>
      </c>
      <c r="G240" s="200"/>
      <c r="H240" s="204">
        <v>4.1369999999999996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181</v>
      </c>
      <c r="AU240" s="210" t="s">
        <v>79</v>
      </c>
      <c r="AV240" s="13" t="s">
        <v>79</v>
      </c>
      <c r="AW240" s="13" t="s">
        <v>31</v>
      </c>
      <c r="AX240" s="13" t="s">
        <v>73</v>
      </c>
      <c r="AY240" s="210" t="s">
        <v>165</v>
      </c>
    </row>
    <row r="241" spans="1:65" s="2" customFormat="1" ht="24.2" customHeight="1">
      <c r="A241" s="37"/>
      <c r="B241" s="38"/>
      <c r="C241" s="181" t="s">
        <v>272</v>
      </c>
      <c r="D241" s="181" t="s">
        <v>167</v>
      </c>
      <c r="E241" s="182" t="s">
        <v>344</v>
      </c>
      <c r="F241" s="183" t="s">
        <v>345</v>
      </c>
      <c r="G241" s="184" t="s">
        <v>323</v>
      </c>
      <c r="H241" s="185">
        <v>4.1369999999999996</v>
      </c>
      <c r="I241" s="186"/>
      <c r="J241" s="187">
        <f>ROUND(I241*H241,2)</f>
        <v>0</v>
      </c>
      <c r="K241" s="183" t="s">
        <v>171</v>
      </c>
      <c r="L241" s="42"/>
      <c r="M241" s="188" t="s">
        <v>19</v>
      </c>
      <c r="N241" s="189" t="s">
        <v>41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88</v>
      </c>
      <c r="AT241" s="192" t="s">
        <v>167</v>
      </c>
      <c r="AU241" s="192" t="s">
        <v>79</v>
      </c>
      <c r="AY241" s="20" t="s">
        <v>165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79</v>
      </c>
      <c r="BK241" s="193">
        <f>ROUND(I241*H241,2)</f>
        <v>0</v>
      </c>
      <c r="BL241" s="20" t="s">
        <v>88</v>
      </c>
      <c r="BM241" s="192" t="s">
        <v>346</v>
      </c>
    </row>
    <row r="242" spans="1:65" s="2" customFormat="1" ht="11.25">
      <c r="A242" s="37"/>
      <c r="B242" s="38"/>
      <c r="C242" s="39"/>
      <c r="D242" s="194" t="s">
        <v>172</v>
      </c>
      <c r="E242" s="39"/>
      <c r="F242" s="195" t="s">
        <v>347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172</v>
      </c>
      <c r="AU242" s="20" t="s">
        <v>79</v>
      </c>
    </row>
    <row r="243" spans="1:65" s="2" customFormat="1" ht="37.9" customHeight="1">
      <c r="A243" s="37"/>
      <c r="B243" s="38"/>
      <c r="C243" s="181" t="s">
        <v>348</v>
      </c>
      <c r="D243" s="181" t="s">
        <v>167</v>
      </c>
      <c r="E243" s="182" t="s">
        <v>349</v>
      </c>
      <c r="F243" s="183" t="s">
        <v>350</v>
      </c>
      <c r="G243" s="184" t="s">
        <v>170</v>
      </c>
      <c r="H243" s="185">
        <v>24.465</v>
      </c>
      <c r="I243" s="186"/>
      <c r="J243" s="187">
        <f>ROUND(I243*H243,2)</f>
        <v>0</v>
      </c>
      <c r="K243" s="183" t="s">
        <v>171</v>
      </c>
      <c r="L243" s="42"/>
      <c r="M243" s="188" t="s">
        <v>19</v>
      </c>
      <c r="N243" s="189" t="s">
        <v>41</v>
      </c>
      <c r="O243" s="67"/>
      <c r="P243" s="190">
        <f>O243*H243</f>
        <v>0</v>
      </c>
      <c r="Q243" s="190">
        <v>5.9000000000000003E-4</v>
      </c>
      <c r="R243" s="190">
        <f>Q243*H243</f>
        <v>1.443435E-2</v>
      </c>
      <c r="S243" s="190">
        <v>1.0000000000000001E-5</v>
      </c>
      <c r="T243" s="191">
        <f>S243*H243</f>
        <v>2.4465000000000001E-4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88</v>
      </c>
      <c r="AT243" s="192" t="s">
        <v>167</v>
      </c>
      <c r="AU243" s="192" t="s">
        <v>79</v>
      </c>
      <c r="AY243" s="20" t="s">
        <v>165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88</v>
      </c>
      <c r="BM243" s="192" t="s">
        <v>351</v>
      </c>
    </row>
    <row r="244" spans="1:65" s="2" customFormat="1" ht="11.25">
      <c r="A244" s="37"/>
      <c r="B244" s="38"/>
      <c r="C244" s="39"/>
      <c r="D244" s="194" t="s">
        <v>172</v>
      </c>
      <c r="E244" s="39"/>
      <c r="F244" s="195" t="s">
        <v>352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172</v>
      </c>
      <c r="AU244" s="20" t="s">
        <v>79</v>
      </c>
    </row>
    <row r="245" spans="1:65" s="2" customFormat="1" ht="48.75">
      <c r="A245" s="37"/>
      <c r="B245" s="38"/>
      <c r="C245" s="39"/>
      <c r="D245" s="201" t="s">
        <v>353</v>
      </c>
      <c r="E245" s="39"/>
      <c r="F245" s="232" t="s">
        <v>354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353</v>
      </c>
      <c r="AU245" s="20" t="s">
        <v>79</v>
      </c>
    </row>
    <row r="246" spans="1:65" s="13" customFormat="1" ht="11.25">
      <c r="B246" s="199"/>
      <c r="C246" s="200"/>
      <c r="D246" s="201" t="s">
        <v>181</v>
      </c>
      <c r="E246" s="202" t="s">
        <v>19</v>
      </c>
      <c r="F246" s="203" t="s">
        <v>355</v>
      </c>
      <c r="G246" s="200"/>
      <c r="H246" s="204">
        <v>23.715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181</v>
      </c>
      <c r="AU246" s="210" t="s">
        <v>79</v>
      </c>
      <c r="AV246" s="13" t="s">
        <v>79</v>
      </c>
      <c r="AW246" s="13" t="s">
        <v>31</v>
      </c>
      <c r="AX246" s="13" t="s">
        <v>69</v>
      </c>
      <c r="AY246" s="210" t="s">
        <v>165</v>
      </c>
    </row>
    <row r="247" spans="1:65" s="13" customFormat="1" ht="11.25">
      <c r="B247" s="199"/>
      <c r="C247" s="200"/>
      <c r="D247" s="201" t="s">
        <v>181</v>
      </c>
      <c r="E247" s="202" t="s">
        <v>19</v>
      </c>
      <c r="F247" s="203" t="s">
        <v>356</v>
      </c>
      <c r="G247" s="200"/>
      <c r="H247" s="204">
        <v>0.75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181</v>
      </c>
      <c r="AU247" s="210" t="s">
        <v>79</v>
      </c>
      <c r="AV247" s="13" t="s">
        <v>79</v>
      </c>
      <c r="AW247" s="13" t="s">
        <v>31</v>
      </c>
      <c r="AX247" s="13" t="s">
        <v>69</v>
      </c>
      <c r="AY247" s="210" t="s">
        <v>165</v>
      </c>
    </row>
    <row r="248" spans="1:65" s="15" customFormat="1" ht="11.25">
      <c r="B248" s="221"/>
      <c r="C248" s="222"/>
      <c r="D248" s="201" t="s">
        <v>181</v>
      </c>
      <c r="E248" s="223" t="s">
        <v>19</v>
      </c>
      <c r="F248" s="224" t="s">
        <v>184</v>
      </c>
      <c r="G248" s="222"/>
      <c r="H248" s="225">
        <v>24.465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181</v>
      </c>
      <c r="AU248" s="231" t="s">
        <v>79</v>
      </c>
      <c r="AV248" s="15" t="s">
        <v>88</v>
      </c>
      <c r="AW248" s="15" t="s">
        <v>31</v>
      </c>
      <c r="AX248" s="15" t="s">
        <v>73</v>
      </c>
      <c r="AY248" s="231" t="s">
        <v>165</v>
      </c>
    </row>
    <row r="249" spans="1:65" s="12" customFormat="1" ht="22.9" customHeight="1">
      <c r="B249" s="165"/>
      <c r="C249" s="166"/>
      <c r="D249" s="167" t="s">
        <v>68</v>
      </c>
      <c r="E249" s="179" t="s">
        <v>85</v>
      </c>
      <c r="F249" s="179" t="s">
        <v>357</v>
      </c>
      <c r="G249" s="166"/>
      <c r="H249" s="166"/>
      <c r="I249" s="169"/>
      <c r="J249" s="180">
        <f>BK249</f>
        <v>0</v>
      </c>
      <c r="K249" s="166"/>
      <c r="L249" s="171"/>
      <c r="M249" s="172"/>
      <c r="N249" s="173"/>
      <c r="O249" s="173"/>
      <c r="P249" s="174">
        <f>SUM(P250:P450)</f>
        <v>0</v>
      </c>
      <c r="Q249" s="173"/>
      <c r="R249" s="174">
        <f>SUM(R250:R450)</f>
        <v>203.38732184</v>
      </c>
      <c r="S249" s="173"/>
      <c r="T249" s="175">
        <f>SUM(T250:T450)</f>
        <v>0</v>
      </c>
      <c r="AR249" s="176" t="s">
        <v>73</v>
      </c>
      <c r="AT249" s="177" t="s">
        <v>68</v>
      </c>
      <c r="AU249" s="177" t="s">
        <v>73</v>
      </c>
      <c r="AY249" s="176" t="s">
        <v>165</v>
      </c>
      <c r="BK249" s="178">
        <f>SUM(BK250:BK450)</f>
        <v>0</v>
      </c>
    </row>
    <row r="250" spans="1:65" s="2" customFormat="1" ht="44.25" customHeight="1">
      <c r="A250" s="37"/>
      <c r="B250" s="38"/>
      <c r="C250" s="181" t="s">
        <v>284</v>
      </c>
      <c r="D250" s="181" t="s">
        <v>167</v>
      </c>
      <c r="E250" s="182" t="s">
        <v>358</v>
      </c>
      <c r="F250" s="183" t="s">
        <v>359</v>
      </c>
      <c r="G250" s="184" t="s">
        <v>323</v>
      </c>
      <c r="H250" s="185">
        <v>227.14699999999999</v>
      </c>
      <c r="I250" s="186"/>
      <c r="J250" s="187">
        <f>ROUND(I250*H250,2)</f>
        <v>0</v>
      </c>
      <c r="K250" s="183" t="s">
        <v>171</v>
      </c>
      <c r="L250" s="42"/>
      <c r="M250" s="188" t="s">
        <v>19</v>
      </c>
      <c r="N250" s="189" t="s">
        <v>41</v>
      </c>
      <c r="O250" s="67"/>
      <c r="P250" s="190">
        <f>O250*H250</f>
        <v>0</v>
      </c>
      <c r="Q250" s="190">
        <v>0.16422999999999999</v>
      </c>
      <c r="R250" s="190">
        <f>Q250*H250</f>
        <v>37.304351809999993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88</v>
      </c>
      <c r="AT250" s="192" t="s">
        <v>167</v>
      </c>
      <c r="AU250" s="192" t="s">
        <v>79</v>
      </c>
      <c r="AY250" s="20" t="s">
        <v>165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79</v>
      </c>
      <c r="BK250" s="193">
        <f>ROUND(I250*H250,2)</f>
        <v>0</v>
      </c>
      <c r="BL250" s="20" t="s">
        <v>88</v>
      </c>
      <c r="BM250" s="192" t="s">
        <v>360</v>
      </c>
    </row>
    <row r="251" spans="1:65" s="2" customFormat="1" ht="11.25">
      <c r="A251" s="37"/>
      <c r="B251" s="38"/>
      <c r="C251" s="39"/>
      <c r="D251" s="194" t="s">
        <v>172</v>
      </c>
      <c r="E251" s="39"/>
      <c r="F251" s="195" t="s">
        <v>361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172</v>
      </c>
      <c r="AU251" s="20" t="s">
        <v>79</v>
      </c>
    </row>
    <row r="252" spans="1:65" s="13" customFormat="1" ht="11.25">
      <c r="B252" s="199"/>
      <c r="C252" s="200"/>
      <c r="D252" s="201" t="s">
        <v>181</v>
      </c>
      <c r="E252" s="202" t="s">
        <v>19</v>
      </c>
      <c r="F252" s="203" t="s">
        <v>362</v>
      </c>
      <c r="G252" s="200"/>
      <c r="H252" s="204">
        <v>193.5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181</v>
      </c>
      <c r="AU252" s="210" t="s">
        <v>79</v>
      </c>
      <c r="AV252" s="13" t="s">
        <v>79</v>
      </c>
      <c r="AW252" s="13" t="s">
        <v>31</v>
      </c>
      <c r="AX252" s="13" t="s">
        <v>69</v>
      </c>
      <c r="AY252" s="210" t="s">
        <v>165</v>
      </c>
    </row>
    <row r="253" spans="1:65" s="13" customFormat="1" ht="11.25">
      <c r="B253" s="199"/>
      <c r="C253" s="200"/>
      <c r="D253" s="201" t="s">
        <v>181</v>
      </c>
      <c r="E253" s="202" t="s">
        <v>19</v>
      </c>
      <c r="F253" s="203" t="s">
        <v>363</v>
      </c>
      <c r="G253" s="200"/>
      <c r="H253" s="204">
        <v>-27.44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181</v>
      </c>
      <c r="AU253" s="210" t="s">
        <v>79</v>
      </c>
      <c r="AV253" s="13" t="s">
        <v>79</v>
      </c>
      <c r="AW253" s="13" t="s">
        <v>31</v>
      </c>
      <c r="AX253" s="13" t="s">
        <v>69</v>
      </c>
      <c r="AY253" s="210" t="s">
        <v>165</v>
      </c>
    </row>
    <row r="254" spans="1:65" s="13" customFormat="1" ht="11.25">
      <c r="B254" s="199"/>
      <c r="C254" s="200"/>
      <c r="D254" s="201" t="s">
        <v>181</v>
      </c>
      <c r="E254" s="202" t="s">
        <v>19</v>
      </c>
      <c r="F254" s="203" t="s">
        <v>364</v>
      </c>
      <c r="G254" s="200"/>
      <c r="H254" s="204">
        <v>-2.621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181</v>
      </c>
      <c r="AU254" s="210" t="s">
        <v>79</v>
      </c>
      <c r="AV254" s="13" t="s">
        <v>79</v>
      </c>
      <c r="AW254" s="13" t="s">
        <v>31</v>
      </c>
      <c r="AX254" s="13" t="s">
        <v>69</v>
      </c>
      <c r="AY254" s="210" t="s">
        <v>165</v>
      </c>
    </row>
    <row r="255" spans="1:65" s="13" customFormat="1" ht="11.25">
      <c r="B255" s="199"/>
      <c r="C255" s="200"/>
      <c r="D255" s="201" t="s">
        <v>181</v>
      </c>
      <c r="E255" s="202" t="s">
        <v>19</v>
      </c>
      <c r="F255" s="203" t="s">
        <v>365</v>
      </c>
      <c r="G255" s="200"/>
      <c r="H255" s="204">
        <v>-1.5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181</v>
      </c>
      <c r="AU255" s="210" t="s">
        <v>79</v>
      </c>
      <c r="AV255" s="13" t="s">
        <v>79</v>
      </c>
      <c r="AW255" s="13" t="s">
        <v>31</v>
      </c>
      <c r="AX255" s="13" t="s">
        <v>69</v>
      </c>
      <c r="AY255" s="210" t="s">
        <v>165</v>
      </c>
    </row>
    <row r="256" spans="1:65" s="13" customFormat="1" ht="11.25">
      <c r="B256" s="199"/>
      <c r="C256" s="200"/>
      <c r="D256" s="201" t="s">
        <v>181</v>
      </c>
      <c r="E256" s="202" t="s">
        <v>19</v>
      </c>
      <c r="F256" s="203" t="s">
        <v>366</v>
      </c>
      <c r="G256" s="200"/>
      <c r="H256" s="204">
        <v>-7.6980000000000004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181</v>
      </c>
      <c r="AU256" s="210" t="s">
        <v>79</v>
      </c>
      <c r="AV256" s="13" t="s">
        <v>79</v>
      </c>
      <c r="AW256" s="13" t="s">
        <v>31</v>
      </c>
      <c r="AX256" s="13" t="s">
        <v>69</v>
      </c>
      <c r="AY256" s="210" t="s">
        <v>165</v>
      </c>
    </row>
    <row r="257" spans="1:65" s="13" customFormat="1" ht="11.25">
      <c r="B257" s="199"/>
      <c r="C257" s="200"/>
      <c r="D257" s="201" t="s">
        <v>181</v>
      </c>
      <c r="E257" s="202" t="s">
        <v>19</v>
      </c>
      <c r="F257" s="203" t="s">
        <v>367</v>
      </c>
      <c r="G257" s="200"/>
      <c r="H257" s="204">
        <v>13.584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181</v>
      </c>
      <c r="AU257" s="210" t="s">
        <v>79</v>
      </c>
      <c r="AV257" s="13" t="s">
        <v>79</v>
      </c>
      <c r="AW257" s="13" t="s">
        <v>31</v>
      </c>
      <c r="AX257" s="13" t="s">
        <v>69</v>
      </c>
      <c r="AY257" s="210" t="s">
        <v>165</v>
      </c>
    </row>
    <row r="258" spans="1:65" s="13" customFormat="1" ht="11.25">
      <c r="B258" s="199"/>
      <c r="C258" s="200"/>
      <c r="D258" s="201" t="s">
        <v>181</v>
      </c>
      <c r="E258" s="202" t="s">
        <v>19</v>
      </c>
      <c r="F258" s="203" t="s">
        <v>368</v>
      </c>
      <c r="G258" s="200"/>
      <c r="H258" s="204">
        <v>10.8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181</v>
      </c>
      <c r="AU258" s="210" t="s">
        <v>79</v>
      </c>
      <c r="AV258" s="13" t="s">
        <v>79</v>
      </c>
      <c r="AW258" s="13" t="s">
        <v>31</v>
      </c>
      <c r="AX258" s="13" t="s">
        <v>69</v>
      </c>
      <c r="AY258" s="210" t="s">
        <v>165</v>
      </c>
    </row>
    <row r="259" spans="1:65" s="13" customFormat="1" ht="11.25">
      <c r="B259" s="199"/>
      <c r="C259" s="200"/>
      <c r="D259" s="201" t="s">
        <v>181</v>
      </c>
      <c r="E259" s="202" t="s">
        <v>19</v>
      </c>
      <c r="F259" s="203" t="s">
        <v>369</v>
      </c>
      <c r="G259" s="200"/>
      <c r="H259" s="204">
        <v>9.9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181</v>
      </c>
      <c r="AU259" s="210" t="s">
        <v>79</v>
      </c>
      <c r="AV259" s="13" t="s">
        <v>79</v>
      </c>
      <c r="AW259" s="13" t="s">
        <v>31</v>
      </c>
      <c r="AX259" s="13" t="s">
        <v>69</v>
      </c>
      <c r="AY259" s="210" t="s">
        <v>165</v>
      </c>
    </row>
    <row r="260" spans="1:65" s="13" customFormat="1" ht="22.5">
      <c r="B260" s="199"/>
      <c r="C260" s="200"/>
      <c r="D260" s="201" t="s">
        <v>181</v>
      </c>
      <c r="E260" s="202" t="s">
        <v>19</v>
      </c>
      <c r="F260" s="203" t="s">
        <v>370</v>
      </c>
      <c r="G260" s="200"/>
      <c r="H260" s="204">
        <v>35.085000000000001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181</v>
      </c>
      <c r="AU260" s="210" t="s">
        <v>79</v>
      </c>
      <c r="AV260" s="13" t="s">
        <v>79</v>
      </c>
      <c r="AW260" s="13" t="s">
        <v>31</v>
      </c>
      <c r="AX260" s="13" t="s">
        <v>69</v>
      </c>
      <c r="AY260" s="210" t="s">
        <v>165</v>
      </c>
    </row>
    <row r="261" spans="1:65" s="13" customFormat="1" ht="11.25">
      <c r="B261" s="199"/>
      <c r="C261" s="200"/>
      <c r="D261" s="201" t="s">
        <v>181</v>
      </c>
      <c r="E261" s="202" t="s">
        <v>19</v>
      </c>
      <c r="F261" s="203" t="s">
        <v>371</v>
      </c>
      <c r="G261" s="200"/>
      <c r="H261" s="204">
        <v>3.5369999999999999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181</v>
      </c>
      <c r="AU261" s="210" t="s">
        <v>79</v>
      </c>
      <c r="AV261" s="13" t="s">
        <v>79</v>
      </c>
      <c r="AW261" s="13" t="s">
        <v>31</v>
      </c>
      <c r="AX261" s="13" t="s">
        <v>69</v>
      </c>
      <c r="AY261" s="210" t="s">
        <v>165</v>
      </c>
    </row>
    <row r="262" spans="1:65" s="15" customFormat="1" ht="11.25">
      <c r="B262" s="221"/>
      <c r="C262" s="222"/>
      <c r="D262" s="201" t="s">
        <v>181</v>
      </c>
      <c r="E262" s="223" t="s">
        <v>19</v>
      </c>
      <c r="F262" s="224" t="s">
        <v>184</v>
      </c>
      <c r="G262" s="222"/>
      <c r="H262" s="225">
        <v>227.14700000000002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181</v>
      </c>
      <c r="AU262" s="231" t="s">
        <v>79</v>
      </c>
      <c r="AV262" s="15" t="s">
        <v>88</v>
      </c>
      <c r="AW262" s="15" t="s">
        <v>31</v>
      </c>
      <c r="AX262" s="15" t="s">
        <v>73</v>
      </c>
      <c r="AY262" s="231" t="s">
        <v>165</v>
      </c>
    </row>
    <row r="263" spans="1:65" s="2" customFormat="1" ht="24.2" customHeight="1">
      <c r="A263" s="37"/>
      <c r="B263" s="38"/>
      <c r="C263" s="181" t="s">
        <v>372</v>
      </c>
      <c r="D263" s="181" t="s">
        <v>167</v>
      </c>
      <c r="E263" s="182" t="s">
        <v>373</v>
      </c>
      <c r="F263" s="183" t="s">
        <v>374</v>
      </c>
      <c r="G263" s="184" t="s">
        <v>170</v>
      </c>
      <c r="H263" s="185">
        <v>109.28</v>
      </c>
      <c r="I263" s="186"/>
      <c r="J263" s="187">
        <f>ROUND(I263*H263,2)</f>
        <v>0</v>
      </c>
      <c r="K263" s="183" t="s">
        <v>171</v>
      </c>
      <c r="L263" s="42"/>
      <c r="M263" s="188" t="s">
        <v>19</v>
      </c>
      <c r="N263" s="189" t="s">
        <v>41</v>
      </c>
      <c r="O263" s="67"/>
      <c r="P263" s="190">
        <f>O263*H263</f>
        <v>0</v>
      </c>
      <c r="Q263" s="190">
        <v>6.2300000000000003E-3</v>
      </c>
      <c r="R263" s="190">
        <f>Q263*H263</f>
        <v>0.68081440000000004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88</v>
      </c>
      <c r="AT263" s="192" t="s">
        <v>167</v>
      </c>
      <c r="AU263" s="192" t="s">
        <v>79</v>
      </c>
      <c r="AY263" s="20" t="s">
        <v>165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88</v>
      </c>
      <c r="BM263" s="192" t="s">
        <v>375</v>
      </c>
    </row>
    <row r="264" spans="1:65" s="2" customFormat="1" ht="11.25">
      <c r="A264" s="37"/>
      <c r="B264" s="38"/>
      <c r="C264" s="39"/>
      <c r="D264" s="194" t="s">
        <v>172</v>
      </c>
      <c r="E264" s="39"/>
      <c r="F264" s="195" t="s">
        <v>376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172</v>
      </c>
      <c r="AU264" s="20" t="s">
        <v>79</v>
      </c>
    </row>
    <row r="265" spans="1:65" s="13" customFormat="1" ht="11.25">
      <c r="B265" s="199"/>
      <c r="C265" s="200"/>
      <c r="D265" s="201" t="s">
        <v>181</v>
      </c>
      <c r="E265" s="202" t="s">
        <v>19</v>
      </c>
      <c r="F265" s="203" t="s">
        <v>377</v>
      </c>
      <c r="G265" s="200"/>
      <c r="H265" s="204">
        <v>64.5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181</v>
      </c>
      <c r="AU265" s="210" t="s">
        <v>79</v>
      </c>
      <c r="AV265" s="13" t="s">
        <v>79</v>
      </c>
      <c r="AW265" s="13" t="s">
        <v>31</v>
      </c>
      <c r="AX265" s="13" t="s">
        <v>69</v>
      </c>
      <c r="AY265" s="210" t="s">
        <v>165</v>
      </c>
    </row>
    <row r="266" spans="1:65" s="13" customFormat="1" ht="11.25">
      <c r="B266" s="199"/>
      <c r="C266" s="200"/>
      <c r="D266" s="201" t="s">
        <v>181</v>
      </c>
      <c r="E266" s="202" t="s">
        <v>19</v>
      </c>
      <c r="F266" s="203" t="s">
        <v>378</v>
      </c>
      <c r="G266" s="200"/>
      <c r="H266" s="204">
        <v>24.75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181</v>
      </c>
      <c r="AU266" s="210" t="s">
        <v>79</v>
      </c>
      <c r="AV266" s="13" t="s">
        <v>79</v>
      </c>
      <c r="AW266" s="13" t="s">
        <v>31</v>
      </c>
      <c r="AX266" s="13" t="s">
        <v>69</v>
      </c>
      <c r="AY266" s="210" t="s">
        <v>165</v>
      </c>
    </row>
    <row r="267" spans="1:65" s="13" customFormat="1" ht="11.25">
      <c r="B267" s="199"/>
      <c r="C267" s="200"/>
      <c r="D267" s="201" t="s">
        <v>181</v>
      </c>
      <c r="E267" s="202" t="s">
        <v>19</v>
      </c>
      <c r="F267" s="203" t="s">
        <v>379</v>
      </c>
      <c r="G267" s="200"/>
      <c r="H267" s="204">
        <v>16.815000000000001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181</v>
      </c>
      <c r="AU267" s="210" t="s">
        <v>79</v>
      </c>
      <c r="AV267" s="13" t="s">
        <v>79</v>
      </c>
      <c r="AW267" s="13" t="s">
        <v>31</v>
      </c>
      <c r="AX267" s="13" t="s">
        <v>69</v>
      </c>
      <c r="AY267" s="210" t="s">
        <v>165</v>
      </c>
    </row>
    <row r="268" spans="1:65" s="13" customFormat="1" ht="11.25">
      <c r="B268" s="199"/>
      <c r="C268" s="200"/>
      <c r="D268" s="201" t="s">
        <v>181</v>
      </c>
      <c r="E268" s="202" t="s">
        <v>19</v>
      </c>
      <c r="F268" s="203" t="s">
        <v>380</v>
      </c>
      <c r="G268" s="200"/>
      <c r="H268" s="204">
        <v>3.2149999999999999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181</v>
      </c>
      <c r="AU268" s="210" t="s">
        <v>79</v>
      </c>
      <c r="AV268" s="13" t="s">
        <v>79</v>
      </c>
      <c r="AW268" s="13" t="s">
        <v>31</v>
      </c>
      <c r="AX268" s="13" t="s">
        <v>69</v>
      </c>
      <c r="AY268" s="210" t="s">
        <v>165</v>
      </c>
    </row>
    <row r="269" spans="1:65" s="15" customFormat="1" ht="11.25">
      <c r="B269" s="221"/>
      <c r="C269" s="222"/>
      <c r="D269" s="201" t="s">
        <v>181</v>
      </c>
      <c r="E269" s="223" t="s">
        <v>19</v>
      </c>
      <c r="F269" s="224" t="s">
        <v>184</v>
      </c>
      <c r="G269" s="222"/>
      <c r="H269" s="225">
        <v>109.28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181</v>
      </c>
      <c r="AU269" s="231" t="s">
        <v>79</v>
      </c>
      <c r="AV269" s="15" t="s">
        <v>88</v>
      </c>
      <c r="AW269" s="15" t="s">
        <v>31</v>
      </c>
      <c r="AX269" s="15" t="s">
        <v>73</v>
      </c>
      <c r="AY269" s="231" t="s">
        <v>165</v>
      </c>
    </row>
    <row r="270" spans="1:65" s="2" customFormat="1" ht="24.2" customHeight="1">
      <c r="A270" s="37"/>
      <c r="B270" s="38"/>
      <c r="C270" s="181" t="s">
        <v>297</v>
      </c>
      <c r="D270" s="181" t="s">
        <v>167</v>
      </c>
      <c r="E270" s="182" t="s">
        <v>381</v>
      </c>
      <c r="F270" s="183" t="s">
        <v>382</v>
      </c>
      <c r="G270" s="184" t="s">
        <v>170</v>
      </c>
      <c r="H270" s="185">
        <v>30</v>
      </c>
      <c r="I270" s="186"/>
      <c r="J270" s="187">
        <f>ROUND(I270*H270,2)</f>
        <v>0</v>
      </c>
      <c r="K270" s="183" t="s">
        <v>171</v>
      </c>
      <c r="L270" s="42"/>
      <c r="M270" s="188" t="s">
        <v>19</v>
      </c>
      <c r="N270" s="189" t="s">
        <v>41</v>
      </c>
      <c r="O270" s="67"/>
      <c r="P270" s="190">
        <f>O270*H270</f>
        <v>0</v>
      </c>
      <c r="Q270" s="190">
        <v>1E-4</v>
      </c>
      <c r="R270" s="190">
        <f>Q270*H270</f>
        <v>3.0000000000000001E-3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88</v>
      </c>
      <c r="AT270" s="192" t="s">
        <v>167</v>
      </c>
      <c r="AU270" s="192" t="s">
        <v>79</v>
      </c>
      <c r="AY270" s="20" t="s">
        <v>165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79</v>
      </c>
      <c r="BK270" s="193">
        <f>ROUND(I270*H270,2)</f>
        <v>0</v>
      </c>
      <c r="BL270" s="20" t="s">
        <v>88</v>
      </c>
      <c r="BM270" s="192" t="s">
        <v>383</v>
      </c>
    </row>
    <row r="271" spans="1:65" s="2" customFormat="1" ht="11.25">
      <c r="A271" s="37"/>
      <c r="B271" s="38"/>
      <c r="C271" s="39"/>
      <c r="D271" s="194" t="s">
        <v>172</v>
      </c>
      <c r="E271" s="39"/>
      <c r="F271" s="195" t="s">
        <v>384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172</v>
      </c>
      <c r="AU271" s="20" t="s">
        <v>79</v>
      </c>
    </row>
    <row r="272" spans="1:65" s="2" customFormat="1" ht="55.5" customHeight="1">
      <c r="A272" s="37"/>
      <c r="B272" s="38"/>
      <c r="C272" s="181" t="s">
        <v>385</v>
      </c>
      <c r="D272" s="181" t="s">
        <v>167</v>
      </c>
      <c r="E272" s="182" t="s">
        <v>386</v>
      </c>
      <c r="F272" s="183" t="s">
        <v>387</v>
      </c>
      <c r="G272" s="184" t="s">
        <v>323</v>
      </c>
      <c r="H272" s="185">
        <v>33.253999999999998</v>
      </c>
      <c r="I272" s="186"/>
      <c r="J272" s="187">
        <f>ROUND(I272*H272,2)</f>
        <v>0</v>
      </c>
      <c r="K272" s="183" t="s">
        <v>171</v>
      </c>
      <c r="L272" s="42"/>
      <c r="M272" s="188" t="s">
        <v>19</v>
      </c>
      <c r="N272" s="189" t="s">
        <v>41</v>
      </c>
      <c r="O272" s="67"/>
      <c r="P272" s="190">
        <f>O272*H272</f>
        <v>0</v>
      </c>
      <c r="Q272" s="190">
        <v>0.24632999999999999</v>
      </c>
      <c r="R272" s="190">
        <f>Q272*H272</f>
        <v>8.1914578200000001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88</v>
      </c>
      <c r="AT272" s="192" t="s">
        <v>167</v>
      </c>
      <c r="AU272" s="192" t="s">
        <v>79</v>
      </c>
      <c r="AY272" s="20" t="s">
        <v>165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79</v>
      </c>
      <c r="BK272" s="193">
        <f>ROUND(I272*H272,2)</f>
        <v>0</v>
      </c>
      <c r="BL272" s="20" t="s">
        <v>88</v>
      </c>
      <c r="BM272" s="192" t="s">
        <v>388</v>
      </c>
    </row>
    <row r="273" spans="1:65" s="2" customFormat="1" ht="11.25">
      <c r="A273" s="37"/>
      <c r="B273" s="38"/>
      <c r="C273" s="39"/>
      <c r="D273" s="194" t="s">
        <v>172</v>
      </c>
      <c r="E273" s="39"/>
      <c r="F273" s="195" t="s">
        <v>389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172</v>
      </c>
      <c r="AU273" s="20" t="s">
        <v>79</v>
      </c>
    </row>
    <row r="274" spans="1:65" s="13" customFormat="1" ht="11.25">
      <c r="B274" s="199"/>
      <c r="C274" s="200"/>
      <c r="D274" s="201" t="s">
        <v>181</v>
      </c>
      <c r="E274" s="202" t="s">
        <v>19</v>
      </c>
      <c r="F274" s="203" t="s">
        <v>390</v>
      </c>
      <c r="G274" s="200"/>
      <c r="H274" s="204">
        <v>31.379000000000001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181</v>
      </c>
      <c r="AU274" s="210" t="s">
        <v>79</v>
      </c>
      <c r="AV274" s="13" t="s">
        <v>79</v>
      </c>
      <c r="AW274" s="13" t="s">
        <v>31</v>
      </c>
      <c r="AX274" s="13" t="s">
        <v>69</v>
      </c>
      <c r="AY274" s="210" t="s">
        <v>165</v>
      </c>
    </row>
    <row r="275" spans="1:65" s="13" customFormat="1" ht="11.25">
      <c r="B275" s="199"/>
      <c r="C275" s="200"/>
      <c r="D275" s="201" t="s">
        <v>181</v>
      </c>
      <c r="E275" s="202" t="s">
        <v>19</v>
      </c>
      <c r="F275" s="203" t="s">
        <v>391</v>
      </c>
      <c r="G275" s="200"/>
      <c r="H275" s="204">
        <v>1.875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181</v>
      </c>
      <c r="AU275" s="210" t="s">
        <v>79</v>
      </c>
      <c r="AV275" s="13" t="s">
        <v>79</v>
      </c>
      <c r="AW275" s="13" t="s">
        <v>31</v>
      </c>
      <c r="AX275" s="13" t="s">
        <v>69</v>
      </c>
      <c r="AY275" s="210" t="s">
        <v>165</v>
      </c>
    </row>
    <row r="276" spans="1:65" s="15" customFormat="1" ht="11.25">
      <c r="B276" s="221"/>
      <c r="C276" s="222"/>
      <c r="D276" s="201" t="s">
        <v>181</v>
      </c>
      <c r="E276" s="223" t="s">
        <v>19</v>
      </c>
      <c r="F276" s="224" t="s">
        <v>184</v>
      </c>
      <c r="G276" s="222"/>
      <c r="H276" s="225">
        <v>33.254000000000005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181</v>
      </c>
      <c r="AU276" s="231" t="s">
        <v>79</v>
      </c>
      <c r="AV276" s="15" t="s">
        <v>88</v>
      </c>
      <c r="AW276" s="15" t="s">
        <v>31</v>
      </c>
      <c r="AX276" s="15" t="s">
        <v>73</v>
      </c>
      <c r="AY276" s="231" t="s">
        <v>165</v>
      </c>
    </row>
    <row r="277" spans="1:65" s="2" customFormat="1" ht="24.2" customHeight="1">
      <c r="A277" s="37"/>
      <c r="B277" s="38"/>
      <c r="C277" s="181" t="s">
        <v>302</v>
      </c>
      <c r="D277" s="181" t="s">
        <v>167</v>
      </c>
      <c r="E277" s="182" t="s">
        <v>392</v>
      </c>
      <c r="F277" s="183" t="s">
        <v>393</v>
      </c>
      <c r="G277" s="184" t="s">
        <v>170</v>
      </c>
      <c r="H277" s="185">
        <v>34.865000000000002</v>
      </c>
      <c r="I277" s="186"/>
      <c r="J277" s="187">
        <f>ROUND(I277*H277,2)</f>
        <v>0</v>
      </c>
      <c r="K277" s="183" t="s">
        <v>171</v>
      </c>
      <c r="L277" s="42"/>
      <c r="M277" s="188" t="s">
        <v>19</v>
      </c>
      <c r="N277" s="189" t="s">
        <v>41</v>
      </c>
      <c r="O277" s="67"/>
      <c r="P277" s="190">
        <f>O277*H277</f>
        <v>0</v>
      </c>
      <c r="Q277" s="190">
        <v>1.1209999999999999E-2</v>
      </c>
      <c r="R277" s="190">
        <f>Q277*H277</f>
        <v>0.39083665000000001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88</v>
      </c>
      <c r="AT277" s="192" t="s">
        <v>167</v>
      </c>
      <c r="AU277" s="192" t="s">
        <v>79</v>
      </c>
      <c r="AY277" s="20" t="s">
        <v>165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88</v>
      </c>
      <c r="BM277" s="192" t="s">
        <v>394</v>
      </c>
    </row>
    <row r="278" spans="1:65" s="2" customFormat="1" ht="11.25">
      <c r="A278" s="37"/>
      <c r="B278" s="38"/>
      <c r="C278" s="39"/>
      <c r="D278" s="194" t="s">
        <v>172</v>
      </c>
      <c r="E278" s="39"/>
      <c r="F278" s="195" t="s">
        <v>395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172</v>
      </c>
      <c r="AU278" s="20" t="s">
        <v>79</v>
      </c>
    </row>
    <row r="279" spans="1:65" s="13" customFormat="1" ht="11.25">
      <c r="B279" s="199"/>
      <c r="C279" s="200"/>
      <c r="D279" s="201" t="s">
        <v>181</v>
      </c>
      <c r="E279" s="202" t="s">
        <v>19</v>
      </c>
      <c r="F279" s="203" t="s">
        <v>396</v>
      </c>
      <c r="G279" s="200"/>
      <c r="H279" s="204">
        <v>34.865000000000002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181</v>
      </c>
      <c r="AU279" s="210" t="s">
        <v>79</v>
      </c>
      <c r="AV279" s="13" t="s">
        <v>79</v>
      </c>
      <c r="AW279" s="13" t="s">
        <v>31</v>
      </c>
      <c r="AX279" s="13" t="s">
        <v>73</v>
      </c>
      <c r="AY279" s="210" t="s">
        <v>165</v>
      </c>
    </row>
    <row r="280" spans="1:65" s="2" customFormat="1" ht="44.25" customHeight="1">
      <c r="A280" s="37"/>
      <c r="B280" s="38"/>
      <c r="C280" s="181" t="s">
        <v>397</v>
      </c>
      <c r="D280" s="181" t="s">
        <v>167</v>
      </c>
      <c r="E280" s="182" t="s">
        <v>398</v>
      </c>
      <c r="F280" s="183" t="s">
        <v>399</v>
      </c>
      <c r="G280" s="184" t="s">
        <v>179</v>
      </c>
      <c r="H280" s="185">
        <v>32.53</v>
      </c>
      <c r="I280" s="186"/>
      <c r="J280" s="187">
        <f>ROUND(I280*H280,2)</f>
        <v>0</v>
      </c>
      <c r="K280" s="183" t="s">
        <v>171</v>
      </c>
      <c r="L280" s="42"/>
      <c r="M280" s="188" t="s">
        <v>19</v>
      </c>
      <c r="N280" s="189" t="s">
        <v>41</v>
      </c>
      <c r="O280" s="67"/>
      <c r="P280" s="190">
        <f>O280*H280</f>
        <v>0</v>
      </c>
      <c r="Q280" s="190">
        <v>1.823</v>
      </c>
      <c r="R280" s="190">
        <f>Q280*H280</f>
        <v>59.302190000000003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88</v>
      </c>
      <c r="AT280" s="192" t="s">
        <v>167</v>
      </c>
      <c r="AU280" s="192" t="s">
        <v>79</v>
      </c>
      <c r="AY280" s="20" t="s">
        <v>165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79</v>
      </c>
      <c r="BK280" s="193">
        <f>ROUND(I280*H280,2)</f>
        <v>0</v>
      </c>
      <c r="BL280" s="20" t="s">
        <v>88</v>
      </c>
      <c r="BM280" s="192" t="s">
        <v>400</v>
      </c>
    </row>
    <row r="281" spans="1:65" s="2" customFormat="1" ht="11.25">
      <c r="A281" s="37"/>
      <c r="B281" s="38"/>
      <c r="C281" s="39"/>
      <c r="D281" s="194" t="s">
        <v>172</v>
      </c>
      <c r="E281" s="39"/>
      <c r="F281" s="195" t="s">
        <v>401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172</v>
      </c>
      <c r="AU281" s="20" t="s">
        <v>79</v>
      </c>
    </row>
    <row r="282" spans="1:65" s="13" customFormat="1" ht="11.25">
      <c r="B282" s="199"/>
      <c r="C282" s="200"/>
      <c r="D282" s="201" t="s">
        <v>181</v>
      </c>
      <c r="E282" s="202" t="s">
        <v>19</v>
      </c>
      <c r="F282" s="203" t="s">
        <v>402</v>
      </c>
      <c r="G282" s="200"/>
      <c r="H282" s="204">
        <v>1.17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181</v>
      </c>
      <c r="AU282" s="210" t="s">
        <v>79</v>
      </c>
      <c r="AV282" s="13" t="s">
        <v>79</v>
      </c>
      <c r="AW282" s="13" t="s">
        <v>31</v>
      </c>
      <c r="AX282" s="13" t="s">
        <v>69</v>
      </c>
      <c r="AY282" s="210" t="s">
        <v>165</v>
      </c>
    </row>
    <row r="283" spans="1:65" s="13" customFormat="1" ht="11.25">
      <c r="B283" s="199"/>
      <c r="C283" s="200"/>
      <c r="D283" s="201" t="s">
        <v>181</v>
      </c>
      <c r="E283" s="202" t="s">
        <v>19</v>
      </c>
      <c r="F283" s="203" t="s">
        <v>403</v>
      </c>
      <c r="G283" s="200"/>
      <c r="H283" s="204">
        <v>29.241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181</v>
      </c>
      <c r="AU283" s="210" t="s">
        <v>79</v>
      </c>
      <c r="AV283" s="13" t="s">
        <v>79</v>
      </c>
      <c r="AW283" s="13" t="s">
        <v>31</v>
      </c>
      <c r="AX283" s="13" t="s">
        <v>69</v>
      </c>
      <c r="AY283" s="210" t="s">
        <v>165</v>
      </c>
    </row>
    <row r="284" spans="1:65" s="13" customFormat="1" ht="11.25">
      <c r="B284" s="199"/>
      <c r="C284" s="200"/>
      <c r="D284" s="201" t="s">
        <v>181</v>
      </c>
      <c r="E284" s="202" t="s">
        <v>19</v>
      </c>
      <c r="F284" s="203" t="s">
        <v>404</v>
      </c>
      <c r="G284" s="200"/>
      <c r="H284" s="204">
        <v>-3.6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181</v>
      </c>
      <c r="AU284" s="210" t="s">
        <v>79</v>
      </c>
      <c r="AV284" s="13" t="s">
        <v>79</v>
      </c>
      <c r="AW284" s="13" t="s">
        <v>31</v>
      </c>
      <c r="AX284" s="13" t="s">
        <v>69</v>
      </c>
      <c r="AY284" s="210" t="s">
        <v>165</v>
      </c>
    </row>
    <row r="285" spans="1:65" s="13" customFormat="1" ht="11.25">
      <c r="B285" s="199"/>
      <c r="C285" s="200"/>
      <c r="D285" s="201" t="s">
        <v>181</v>
      </c>
      <c r="E285" s="202" t="s">
        <v>19</v>
      </c>
      <c r="F285" s="203" t="s">
        <v>405</v>
      </c>
      <c r="G285" s="200"/>
      <c r="H285" s="204">
        <v>-2.7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181</v>
      </c>
      <c r="AU285" s="210" t="s">
        <v>79</v>
      </c>
      <c r="AV285" s="13" t="s">
        <v>79</v>
      </c>
      <c r="AW285" s="13" t="s">
        <v>31</v>
      </c>
      <c r="AX285" s="13" t="s">
        <v>69</v>
      </c>
      <c r="AY285" s="210" t="s">
        <v>165</v>
      </c>
    </row>
    <row r="286" spans="1:65" s="13" customFormat="1" ht="11.25">
      <c r="B286" s="199"/>
      <c r="C286" s="200"/>
      <c r="D286" s="201" t="s">
        <v>181</v>
      </c>
      <c r="E286" s="202" t="s">
        <v>19</v>
      </c>
      <c r="F286" s="203" t="s">
        <v>406</v>
      </c>
      <c r="G286" s="200"/>
      <c r="H286" s="204">
        <v>-0.58499999999999996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181</v>
      </c>
      <c r="AU286" s="210" t="s">
        <v>79</v>
      </c>
      <c r="AV286" s="13" t="s">
        <v>79</v>
      </c>
      <c r="AW286" s="13" t="s">
        <v>31</v>
      </c>
      <c r="AX286" s="13" t="s">
        <v>69</v>
      </c>
      <c r="AY286" s="210" t="s">
        <v>165</v>
      </c>
    </row>
    <row r="287" spans="1:65" s="13" customFormat="1" ht="11.25">
      <c r="B287" s="199"/>
      <c r="C287" s="200"/>
      <c r="D287" s="201" t="s">
        <v>181</v>
      </c>
      <c r="E287" s="202" t="s">
        <v>19</v>
      </c>
      <c r="F287" s="203" t="s">
        <v>407</v>
      </c>
      <c r="G287" s="200"/>
      <c r="H287" s="204">
        <v>-0.88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181</v>
      </c>
      <c r="AU287" s="210" t="s">
        <v>79</v>
      </c>
      <c r="AV287" s="13" t="s">
        <v>79</v>
      </c>
      <c r="AW287" s="13" t="s">
        <v>31</v>
      </c>
      <c r="AX287" s="13" t="s">
        <v>69</v>
      </c>
      <c r="AY287" s="210" t="s">
        <v>165</v>
      </c>
    </row>
    <row r="288" spans="1:65" s="13" customFormat="1" ht="11.25">
      <c r="B288" s="199"/>
      <c r="C288" s="200"/>
      <c r="D288" s="201" t="s">
        <v>181</v>
      </c>
      <c r="E288" s="202" t="s">
        <v>19</v>
      </c>
      <c r="F288" s="203" t="s">
        <v>408</v>
      </c>
      <c r="G288" s="200"/>
      <c r="H288" s="204">
        <v>2.919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181</v>
      </c>
      <c r="AU288" s="210" t="s">
        <v>79</v>
      </c>
      <c r="AV288" s="13" t="s">
        <v>79</v>
      </c>
      <c r="AW288" s="13" t="s">
        <v>31</v>
      </c>
      <c r="AX288" s="13" t="s">
        <v>69</v>
      </c>
      <c r="AY288" s="210" t="s">
        <v>165</v>
      </c>
    </row>
    <row r="289" spans="1:65" s="13" customFormat="1" ht="11.25">
      <c r="B289" s="199"/>
      <c r="C289" s="200"/>
      <c r="D289" s="201" t="s">
        <v>181</v>
      </c>
      <c r="E289" s="202" t="s">
        <v>19</v>
      </c>
      <c r="F289" s="203" t="s">
        <v>409</v>
      </c>
      <c r="G289" s="200"/>
      <c r="H289" s="204">
        <v>0.08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181</v>
      </c>
      <c r="AU289" s="210" t="s">
        <v>79</v>
      </c>
      <c r="AV289" s="13" t="s">
        <v>79</v>
      </c>
      <c r="AW289" s="13" t="s">
        <v>31</v>
      </c>
      <c r="AX289" s="13" t="s">
        <v>69</v>
      </c>
      <c r="AY289" s="210" t="s">
        <v>165</v>
      </c>
    </row>
    <row r="290" spans="1:65" s="13" customFormat="1" ht="11.25">
      <c r="B290" s="199"/>
      <c r="C290" s="200"/>
      <c r="D290" s="201" t="s">
        <v>181</v>
      </c>
      <c r="E290" s="202" t="s">
        <v>19</v>
      </c>
      <c r="F290" s="203" t="s">
        <v>410</v>
      </c>
      <c r="G290" s="200"/>
      <c r="H290" s="204">
        <v>0.88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181</v>
      </c>
      <c r="AU290" s="210" t="s">
        <v>79</v>
      </c>
      <c r="AV290" s="13" t="s">
        <v>79</v>
      </c>
      <c r="AW290" s="13" t="s">
        <v>31</v>
      </c>
      <c r="AX290" s="13" t="s">
        <v>69</v>
      </c>
      <c r="AY290" s="210" t="s">
        <v>165</v>
      </c>
    </row>
    <row r="291" spans="1:65" s="13" customFormat="1" ht="11.25">
      <c r="B291" s="199"/>
      <c r="C291" s="200"/>
      <c r="D291" s="201" t="s">
        <v>181</v>
      </c>
      <c r="E291" s="202" t="s">
        <v>19</v>
      </c>
      <c r="F291" s="203" t="s">
        <v>411</v>
      </c>
      <c r="G291" s="200"/>
      <c r="H291" s="204">
        <v>0.29699999999999999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181</v>
      </c>
      <c r="AU291" s="210" t="s">
        <v>79</v>
      </c>
      <c r="AV291" s="13" t="s">
        <v>79</v>
      </c>
      <c r="AW291" s="13" t="s">
        <v>31</v>
      </c>
      <c r="AX291" s="13" t="s">
        <v>69</v>
      </c>
      <c r="AY291" s="210" t="s">
        <v>165</v>
      </c>
    </row>
    <row r="292" spans="1:65" s="13" customFormat="1" ht="11.25">
      <c r="B292" s="199"/>
      <c r="C292" s="200"/>
      <c r="D292" s="201" t="s">
        <v>181</v>
      </c>
      <c r="E292" s="202" t="s">
        <v>19</v>
      </c>
      <c r="F292" s="203" t="s">
        <v>412</v>
      </c>
      <c r="G292" s="200"/>
      <c r="H292" s="204">
        <v>0.14399999999999999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181</v>
      </c>
      <c r="AU292" s="210" t="s">
        <v>79</v>
      </c>
      <c r="AV292" s="13" t="s">
        <v>79</v>
      </c>
      <c r="AW292" s="13" t="s">
        <v>31</v>
      </c>
      <c r="AX292" s="13" t="s">
        <v>69</v>
      </c>
      <c r="AY292" s="210" t="s">
        <v>165</v>
      </c>
    </row>
    <row r="293" spans="1:65" s="13" customFormat="1" ht="11.25">
      <c r="B293" s="199"/>
      <c r="C293" s="200"/>
      <c r="D293" s="201" t="s">
        <v>181</v>
      </c>
      <c r="E293" s="202" t="s">
        <v>19</v>
      </c>
      <c r="F293" s="203" t="s">
        <v>413</v>
      </c>
      <c r="G293" s="200"/>
      <c r="H293" s="204">
        <v>0.47599999999999998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181</v>
      </c>
      <c r="AU293" s="210" t="s">
        <v>79</v>
      </c>
      <c r="AV293" s="13" t="s">
        <v>79</v>
      </c>
      <c r="AW293" s="13" t="s">
        <v>31</v>
      </c>
      <c r="AX293" s="13" t="s">
        <v>69</v>
      </c>
      <c r="AY293" s="210" t="s">
        <v>165</v>
      </c>
    </row>
    <row r="294" spans="1:65" s="13" customFormat="1" ht="11.25">
      <c r="B294" s="199"/>
      <c r="C294" s="200"/>
      <c r="D294" s="201" t="s">
        <v>181</v>
      </c>
      <c r="E294" s="202" t="s">
        <v>19</v>
      </c>
      <c r="F294" s="203" t="s">
        <v>414</v>
      </c>
      <c r="G294" s="200"/>
      <c r="H294" s="204">
        <v>0.72599999999999998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181</v>
      </c>
      <c r="AU294" s="210" t="s">
        <v>79</v>
      </c>
      <c r="AV294" s="13" t="s">
        <v>79</v>
      </c>
      <c r="AW294" s="13" t="s">
        <v>31</v>
      </c>
      <c r="AX294" s="13" t="s">
        <v>69</v>
      </c>
      <c r="AY294" s="210" t="s">
        <v>165</v>
      </c>
    </row>
    <row r="295" spans="1:65" s="13" customFormat="1" ht="11.25">
      <c r="B295" s="199"/>
      <c r="C295" s="200"/>
      <c r="D295" s="201" t="s">
        <v>181</v>
      </c>
      <c r="E295" s="202" t="s">
        <v>19</v>
      </c>
      <c r="F295" s="203" t="s">
        <v>415</v>
      </c>
      <c r="G295" s="200"/>
      <c r="H295" s="204">
        <v>0.19800000000000001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181</v>
      </c>
      <c r="AU295" s="210" t="s">
        <v>79</v>
      </c>
      <c r="AV295" s="13" t="s">
        <v>79</v>
      </c>
      <c r="AW295" s="13" t="s">
        <v>31</v>
      </c>
      <c r="AX295" s="13" t="s">
        <v>69</v>
      </c>
      <c r="AY295" s="210" t="s">
        <v>165</v>
      </c>
    </row>
    <row r="296" spans="1:65" s="13" customFormat="1" ht="11.25">
      <c r="B296" s="199"/>
      <c r="C296" s="200"/>
      <c r="D296" s="201" t="s">
        <v>181</v>
      </c>
      <c r="E296" s="202" t="s">
        <v>19</v>
      </c>
      <c r="F296" s="203" t="s">
        <v>416</v>
      </c>
      <c r="G296" s="200"/>
      <c r="H296" s="204">
        <v>0.30599999999999999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181</v>
      </c>
      <c r="AU296" s="210" t="s">
        <v>79</v>
      </c>
      <c r="AV296" s="13" t="s">
        <v>79</v>
      </c>
      <c r="AW296" s="13" t="s">
        <v>31</v>
      </c>
      <c r="AX296" s="13" t="s">
        <v>69</v>
      </c>
      <c r="AY296" s="210" t="s">
        <v>165</v>
      </c>
    </row>
    <row r="297" spans="1:65" s="13" customFormat="1" ht="11.25">
      <c r="B297" s="199"/>
      <c r="C297" s="200"/>
      <c r="D297" s="201" t="s">
        <v>181</v>
      </c>
      <c r="E297" s="202" t="s">
        <v>19</v>
      </c>
      <c r="F297" s="203" t="s">
        <v>417</v>
      </c>
      <c r="G297" s="200"/>
      <c r="H297" s="204">
        <v>3.2480000000000002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181</v>
      </c>
      <c r="AU297" s="210" t="s">
        <v>79</v>
      </c>
      <c r="AV297" s="13" t="s">
        <v>79</v>
      </c>
      <c r="AW297" s="13" t="s">
        <v>31</v>
      </c>
      <c r="AX297" s="13" t="s">
        <v>69</v>
      </c>
      <c r="AY297" s="210" t="s">
        <v>165</v>
      </c>
    </row>
    <row r="298" spans="1:65" s="13" customFormat="1" ht="11.25">
      <c r="B298" s="199"/>
      <c r="C298" s="200"/>
      <c r="D298" s="201" t="s">
        <v>181</v>
      </c>
      <c r="E298" s="202" t="s">
        <v>19</v>
      </c>
      <c r="F298" s="203" t="s">
        <v>418</v>
      </c>
      <c r="G298" s="200"/>
      <c r="H298" s="204">
        <v>0.61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181</v>
      </c>
      <c r="AU298" s="210" t="s">
        <v>79</v>
      </c>
      <c r="AV298" s="13" t="s">
        <v>79</v>
      </c>
      <c r="AW298" s="13" t="s">
        <v>31</v>
      </c>
      <c r="AX298" s="13" t="s">
        <v>69</v>
      </c>
      <c r="AY298" s="210" t="s">
        <v>165</v>
      </c>
    </row>
    <row r="299" spans="1:65" s="15" customFormat="1" ht="11.25">
      <c r="B299" s="221"/>
      <c r="C299" s="222"/>
      <c r="D299" s="201" t="s">
        <v>181</v>
      </c>
      <c r="E299" s="223" t="s">
        <v>19</v>
      </c>
      <c r="F299" s="224" t="s">
        <v>184</v>
      </c>
      <c r="G299" s="222"/>
      <c r="H299" s="225">
        <v>32.53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181</v>
      </c>
      <c r="AU299" s="231" t="s">
        <v>79</v>
      </c>
      <c r="AV299" s="15" t="s">
        <v>88</v>
      </c>
      <c r="AW299" s="15" t="s">
        <v>31</v>
      </c>
      <c r="AX299" s="15" t="s">
        <v>73</v>
      </c>
      <c r="AY299" s="231" t="s">
        <v>165</v>
      </c>
    </row>
    <row r="300" spans="1:65" s="2" customFormat="1" ht="24.2" customHeight="1">
      <c r="A300" s="37"/>
      <c r="B300" s="38"/>
      <c r="C300" s="181" t="s">
        <v>312</v>
      </c>
      <c r="D300" s="181" t="s">
        <v>167</v>
      </c>
      <c r="E300" s="182" t="s">
        <v>419</v>
      </c>
      <c r="F300" s="183" t="s">
        <v>420</v>
      </c>
      <c r="G300" s="184" t="s">
        <v>179</v>
      </c>
      <c r="H300" s="185">
        <v>0.46100000000000002</v>
      </c>
      <c r="I300" s="186"/>
      <c r="J300" s="187">
        <f>ROUND(I300*H300,2)</f>
        <v>0</v>
      </c>
      <c r="K300" s="183" t="s">
        <v>171</v>
      </c>
      <c r="L300" s="42"/>
      <c r="M300" s="188" t="s">
        <v>19</v>
      </c>
      <c r="N300" s="189" t="s">
        <v>41</v>
      </c>
      <c r="O300" s="67"/>
      <c r="P300" s="190">
        <f>O300*H300</f>
        <v>0</v>
      </c>
      <c r="Q300" s="190">
        <v>2.5018699999999998</v>
      </c>
      <c r="R300" s="190">
        <f>Q300*H300</f>
        <v>1.15336207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88</v>
      </c>
      <c r="AT300" s="192" t="s">
        <v>167</v>
      </c>
      <c r="AU300" s="192" t="s">
        <v>79</v>
      </c>
      <c r="AY300" s="20" t="s">
        <v>165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79</v>
      </c>
      <c r="BK300" s="193">
        <f>ROUND(I300*H300,2)</f>
        <v>0</v>
      </c>
      <c r="BL300" s="20" t="s">
        <v>88</v>
      </c>
      <c r="BM300" s="192" t="s">
        <v>421</v>
      </c>
    </row>
    <row r="301" spans="1:65" s="2" customFormat="1" ht="11.25">
      <c r="A301" s="37"/>
      <c r="B301" s="38"/>
      <c r="C301" s="39"/>
      <c r="D301" s="194" t="s">
        <v>172</v>
      </c>
      <c r="E301" s="39"/>
      <c r="F301" s="195" t="s">
        <v>422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172</v>
      </c>
      <c r="AU301" s="20" t="s">
        <v>79</v>
      </c>
    </row>
    <row r="302" spans="1:65" s="13" customFormat="1" ht="22.5">
      <c r="B302" s="199"/>
      <c r="C302" s="200"/>
      <c r="D302" s="201" t="s">
        <v>181</v>
      </c>
      <c r="E302" s="202" t="s">
        <v>19</v>
      </c>
      <c r="F302" s="203" t="s">
        <v>423</v>
      </c>
      <c r="G302" s="200"/>
      <c r="H302" s="204">
        <v>9.6000000000000002E-2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181</v>
      </c>
      <c r="AU302" s="210" t="s">
        <v>79</v>
      </c>
      <c r="AV302" s="13" t="s">
        <v>79</v>
      </c>
      <c r="AW302" s="13" t="s">
        <v>31</v>
      </c>
      <c r="AX302" s="13" t="s">
        <v>69</v>
      </c>
      <c r="AY302" s="210" t="s">
        <v>165</v>
      </c>
    </row>
    <row r="303" spans="1:65" s="13" customFormat="1" ht="22.5">
      <c r="B303" s="199"/>
      <c r="C303" s="200"/>
      <c r="D303" s="201" t="s">
        <v>181</v>
      </c>
      <c r="E303" s="202" t="s">
        <v>19</v>
      </c>
      <c r="F303" s="203" t="s">
        <v>424</v>
      </c>
      <c r="G303" s="200"/>
      <c r="H303" s="204">
        <v>0.33800000000000002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181</v>
      </c>
      <c r="AU303" s="210" t="s">
        <v>79</v>
      </c>
      <c r="AV303" s="13" t="s">
        <v>79</v>
      </c>
      <c r="AW303" s="13" t="s">
        <v>31</v>
      </c>
      <c r="AX303" s="13" t="s">
        <v>69</v>
      </c>
      <c r="AY303" s="210" t="s">
        <v>165</v>
      </c>
    </row>
    <row r="304" spans="1:65" s="13" customFormat="1" ht="11.25">
      <c r="B304" s="199"/>
      <c r="C304" s="200"/>
      <c r="D304" s="201" t="s">
        <v>181</v>
      </c>
      <c r="E304" s="202" t="s">
        <v>19</v>
      </c>
      <c r="F304" s="203" t="s">
        <v>425</v>
      </c>
      <c r="G304" s="200"/>
      <c r="H304" s="204">
        <v>2.7E-2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181</v>
      </c>
      <c r="AU304" s="210" t="s">
        <v>79</v>
      </c>
      <c r="AV304" s="13" t="s">
        <v>79</v>
      </c>
      <c r="AW304" s="13" t="s">
        <v>31</v>
      </c>
      <c r="AX304" s="13" t="s">
        <v>69</v>
      </c>
      <c r="AY304" s="210" t="s">
        <v>165</v>
      </c>
    </row>
    <row r="305" spans="1:65" s="15" customFormat="1" ht="11.25">
      <c r="B305" s="221"/>
      <c r="C305" s="222"/>
      <c r="D305" s="201" t="s">
        <v>181</v>
      </c>
      <c r="E305" s="223" t="s">
        <v>19</v>
      </c>
      <c r="F305" s="224" t="s">
        <v>184</v>
      </c>
      <c r="G305" s="222"/>
      <c r="H305" s="225">
        <v>0.46100000000000002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181</v>
      </c>
      <c r="AU305" s="231" t="s">
        <v>79</v>
      </c>
      <c r="AV305" s="15" t="s">
        <v>88</v>
      </c>
      <c r="AW305" s="15" t="s">
        <v>31</v>
      </c>
      <c r="AX305" s="15" t="s">
        <v>73</v>
      </c>
      <c r="AY305" s="231" t="s">
        <v>165</v>
      </c>
    </row>
    <row r="306" spans="1:65" s="2" customFormat="1" ht="24.2" customHeight="1">
      <c r="A306" s="37"/>
      <c r="B306" s="38"/>
      <c r="C306" s="181" t="s">
        <v>426</v>
      </c>
      <c r="D306" s="181" t="s">
        <v>167</v>
      </c>
      <c r="E306" s="182" t="s">
        <v>427</v>
      </c>
      <c r="F306" s="183" t="s">
        <v>428</v>
      </c>
      <c r="G306" s="184" t="s">
        <v>323</v>
      </c>
      <c r="H306" s="185">
        <v>3.07</v>
      </c>
      <c r="I306" s="186"/>
      <c r="J306" s="187">
        <f>ROUND(I306*H306,2)</f>
        <v>0</v>
      </c>
      <c r="K306" s="183" t="s">
        <v>171</v>
      </c>
      <c r="L306" s="42"/>
      <c r="M306" s="188" t="s">
        <v>19</v>
      </c>
      <c r="N306" s="189" t="s">
        <v>41</v>
      </c>
      <c r="O306" s="67"/>
      <c r="P306" s="190">
        <f>O306*H306</f>
        <v>0</v>
      </c>
      <c r="Q306" s="190">
        <v>2.7499999999999998E-3</v>
      </c>
      <c r="R306" s="190">
        <f>Q306*H306</f>
        <v>8.4424999999999986E-3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88</v>
      </c>
      <c r="AT306" s="192" t="s">
        <v>167</v>
      </c>
      <c r="AU306" s="192" t="s">
        <v>79</v>
      </c>
      <c r="AY306" s="20" t="s">
        <v>165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88</v>
      </c>
      <c r="BM306" s="192" t="s">
        <v>429</v>
      </c>
    </row>
    <row r="307" spans="1:65" s="2" customFormat="1" ht="11.25">
      <c r="A307" s="37"/>
      <c r="B307" s="38"/>
      <c r="C307" s="39"/>
      <c r="D307" s="194" t="s">
        <v>172</v>
      </c>
      <c r="E307" s="39"/>
      <c r="F307" s="195" t="s">
        <v>430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172</v>
      </c>
      <c r="AU307" s="20" t="s">
        <v>79</v>
      </c>
    </row>
    <row r="308" spans="1:65" s="13" customFormat="1" ht="22.5">
      <c r="B308" s="199"/>
      <c r="C308" s="200"/>
      <c r="D308" s="201" t="s">
        <v>181</v>
      </c>
      <c r="E308" s="202" t="s">
        <v>19</v>
      </c>
      <c r="F308" s="203" t="s">
        <v>431</v>
      </c>
      <c r="G308" s="200"/>
      <c r="H308" s="204">
        <v>0.64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181</v>
      </c>
      <c r="AU308" s="210" t="s">
        <v>79</v>
      </c>
      <c r="AV308" s="13" t="s">
        <v>79</v>
      </c>
      <c r="AW308" s="13" t="s">
        <v>31</v>
      </c>
      <c r="AX308" s="13" t="s">
        <v>69</v>
      </c>
      <c r="AY308" s="210" t="s">
        <v>165</v>
      </c>
    </row>
    <row r="309" spans="1:65" s="13" customFormat="1" ht="22.5">
      <c r="B309" s="199"/>
      <c r="C309" s="200"/>
      <c r="D309" s="201" t="s">
        <v>181</v>
      </c>
      <c r="E309" s="202" t="s">
        <v>19</v>
      </c>
      <c r="F309" s="203" t="s">
        <v>432</v>
      </c>
      <c r="G309" s="200"/>
      <c r="H309" s="204">
        <v>2.25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181</v>
      </c>
      <c r="AU309" s="210" t="s">
        <v>79</v>
      </c>
      <c r="AV309" s="13" t="s">
        <v>79</v>
      </c>
      <c r="AW309" s="13" t="s">
        <v>31</v>
      </c>
      <c r="AX309" s="13" t="s">
        <v>69</v>
      </c>
      <c r="AY309" s="210" t="s">
        <v>165</v>
      </c>
    </row>
    <row r="310" spans="1:65" s="13" customFormat="1" ht="11.25">
      <c r="B310" s="199"/>
      <c r="C310" s="200"/>
      <c r="D310" s="201" t="s">
        <v>181</v>
      </c>
      <c r="E310" s="202" t="s">
        <v>19</v>
      </c>
      <c r="F310" s="203" t="s">
        <v>433</v>
      </c>
      <c r="G310" s="200"/>
      <c r="H310" s="204">
        <v>0.18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181</v>
      </c>
      <c r="AU310" s="210" t="s">
        <v>79</v>
      </c>
      <c r="AV310" s="13" t="s">
        <v>79</v>
      </c>
      <c r="AW310" s="13" t="s">
        <v>31</v>
      </c>
      <c r="AX310" s="13" t="s">
        <v>69</v>
      </c>
      <c r="AY310" s="210" t="s">
        <v>165</v>
      </c>
    </row>
    <row r="311" spans="1:65" s="15" customFormat="1" ht="11.25">
      <c r="B311" s="221"/>
      <c r="C311" s="222"/>
      <c r="D311" s="201" t="s">
        <v>181</v>
      </c>
      <c r="E311" s="223" t="s">
        <v>19</v>
      </c>
      <c r="F311" s="224" t="s">
        <v>184</v>
      </c>
      <c r="G311" s="222"/>
      <c r="H311" s="225">
        <v>3.07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181</v>
      </c>
      <c r="AU311" s="231" t="s">
        <v>79</v>
      </c>
      <c r="AV311" s="15" t="s">
        <v>88</v>
      </c>
      <c r="AW311" s="15" t="s">
        <v>31</v>
      </c>
      <c r="AX311" s="15" t="s">
        <v>73</v>
      </c>
      <c r="AY311" s="231" t="s">
        <v>165</v>
      </c>
    </row>
    <row r="312" spans="1:65" s="2" customFormat="1" ht="24.2" customHeight="1">
      <c r="A312" s="37"/>
      <c r="B312" s="38"/>
      <c r="C312" s="181" t="s">
        <v>318</v>
      </c>
      <c r="D312" s="181" t="s">
        <v>167</v>
      </c>
      <c r="E312" s="182" t="s">
        <v>434</v>
      </c>
      <c r="F312" s="183" t="s">
        <v>435</v>
      </c>
      <c r="G312" s="184" t="s">
        <v>323</v>
      </c>
      <c r="H312" s="185">
        <v>3.07</v>
      </c>
      <c r="I312" s="186"/>
      <c r="J312" s="187">
        <f>ROUND(I312*H312,2)</f>
        <v>0</v>
      </c>
      <c r="K312" s="183" t="s">
        <v>171</v>
      </c>
      <c r="L312" s="42"/>
      <c r="M312" s="188" t="s">
        <v>19</v>
      </c>
      <c r="N312" s="189" t="s">
        <v>41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88</v>
      </c>
      <c r="AT312" s="192" t="s">
        <v>167</v>
      </c>
      <c r="AU312" s="192" t="s">
        <v>79</v>
      </c>
      <c r="AY312" s="20" t="s">
        <v>165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88</v>
      </c>
      <c r="BM312" s="192" t="s">
        <v>436</v>
      </c>
    </row>
    <row r="313" spans="1:65" s="2" customFormat="1" ht="11.25">
      <c r="A313" s="37"/>
      <c r="B313" s="38"/>
      <c r="C313" s="39"/>
      <c r="D313" s="194" t="s">
        <v>172</v>
      </c>
      <c r="E313" s="39"/>
      <c r="F313" s="195" t="s">
        <v>437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172</v>
      </c>
      <c r="AU313" s="20" t="s">
        <v>79</v>
      </c>
    </row>
    <row r="314" spans="1:65" s="2" customFormat="1" ht="44.25" customHeight="1">
      <c r="A314" s="37"/>
      <c r="B314" s="38"/>
      <c r="C314" s="181" t="s">
        <v>438</v>
      </c>
      <c r="D314" s="181" t="s">
        <v>167</v>
      </c>
      <c r="E314" s="182" t="s">
        <v>439</v>
      </c>
      <c r="F314" s="183" t="s">
        <v>440</v>
      </c>
      <c r="G314" s="184" t="s">
        <v>290</v>
      </c>
      <c r="H314" s="185">
        <v>5</v>
      </c>
      <c r="I314" s="186"/>
      <c r="J314" s="187">
        <f>ROUND(I314*H314,2)</f>
        <v>0</v>
      </c>
      <c r="K314" s="183" t="s">
        <v>171</v>
      </c>
      <c r="L314" s="42"/>
      <c r="M314" s="188" t="s">
        <v>19</v>
      </c>
      <c r="N314" s="189" t="s">
        <v>41</v>
      </c>
      <c r="O314" s="67"/>
      <c r="P314" s="190">
        <f>O314*H314</f>
        <v>0</v>
      </c>
      <c r="Q314" s="190">
        <v>2.6280000000000001E-2</v>
      </c>
      <c r="R314" s="190">
        <f>Q314*H314</f>
        <v>0.13140000000000002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88</v>
      </c>
      <c r="AT314" s="192" t="s">
        <v>167</v>
      </c>
      <c r="AU314" s="192" t="s">
        <v>79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88</v>
      </c>
      <c r="BM314" s="192" t="s">
        <v>441</v>
      </c>
    </row>
    <row r="315" spans="1:65" s="2" customFormat="1" ht="11.25">
      <c r="A315" s="37"/>
      <c r="B315" s="38"/>
      <c r="C315" s="39"/>
      <c r="D315" s="194" t="s">
        <v>172</v>
      </c>
      <c r="E315" s="39"/>
      <c r="F315" s="195" t="s">
        <v>442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172</v>
      </c>
      <c r="AU315" s="20" t="s">
        <v>79</v>
      </c>
    </row>
    <row r="316" spans="1:65" s="13" customFormat="1" ht="11.25">
      <c r="B316" s="199"/>
      <c r="C316" s="200"/>
      <c r="D316" s="201" t="s">
        <v>181</v>
      </c>
      <c r="E316" s="202" t="s">
        <v>19</v>
      </c>
      <c r="F316" s="203" t="s">
        <v>443</v>
      </c>
      <c r="G316" s="200"/>
      <c r="H316" s="204">
        <v>5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181</v>
      </c>
      <c r="AU316" s="210" t="s">
        <v>79</v>
      </c>
      <c r="AV316" s="13" t="s">
        <v>79</v>
      </c>
      <c r="AW316" s="13" t="s">
        <v>31</v>
      </c>
      <c r="AX316" s="13" t="s">
        <v>69</v>
      </c>
      <c r="AY316" s="210" t="s">
        <v>165</v>
      </c>
    </row>
    <row r="317" spans="1:65" s="15" customFormat="1" ht="11.25">
      <c r="B317" s="221"/>
      <c r="C317" s="222"/>
      <c r="D317" s="201" t="s">
        <v>181</v>
      </c>
      <c r="E317" s="223" t="s">
        <v>19</v>
      </c>
      <c r="F317" s="224" t="s">
        <v>184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181</v>
      </c>
      <c r="AU317" s="231" t="s">
        <v>79</v>
      </c>
      <c r="AV317" s="15" t="s">
        <v>88</v>
      </c>
      <c r="AW317" s="15" t="s">
        <v>31</v>
      </c>
      <c r="AX317" s="15" t="s">
        <v>73</v>
      </c>
      <c r="AY317" s="231" t="s">
        <v>165</v>
      </c>
    </row>
    <row r="318" spans="1:65" s="2" customFormat="1" ht="44.25" customHeight="1">
      <c r="A318" s="37"/>
      <c r="B318" s="38"/>
      <c r="C318" s="181" t="s">
        <v>324</v>
      </c>
      <c r="D318" s="181" t="s">
        <v>167</v>
      </c>
      <c r="E318" s="182" t="s">
        <v>444</v>
      </c>
      <c r="F318" s="183" t="s">
        <v>445</v>
      </c>
      <c r="G318" s="184" t="s">
        <v>290</v>
      </c>
      <c r="H318" s="185">
        <v>5</v>
      </c>
      <c r="I318" s="186"/>
      <c r="J318" s="187">
        <f>ROUND(I318*H318,2)</f>
        <v>0</v>
      </c>
      <c r="K318" s="183" t="s">
        <v>171</v>
      </c>
      <c r="L318" s="42"/>
      <c r="M318" s="188" t="s">
        <v>19</v>
      </c>
      <c r="N318" s="189" t="s">
        <v>41</v>
      </c>
      <c r="O318" s="67"/>
      <c r="P318" s="190">
        <f>O318*H318</f>
        <v>0</v>
      </c>
      <c r="Q318" s="190">
        <v>3.2349999999999997E-2</v>
      </c>
      <c r="R318" s="190">
        <f>Q318*H318</f>
        <v>0.16174999999999998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88</v>
      </c>
      <c r="AT318" s="192" t="s">
        <v>167</v>
      </c>
      <c r="AU318" s="192" t="s">
        <v>79</v>
      </c>
      <c r="AY318" s="20" t="s">
        <v>165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79</v>
      </c>
      <c r="BK318" s="193">
        <f>ROUND(I318*H318,2)</f>
        <v>0</v>
      </c>
      <c r="BL318" s="20" t="s">
        <v>88</v>
      </c>
      <c r="BM318" s="192" t="s">
        <v>446</v>
      </c>
    </row>
    <row r="319" spans="1:65" s="2" customFormat="1" ht="11.25">
      <c r="A319" s="37"/>
      <c r="B319" s="38"/>
      <c r="C319" s="39"/>
      <c r="D319" s="194" t="s">
        <v>172</v>
      </c>
      <c r="E319" s="39"/>
      <c r="F319" s="195" t="s">
        <v>447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172</v>
      </c>
      <c r="AU319" s="20" t="s">
        <v>79</v>
      </c>
    </row>
    <row r="320" spans="1:65" s="13" customFormat="1" ht="11.25">
      <c r="B320" s="199"/>
      <c r="C320" s="200"/>
      <c r="D320" s="201" t="s">
        <v>181</v>
      </c>
      <c r="E320" s="202" t="s">
        <v>19</v>
      </c>
      <c r="F320" s="203" t="s">
        <v>448</v>
      </c>
      <c r="G320" s="200"/>
      <c r="H320" s="204">
        <v>5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181</v>
      </c>
      <c r="AU320" s="210" t="s">
        <v>79</v>
      </c>
      <c r="AV320" s="13" t="s">
        <v>79</v>
      </c>
      <c r="AW320" s="13" t="s">
        <v>31</v>
      </c>
      <c r="AX320" s="13" t="s">
        <v>69</v>
      </c>
      <c r="AY320" s="210" t="s">
        <v>165</v>
      </c>
    </row>
    <row r="321" spans="1:65" s="15" customFormat="1" ht="11.25">
      <c r="B321" s="221"/>
      <c r="C321" s="222"/>
      <c r="D321" s="201" t="s">
        <v>181</v>
      </c>
      <c r="E321" s="223" t="s">
        <v>19</v>
      </c>
      <c r="F321" s="224" t="s">
        <v>184</v>
      </c>
      <c r="G321" s="222"/>
      <c r="H321" s="225">
        <v>5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181</v>
      </c>
      <c r="AU321" s="231" t="s">
        <v>79</v>
      </c>
      <c r="AV321" s="15" t="s">
        <v>88</v>
      </c>
      <c r="AW321" s="15" t="s">
        <v>31</v>
      </c>
      <c r="AX321" s="15" t="s">
        <v>73</v>
      </c>
      <c r="AY321" s="231" t="s">
        <v>165</v>
      </c>
    </row>
    <row r="322" spans="1:65" s="2" customFormat="1" ht="44.25" customHeight="1">
      <c r="A322" s="37"/>
      <c r="B322" s="38"/>
      <c r="C322" s="181" t="s">
        <v>449</v>
      </c>
      <c r="D322" s="181" t="s">
        <v>167</v>
      </c>
      <c r="E322" s="182" t="s">
        <v>450</v>
      </c>
      <c r="F322" s="183" t="s">
        <v>451</v>
      </c>
      <c r="G322" s="184" t="s">
        <v>290</v>
      </c>
      <c r="H322" s="185">
        <v>1</v>
      </c>
      <c r="I322" s="186"/>
      <c r="J322" s="187">
        <f>ROUND(I322*H322,2)</f>
        <v>0</v>
      </c>
      <c r="K322" s="183" t="s">
        <v>171</v>
      </c>
      <c r="L322" s="42"/>
      <c r="M322" s="188" t="s">
        <v>19</v>
      </c>
      <c r="N322" s="189" t="s">
        <v>41</v>
      </c>
      <c r="O322" s="67"/>
      <c r="P322" s="190">
        <f>O322*H322</f>
        <v>0</v>
      </c>
      <c r="Q322" s="190">
        <v>3.635E-2</v>
      </c>
      <c r="R322" s="190">
        <f>Q322*H322</f>
        <v>3.635E-2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88</v>
      </c>
      <c r="AT322" s="192" t="s">
        <v>167</v>
      </c>
      <c r="AU322" s="192" t="s">
        <v>79</v>
      </c>
      <c r="AY322" s="20" t="s">
        <v>165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88</v>
      </c>
      <c r="BM322" s="192" t="s">
        <v>452</v>
      </c>
    </row>
    <row r="323" spans="1:65" s="2" customFormat="1" ht="11.25">
      <c r="A323" s="37"/>
      <c r="B323" s="38"/>
      <c r="C323" s="39"/>
      <c r="D323" s="194" t="s">
        <v>172</v>
      </c>
      <c r="E323" s="39"/>
      <c r="F323" s="195" t="s">
        <v>453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172</v>
      </c>
      <c r="AU323" s="20" t="s">
        <v>79</v>
      </c>
    </row>
    <row r="324" spans="1:65" s="13" customFormat="1" ht="11.25">
      <c r="B324" s="199"/>
      <c r="C324" s="200"/>
      <c r="D324" s="201" t="s">
        <v>181</v>
      </c>
      <c r="E324" s="202" t="s">
        <v>19</v>
      </c>
      <c r="F324" s="203" t="s">
        <v>454</v>
      </c>
      <c r="G324" s="200"/>
      <c r="H324" s="204">
        <v>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181</v>
      </c>
      <c r="AU324" s="210" t="s">
        <v>79</v>
      </c>
      <c r="AV324" s="13" t="s">
        <v>79</v>
      </c>
      <c r="AW324" s="13" t="s">
        <v>31</v>
      </c>
      <c r="AX324" s="13" t="s">
        <v>69</v>
      </c>
      <c r="AY324" s="210" t="s">
        <v>165</v>
      </c>
    </row>
    <row r="325" spans="1:65" s="15" customFormat="1" ht="11.25">
      <c r="B325" s="221"/>
      <c r="C325" s="222"/>
      <c r="D325" s="201" t="s">
        <v>181</v>
      </c>
      <c r="E325" s="223" t="s">
        <v>19</v>
      </c>
      <c r="F325" s="224" t="s">
        <v>184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181</v>
      </c>
      <c r="AU325" s="231" t="s">
        <v>79</v>
      </c>
      <c r="AV325" s="15" t="s">
        <v>88</v>
      </c>
      <c r="AW325" s="15" t="s">
        <v>31</v>
      </c>
      <c r="AX325" s="15" t="s">
        <v>73</v>
      </c>
      <c r="AY325" s="231" t="s">
        <v>165</v>
      </c>
    </row>
    <row r="326" spans="1:65" s="2" customFormat="1" ht="44.25" customHeight="1">
      <c r="A326" s="37"/>
      <c r="B326" s="38"/>
      <c r="C326" s="181" t="s">
        <v>330</v>
      </c>
      <c r="D326" s="181" t="s">
        <v>167</v>
      </c>
      <c r="E326" s="182" t="s">
        <v>455</v>
      </c>
      <c r="F326" s="183" t="s">
        <v>456</v>
      </c>
      <c r="G326" s="184" t="s">
        <v>290</v>
      </c>
      <c r="H326" s="185">
        <v>1</v>
      </c>
      <c r="I326" s="186"/>
      <c r="J326" s="187">
        <f>ROUND(I326*H326,2)</f>
        <v>0</v>
      </c>
      <c r="K326" s="183" t="s">
        <v>171</v>
      </c>
      <c r="L326" s="42"/>
      <c r="M326" s="188" t="s">
        <v>19</v>
      </c>
      <c r="N326" s="189" t="s">
        <v>41</v>
      </c>
      <c r="O326" s="67"/>
      <c r="P326" s="190">
        <f>O326*H326</f>
        <v>0</v>
      </c>
      <c r="Q326" s="190">
        <v>3.9629999999999999E-2</v>
      </c>
      <c r="R326" s="190">
        <f>Q326*H326</f>
        <v>3.9629999999999999E-2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88</v>
      </c>
      <c r="AT326" s="192" t="s">
        <v>167</v>
      </c>
      <c r="AU326" s="192" t="s">
        <v>79</v>
      </c>
      <c r="AY326" s="20" t="s">
        <v>165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79</v>
      </c>
      <c r="BK326" s="193">
        <f>ROUND(I326*H326,2)</f>
        <v>0</v>
      </c>
      <c r="BL326" s="20" t="s">
        <v>88</v>
      </c>
      <c r="BM326" s="192" t="s">
        <v>457</v>
      </c>
    </row>
    <row r="327" spans="1:65" s="2" customFormat="1" ht="11.25">
      <c r="A327" s="37"/>
      <c r="B327" s="38"/>
      <c r="C327" s="39"/>
      <c r="D327" s="194" t="s">
        <v>172</v>
      </c>
      <c r="E327" s="39"/>
      <c r="F327" s="195" t="s">
        <v>458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172</v>
      </c>
      <c r="AU327" s="20" t="s">
        <v>79</v>
      </c>
    </row>
    <row r="328" spans="1:65" s="13" customFormat="1" ht="11.25">
      <c r="B328" s="199"/>
      <c r="C328" s="200"/>
      <c r="D328" s="201" t="s">
        <v>181</v>
      </c>
      <c r="E328" s="202" t="s">
        <v>19</v>
      </c>
      <c r="F328" s="203" t="s">
        <v>454</v>
      </c>
      <c r="G328" s="200"/>
      <c r="H328" s="204">
        <v>1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181</v>
      </c>
      <c r="AU328" s="210" t="s">
        <v>79</v>
      </c>
      <c r="AV328" s="13" t="s">
        <v>79</v>
      </c>
      <c r="AW328" s="13" t="s">
        <v>31</v>
      </c>
      <c r="AX328" s="13" t="s">
        <v>69</v>
      </c>
      <c r="AY328" s="210" t="s">
        <v>165</v>
      </c>
    </row>
    <row r="329" spans="1:65" s="15" customFormat="1" ht="11.25">
      <c r="B329" s="221"/>
      <c r="C329" s="222"/>
      <c r="D329" s="201" t="s">
        <v>181</v>
      </c>
      <c r="E329" s="223" t="s">
        <v>19</v>
      </c>
      <c r="F329" s="224" t="s">
        <v>184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181</v>
      </c>
      <c r="AU329" s="231" t="s">
        <v>79</v>
      </c>
      <c r="AV329" s="15" t="s">
        <v>88</v>
      </c>
      <c r="AW329" s="15" t="s">
        <v>31</v>
      </c>
      <c r="AX329" s="15" t="s">
        <v>73</v>
      </c>
      <c r="AY329" s="231" t="s">
        <v>165</v>
      </c>
    </row>
    <row r="330" spans="1:65" s="2" customFormat="1" ht="44.25" customHeight="1">
      <c r="A330" s="37"/>
      <c r="B330" s="38"/>
      <c r="C330" s="181" t="s">
        <v>459</v>
      </c>
      <c r="D330" s="181" t="s">
        <v>167</v>
      </c>
      <c r="E330" s="182" t="s">
        <v>460</v>
      </c>
      <c r="F330" s="183" t="s">
        <v>461</v>
      </c>
      <c r="G330" s="184" t="s">
        <v>290</v>
      </c>
      <c r="H330" s="185">
        <v>1</v>
      </c>
      <c r="I330" s="186"/>
      <c r="J330" s="187">
        <f>ROUND(I330*H330,2)</f>
        <v>0</v>
      </c>
      <c r="K330" s="183" t="s">
        <v>171</v>
      </c>
      <c r="L330" s="42"/>
      <c r="M330" s="188" t="s">
        <v>19</v>
      </c>
      <c r="N330" s="189" t="s">
        <v>41</v>
      </c>
      <c r="O330" s="67"/>
      <c r="P330" s="190">
        <f>O330*H330</f>
        <v>0</v>
      </c>
      <c r="Q330" s="190">
        <v>5.2630000000000003E-2</v>
      </c>
      <c r="R330" s="190">
        <f>Q330*H330</f>
        <v>5.2630000000000003E-2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88</v>
      </c>
      <c r="AT330" s="192" t="s">
        <v>167</v>
      </c>
      <c r="AU330" s="192" t="s">
        <v>79</v>
      </c>
      <c r="AY330" s="20" t="s">
        <v>165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88</v>
      </c>
      <c r="BM330" s="192" t="s">
        <v>462</v>
      </c>
    </row>
    <row r="331" spans="1:65" s="2" customFormat="1" ht="11.25">
      <c r="A331" s="37"/>
      <c r="B331" s="38"/>
      <c r="C331" s="39"/>
      <c r="D331" s="194" t="s">
        <v>172</v>
      </c>
      <c r="E331" s="39"/>
      <c r="F331" s="195" t="s">
        <v>463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172</v>
      </c>
      <c r="AU331" s="20" t="s">
        <v>79</v>
      </c>
    </row>
    <row r="332" spans="1:65" s="13" customFormat="1" ht="11.25">
      <c r="B332" s="199"/>
      <c r="C332" s="200"/>
      <c r="D332" s="201" t="s">
        <v>181</v>
      </c>
      <c r="E332" s="202" t="s">
        <v>19</v>
      </c>
      <c r="F332" s="203" t="s">
        <v>454</v>
      </c>
      <c r="G332" s="200"/>
      <c r="H332" s="204">
        <v>1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181</v>
      </c>
      <c r="AU332" s="210" t="s">
        <v>79</v>
      </c>
      <c r="AV332" s="13" t="s">
        <v>79</v>
      </c>
      <c r="AW332" s="13" t="s">
        <v>31</v>
      </c>
      <c r="AX332" s="13" t="s">
        <v>69</v>
      </c>
      <c r="AY332" s="210" t="s">
        <v>165</v>
      </c>
    </row>
    <row r="333" spans="1:65" s="15" customFormat="1" ht="11.25">
      <c r="B333" s="221"/>
      <c r="C333" s="222"/>
      <c r="D333" s="201" t="s">
        <v>181</v>
      </c>
      <c r="E333" s="223" t="s">
        <v>19</v>
      </c>
      <c r="F333" s="224" t="s">
        <v>184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181</v>
      </c>
      <c r="AU333" s="231" t="s">
        <v>79</v>
      </c>
      <c r="AV333" s="15" t="s">
        <v>88</v>
      </c>
      <c r="AW333" s="15" t="s">
        <v>31</v>
      </c>
      <c r="AX333" s="15" t="s">
        <v>73</v>
      </c>
      <c r="AY333" s="231" t="s">
        <v>165</v>
      </c>
    </row>
    <row r="334" spans="1:65" s="2" customFormat="1" ht="44.25" customHeight="1">
      <c r="A334" s="37"/>
      <c r="B334" s="38"/>
      <c r="C334" s="181" t="s">
        <v>335</v>
      </c>
      <c r="D334" s="181" t="s">
        <v>167</v>
      </c>
      <c r="E334" s="182" t="s">
        <v>464</v>
      </c>
      <c r="F334" s="183" t="s">
        <v>465</v>
      </c>
      <c r="G334" s="184" t="s">
        <v>290</v>
      </c>
      <c r="H334" s="185">
        <v>2</v>
      </c>
      <c r="I334" s="186"/>
      <c r="J334" s="187">
        <f>ROUND(I334*H334,2)</f>
        <v>0</v>
      </c>
      <c r="K334" s="183" t="s">
        <v>171</v>
      </c>
      <c r="L334" s="42"/>
      <c r="M334" s="188" t="s">
        <v>19</v>
      </c>
      <c r="N334" s="189" t="s">
        <v>41</v>
      </c>
      <c r="O334" s="67"/>
      <c r="P334" s="190">
        <f>O334*H334</f>
        <v>0</v>
      </c>
      <c r="Q334" s="190">
        <v>3.8629999999999998E-2</v>
      </c>
      <c r="R334" s="190">
        <f>Q334*H334</f>
        <v>7.7259999999999995E-2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88</v>
      </c>
      <c r="AT334" s="192" t="s">
        <v>167</v>
      </c>
      <c r="AU334" s="192" t="s">
        <v>79</v>
      </c>
      <c r="AY334" s="20" t="s">
        <v>165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79</v>
      </c>
      <c r="BK334" s="193">
        <f>ROUND(I334*H334,2)</f>
        <v>0</v>
      </c>
      <c r="BL334" s="20" t="s">
        <v>88</v>
      </c>
      <c r="BM334" s="192" t="s">
        <v>466</v>
      </c>
    </row>
    <row r="335" spans="1:65" s="2" customFormat="1" ht="11.25">
      <c r="A335" s="37"/>
      <c r="B335" s="38"/>
      <c r="C335" s="39"/>
      <c r="D335" s="194" t="s">
        <v>172</v>
      </c>
      <c r="E335" s="39"/>
      <c r="F335" s="195" t="s">
        <v>467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172</v>
      </c>
      <c r="AU335" s="20" t="s">
        <v>79</v>
      </c>
    </row>
    <row r="336" spans="1:65" s="13" customFormat="1" ht="11.25">
      <c r="B336" s="199"/>
      <c r="C336" s="200"/>
      <c r="D336" s="201" t="s">
        <v>181</v>
      </c>
      <c r="E336" s="202" t="s">
        <v>19</v>
      </c>
      <c r="F336" s="203" t="s">
        <v>468</v>
      </c>
      <c r="G336" s="200"/>
      <c r="H336" s="204">
        <v>2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181</v>
      </c>
      <c r="AU336" s="210" t="s">
        <v>79</v>
      </c>
      <c r="AV336" s="13" t="s">
        <v>79</v>
      </c>
      <c r="AW336" s="13" t="s">
        <v>31</v>
      </c>
      <c r="AX336" s="13" t="s">
        <v>69</v>
      </c>
      <c r="AY336" s="210" t="s">
        <v>165</v>
      </c>
    </row>
    <row r="337" spans="1:65" s="15" customFormat="1" ht="11.25">
      <c r="B337" s="221"/>
      <c r="C337" s="222"/>
      <c r="D337" s="201" t="s">
        <v>181</v>
      </c>
      <c r="E337" s="223" t="s">
        <v>19</v>
      </c>
      <c r="F337" s="224" t="s">
        <v>184</v>
      </c>
      <c r="G337" s="222"/>
      <c r="H337" s="225">
        <v>2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181</v>
      </c>
      <c r="AU337" s="231" t="s">
        <v>79</v>
      </c>
      <c r="AV337" s="15" t="s">
        <v>88</v>
      </c>
      <c r="AW337" s="15" t="s">
        <v>31</v>
      </c>
      <c r="AX337" s="15" t="s">
        <v>73</v>
      </c>
      <c r="AY337" s="231" t="s">
        <v>165</v>
      </c>
    </row>
    <row r="338" spans="1:65" s="2" customFormat="1" ht="37.9" customHeight="1">
      <c r="A338" s="37"/>
      <c r="B338" s="38"/>
      <c r="C338" s="181" t="s">
        <v>469</v>
      </c>
      <c r="D338" s="181" t="s">
        <v>167</v>
      </c>
      <c r="E338" s="182" t="s">
        <v>470</v>
      </c>
      <c r="F338" s="183" t="s">
        <v>471</v>
      </c>
      <c r="G338" s="184" t="s">
        <v>290</v>
      </c>
      <c r="H338" s="185">
        <v>9</v>
      </c>
      <c r="I338" s="186"/>
      <c r="J338" s="187">
        <f>ROUND(I338*H338,2)</f>
        <v>0</v>
      </c>
      <c r="K338" s="183" t="s">
        <v>171</v>
      </c>
      <c r="L338" s="42"/>
      <c r="M338" s="188" t="s">
        <v>19</v>
      </c>
      <c r="N338" s="189" t="s">
        <v>41</v>
      </c>
      <c r="O338" s="67"/>
      <c r="P338" s="190">
        <f>O338*H338</f>
        <v>0</v>
      </c>
      <c r="Q338" s="190">
        <v>6.2210000000000001E-2</v>
      </c>
      <c r="R338" s="190">
        <f>Q338*H338</f>
        <v>0.55989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88</v>
      </c>
      <c r="AT338" s="192" t="s">
        <v>167</v>
      </c>
      <c r="AU338" s="192" t="s">
        <v>79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88</v>
      </c>
      <c r="BM338" s="192" t="s">
        <v>472</v>
      </c>
    </row>
    <row r="339" spans="1:65" s="2" customFormat="1" ht="11.25">
      <c r="A339" s="37"/>
      <c r="B339" s="38"/>
      <c r="C339" s="39"/>
      <c r="D339" s="194" t="s">
        <v>172</v>
      </c>
      <c r="E339" s="39"/>
      <c r="F339" s="195" t="s">
        <v>473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172</v>
      </c>
      <c r="AU339" s="20" t="s">
        <v>79</v>
      </c>
    </row>
    <row r="340" spans="1:65" s="13" customFormat="1" ht="11.25">
      <c r="B340" s="199"/>
      <c r="C340" s="200"/>
      <c r="D340" s="201" t="s">
        <v>181</v>
      </c>
      <c r="E340" s="202" t="s">
        <v>19</v>
      </c>
      <c r="F340" s="203" t="s">
        <v>474</v>
      </c>
      <c r="G340" s="200"/>
      <c r="H340" s="204">
        <v>9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181</v>
      </c>
      <c r="AU340" s="210" t="s">
        <v>79</v>
      </c>
      <c r="AV340" s="13" t="s">
        <v>79</v>
      </c>
      <c r="AW340" s="13" t="s">
        <v>31</v>
      </c>
      <c r="AX340" s="13" t="s">
        <v>69</v>
      </c>
      <c r="AY340" s="210" t="s">
        <v>165</v>
      </c>
    </row>
    <row r="341" spans="1:65" s="15" customFormat="1" ht="11.25">
      <c r="B341" s="221"/>
      <c r="C341" s="222"/>
      <c r="D341" s="201" t="s">
        <v>181</v>
      </c>
      <c r="E341" s="223" t="s">
        <v>19</v>
      </c>
      <c r="F341" s="224" t="s">
        <v>184</v>
      </c>
      <c r="G341" s="222"/>
      <c r="H341" s="225">
        <v>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181</v>
      </c>
      <c r="AU341" s="231" t="s">
        <v>79</v>
      </c>
      <c r="AV341" s="15" t="s">
        <v>88</v>
      </c>
      <c r="AW341" s="15" t="s">
        <v>31</v>
      </c>
      <c r="AX341" s="15" t="s">
        <v>73</v>
      </c>
      <c r="AY341" s="231" t="s">
        <v>165</v>
      </c>
    </row>
    <row r="342" spans="1:65" s="2" customFormat="1" ht="37.9" customHeight="1">
      <c r="A342" s="37"/>
      <c r="B342" s="38"/>
      <c r="C342" s="181" t="s">
        <v>351</v>
      </c>
      <c r="D342" s="181" t="s">
        <v>167</v>
      </c>
      <c r="E342" s="182" t="s">
        <v>475</v>
      </c>
      <c r="F342" s="183" t="s">
        <v>476</v>
      </c>
      <c r="G342" s="184" t="s">
        <v>290</v>
      </c>
      <c r="H342" s="185">
        <v>6</v>
      </c>
      <c r="I342" s="186"/>
      <c r="J342" s="187">
        <f>ROUND(I342*H342,2)</f>
        <v>0</v>
      </c>
      <c r="K342" s="183" t="s">
        <v>171</v>
      </c>
      <c r="L342" s="42"/>
      <c r="M342" s="188" t="s">
        <v>19</v>
      </c>
      <c r="N342" s="189" t="s">
        <v>41</v>
      </c>
      <c r="O342" s="67"/>
      <c r="P342" s="190">
        <f>O342*H342</f>
        <v>0</v>
      </c>
      <c r="Q342" s="190">
        <v>7.3209999999999997E-2</v>
      </c>
      <c r="R342" s="190">
        <f>Q342*H342</f>
        <v>0.43925999999999998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88</v>
      </c>
      <c r="AT342" s="192" t="s">
        <v>167</v>
      </c>
      <c r="AU342" s="192" t="s">
        <v>79</v>
      </c>
      <c r="AY342" s="20" t="s">
        <v>165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79</v>
      </c>
      <c r="BK342" s="193">
        <f>ROUND(I342*H342,2)</f>
        <v>0</v>
      </c>
      <c r="BL342" s="20" t="s">
        <v>88</v>
      </c>
      <c r="BM342" s="192" t="s">
        <v>477</v>
      </c>
    </row>
    <row r="343" spans="1:65" s="2" customFormat="1" ht="11.25">
      <c r="A343" s="37"/>
      <c r="B343" s="38"/>
      <c r="C343" s="39"/>
      <c r="D343" s="194" t="s">
        <v>172</v>
      </c>
      <c r="E343" s="39"/>
      <c r="F343" s="195" t="s">
        <v>478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172</v>
      </c>
      <c r="AU343" s="20" t="s">
        <v>79</v>
      </c>
    </row>
    <row r="344" spans="1:65" s="13" customFormat="1" ht="11.25">
      <c r="B344" s="199"/>
      <c r="C344" s="200"/>
      <c r="D344" s="201" t="s">
        <v>181</v>
      </c>
      <c r="E344" s="202" t="s">
        <v>19</v>
      </c>
      <c r="F344" s="203" t="s">
        <v>479</v>
      </c>
      <c r="G344" s="200"/>
      <c r="H344" s="204">
        <v>6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181</v>
      </c>
      <c r="AU344" s="210" t="s">
        <v>79</v>
      </c>
      <c r="AV344" s="13" t="s">
        <v>79</v>
      </c>
      <c r="AW344" s="13" t="s">
        <v>31</v>
      </c>
      <c r="AX344" s="13" t="s">
        <v>69</v>
      </c>
      <c r="AY344" s="210" t="s">
        <v>165</v>
      </c>
    </row>
    <row r="345" spans="1:65" s="15" customFormat="1" ht="11.25">
      <c r="B345" s="221"/>
      <c r="C345" s="222"/>
      <c r="D345" s="201" t="s">
        <v>181</v>
      </c>
      <c r="E345" s="223" t="s">
        <v>19</v>
      </c>
      <c r="F345" s="224" t="s">
        <v>184</v>
      </c>
      <c r="G345" s="222"/>
      <c r="H345" s="225">
        <v>6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181</v>
      </c>
      <c r="AU345" s="231" t="s">
        <v>79</v>
      </c>
      <c r="AV345" s="15" t="s">
        <v>88</v>
      </c>
      <c r="AW345" s="15" t="s">
        <v>31</v>
      </c>
      <c r="AX345" s="15" t="s">
        <v>73</v>
      </c>
      <c r="AY345" s="231" t="s">
        <v>165</v>
      </c>
    </row>
    <row r="346" spans="1:65" s="2" customFormat="1" ht="37.9" customHeight="1">
      <c r="A346" s="37"/>
      <c r="B346" s="38"/>
      <c r="C346" s="181" t="s">
        <v>480</v>
      </c>
      <c r="D346" s="181" t="s">
        <v>167</v>
      </c>
      <c r="E346" s="182" t="s">
        <v>481</v>
      </c>
      <c r="F346" s="183" t="s">
        <v>482</v>
      </c>
      <c r="G346" s="184" t="s">
        <v>290</v>
      </c>
      <c r="H346" s="185">
        <v>3</v>
      </c>
      <c r="I346" s="186"/>
      <c r="J346" s="187">
        <f>ROUND(I346*H346,2)</f>
        <v>0</v>
      </c>
      <c r="K346" s="183" t="s">
        <v>171</v>
      </c>
      <c r="L346" s="42"/>
      <c r="M346" s="188" t="s">
        <v>19</v>
      </c>
      <c r="N346" s="189" t="s">
        <v>41</v>
      </c>
      <c r="O346" s="67"/>
      <c r="P346" s="190">
        <f>O346*H346</f>
        <v>0</v>
      </c>
      <c r="Q346" s="190">
        <v>8.3260000000000001E-2</v>
      </c>
      <c r="R346" s="190">
        <f>Q346*H346</f>
        <v>0.24978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88</v>
      </c>
      <c r="AT346" s="192" t="s">
        <v>167</v>
      </c>
      <c r="AU346" s="192" t="s">
        <v>79</v>
      </c>
      <c r="AY346" s="20" t="s">
        <v>165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88</v>
      </c>
      <c r="BM346" s="192" t="s">
        <v>483</v>
      </c>
    </row>
    <row r="347" spans="1:65" s="2" customFormat="1" ht="11.25">
      <c r="A347" s="37"/>
      <c r="B347" s="38"/>
      <c r="C347" s="39"/>
      <c r="D347" s="194" t="s">
        <v>172</v>
      </c>
      <c r="E347" s="39"/>
      <c r="F347" s="195" t="s">
        <v>484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172</v>
      </c>
      <c r="AU347" s="20" t="s">
        <v>79</v>
      </c>
    </row>
    <row r="348" spans="1:65" s="13" customFormat="1" ht="11.25">
      <c r="B348" s="199"/>
      <c r="C348" s="200"/>
      <c r="D348" s="201" t="s">
        <v>181</v>
      </c>
      <c r="E348" s="202" t="s">
        <v>19</v>
      </c>
      <c r="F348" s="203" t="s">
        <v>485</v>
      </c>
      <c r="G348" s="200"/>
      <c r="H348" s="204">
        <v>3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181</v>
      </c>
      <c r="AU348" s="210" t="s">
        <v>79</v>
      </c>
      <c r="AV348" s="13" t="s">
        <v>79</v>
      </c>
      <c r="AW348" s="13" t="s">
        <v>31</v>
      </c>
      <c r="AX348" s="13" t="s">
        <v>69</v>
      </c>
      <c r="AY348" s="210" t="s">
        <v>165</v>
      </c>
    </row>
    <row r="349" spans="1:65" s="15" customFormat="1" ht="11.25">
      <c r="B349" s="221"/>
      <c r="C349" s="222"/>
      <c r="D349" s="201" t="s">
        <v>181</v>
      </c>
      <c r="E349" s="223" t="s">
        <v>19</v>
      </c>
      <c r="F349" s="224" t="s">
        <v>184</v>
      </c>
      <c r="G349" s="222"/>
      <c r="H349" s="225">
        <v>3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181</v>
      </c>
      <c r="AU349" s="231" t="s">
        <v>79</v>
      </c>
      <c r="AV349" s="15" t="s">
        <v>88</v>
      </c>
      <c r="AW349" s="15" t="s">
        <v>31</v>
      </c>
      <c r="AX349" s="15" t="s">
        <v>73</v>
      </c>
      <c r="AY349" s="231" t="s">
        <v>165</v>
      </c>
    </row>
    <row r="350" spans="1:65" s="2" customFormat="1" ht="37.9" customHeight="1">
      <c r="A350" s="37"/>
      <c r="B350" s="38"/>
      <c r="C350" s="181" t="s">
        <v>360</v>
      </c>
      <c r="D350" s="181" t="s">
        <v>167</v>
      </c>
      <c r="E350" s="182" t="s">
        <v>486</v>
      </c>
      <c r="F350" s="183" t="s">
        <v>487</v>
      </c>
      <c r="G350" s="184" t="s">
        <v>290</v>
      </c>
      <c r="H350" s="185">
        <v>3</v>
      </c>
      <c r="I350" s="186"/>
      <c r="J350" s="187">
        <f>ROUND(I350*H350,2)</f>
        <v>0</v>
      </c>
      <c r="K350" s="183" t="s">
        <v>171</v>
      </c>
      <c r="L350" s="42"/>
      <c r="M350" s="188" t="s">
        <v>19</v>
      </c>
      <c r="N350" s="189" t="s">
        <v>41</v>
      </c>
      <c r="O350" s="67"/>
      <c r="P350" s="190">
        <f>O350*H350</f>
        <v>0</v>
      </c>
      <c r="Q350" s="190">
        <v>9.1259999999999994E-2</v>
      </c>
      <c r="R350" s="190">
        <f>Q350*H350</f>
        <v>0.27377999999999997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88</v>
      </c>
      <c r="AT350" s="192" t="s">
        <v>167</v>
      </c>
      <c r="AU350" s="192" t="s">
        <v>79</v>
      </c>
      <c r="AY350" s="20" t="s">
        <v>165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79</v>
      </c>
      <c r="BK350" s="193">
        <f>ROUND(I350*H350,2)</f>
        <v>0</v>
      </c>
      <c r="BL350" s="20" t="s">
        <v>88</v>
      </c>
      <c r="BM350" s="192" t="s">
        <v>488</v>
      </c>
    </row>
    <row r="351" spans="1:65" s="2" customFormat="1" ht="11.25">
      <c r="A351" s="37"/>
      <c r="B351" s="38"/>
      <c r="C351" s="39"/>
      <c r="D351" s="194" t="s">
        <v>172</v>
      </c>
      <c r="E351" s="39"/>
      <c r="F351" s="195" t="s">
        <v>489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172</v>
      </c>
      <c r="AU351" s="20" t="s">
        <v>79</v>
      </c>
    </row>
    <row r="352" spans="1:65" s="13" customFormat="1" ht="11.25">
      <c r="B352" s="199"/>
      <c r="C352" s="200"/>
      <c r="D352" s="201" t="s">
        <v>181</v>
      </c>
      <c r="E352" s="202" t="s">
        <v>19</v>
      </c>
      <c r="F352" s="203" t="s">
        <v>485</v>
      </c>
      <c r="G352" s="200"/>
      <c r="H352" s="204">
        <v>3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181</v>
      </c>
      <c r="AU352" s="210" t="s">
        <v>79</v>
      </c>
      <c r="AV352" s="13" t="s">
        <v>79</v>
      </c>
      <c r="AW352" s="13" t="s">
        <v>31</v>
      </c>
      <c r="AX352" s="13" t="s">
        <v>69</v>
      </c>
      <c r="AY352" s="210" t="s">
        <v>165</v>
      </c>
    </row>
    <row r="353" spans="1:65" s="15" customFormat="1" ht="11.25">
      <c r="B353" s="221"/>
      <c r="C353" s="222"/>
      <c r="D353" s="201" t="s">
        <v>181</v>
      </c>
      <c r="E353" s="223" t="s">
        <v>19</v>
      </c>
      <c r="F353" s="224" t="s">
        <v>184</v>
      </c>
      <c r="G353" s="222"/>
      <c r="H353" s="225">
        <v>3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181</v>
      </c>
      <c r="AU353" s="231" t="s">
        <v>79</v>
      </c>
      <c r="AV353" s="15" t="s">
        <v>88</v>
      </c>
      <c r="AW353" s="15" t="s">
        <v>31</v>
      </c>
      <c r="AX353" s="15" t="s">
        <v>73</v>
      </c>
      <c r="AY353" s="231" t="s">
        <v>165</v>
      </c>
    </row>
    <row r="354" spans="1:65" s="2" customFormat="1" ht="37.9" customHeight="1">
      <c r="A354" s="37"/>
      <c r="B354" s="38"/>
      <c r="C354" s="181" t="s">
        <v>490</v>
      </c>
      <c r="D354" s="181" t="s">
        <v>167</v>
      </c>
      <c r="E354" s="182" t="s">
        <v>491</v>
      </c>
      <c r="F354" s="183" t="s">
        <v>492</v>
      </c>
      <c r="G354" s="184" t="s">
        <v>290</v>
      </c>
      <c r="H354" s="185">
        <v>24</v>
      </c>
      <c r="I354" s="186"/>
      <c r="J354" s="187">
        <f>ROUND(I354*H354,2)</f>
        <v>0</v>
      </c>
      <c r="K354" s="183" t="s">
        <v>171</v>
      </c>
      <c r="L354" s="42"/>
      <c r="M354" s="188" t="s">
        <v>19</v>
      </c>
      <c r="N354" s="189" t="s">
        <v>41</v>
      </c>
      <c r="O354" s="67"/>
      <c r="P354" s="190">
        <f>O354*H354</f>
        <v>0</v>
      </c>
      <c r="Q354" s="190">
        <v>0.10433000000000001</v>
      </c>
      <c r="R354" s="190">
        <f>Q354*H354</f>
        <v>2.5039199999999999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88</v>
      </c>
      <c r="AT354" s="192" t="s">
        <v>167</v>
      </c>
      <c r="AU354" s="192" t="s">
        <v>79</v>
      </c>
      <c r="AY354" s="20" t="s">
        <v>165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79</v>
      </c>
      <c r="BK354" s="193">
        <f>ROUND(I354*H354,2)</f>
        <v>0</v>
      </c>
      <c r="BL354" s="20" t="s">
        <v>88</v>
      </c>
      <c r="BM354" s="192" t="s">
        <v>493</v>
      </c>
    </row>
    <row r="355" spans="1:65" s="2" customFormat="1" ht="11.25">
      <c r="A355" s="37"/>
      <c r="B355" s="38"/>
      <c r="C355" s="39"/>
      <c r="D355" s="194" t="s">
        <v>172</v>
      </c>
      <c r="E355" s="39"/>
      <c r="F355" s="195" t="s">
        <v>494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172</v>
      </c>
      <c r="AU355" s="20" t="s">
        <v>79</v>
      </c>
    </row>
    <row r="356" spans="1:65" s="13" customFormat="1" ht="11.25">
      <c r="B356" s="199"/>
      <c r="C356" s="200"/>
      <c r="D356" s="201" t="s">
        <v>181</v>
      </c>
      <c r="E356" s="202" t="s">
        <v>19</v>
      </c>
      <c r="F356" s="203" t="s">
        <v>495</v>
      </c>
      <c r="G356" s="200"/>
      <c r="H356" s="204">
        <v>24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181</v>
      </c>
      <c r="AU356" s="210" t="s">
        <v>79</v>
      </c>
      <c r="AV356" s="13" t="s">
        <v>79</v>
      </c>
      <c r="AW356" s="13" t="s">
        <v>31</v>
      </c>
      <c r="AX356" s="13" t="s">
        <v>69</v>
      </c>
      <c r="AY356" s="210" t="s">
        <v>165</v>
      </c>
    </row>
    <row r="357" spans="1:65" s="15" customFormat="1" ht="11.25">
      <c r="B357" s="221"/>
      <c r="C357" s="222"/>
      <c r="D357" s="201" t="s">
        <v>181</v>
      </c>
      <c r="E357" s="223" t="s">
        <v>19</v>
      </c>
      <c r="F357" s="224" t="s">
        <v>184</v>
      </c>
      <c r="G357" s="222"/>
      <c r="H357" s="225">
        <v>24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181</v>
      </c>
      <c r="AU357" s="231" t="s">
        <v>79</v>
      </c>
      <c r="AV357" s="15" t="s">
        <v>88</v>
      </c>
      <c r="AW357" s="15" t="s">
        <v>31</v>
      </c>
      <c r="AX357" s="15" t="s">
        <v>73</v>
      </c>
      <c r="AY357" s="231" t="s">
        <v>165</v>
      </c>
    </row>
    <row r="358" spans="1:65" s="2" customFormat="1" ht="24.2" customHeight="1">
      <c r="A358" s="37"/>
      <c r="B358" s="38"/>
      <c r="C358" s="181" t="s">
        <v>388</v>
      </c>
      <c r="D358" s="181" t="s">
        <v>167</v>
      </c>
      <c r="E358" s="182" t="s">
        <v>496</v>
      </c>
      <c r="F358" s="183" t="s">
        <v>497</v>
      </c>
      <c r="G358" s="184" t="s">
        <v>290</v>
      </c>
      <c r="H358" s="185">
        <v>1</v>
      </c>
      <c r="I358" s="186"/>
      <c r="J358" s="187">
        <f>ROUND(I358*H358,2)</f>
        <v>0</v>
      </c>
      <c r="K358" s="183" t="s">
        <v>171</v>
      </c>
      <c r="L358" s="42"/>
      <c r="M358" s="188" t="s">
        <v>19</v>
      </c>
      <c r="N358" s="189" t="s">
        <v>41</v>
      </c>
      <c r="O358" s="67"/>
      <c r="P358" s="190">
        <f>O358*H358</f>
        <v>0</v>
      </c>
      <c r="Q358" s="190">
        <v>1.1469999999999999E-2</v>
      </c>
      <c r="R358" s="190">
        <f>Q358*H358</f>
        <v>1.1469999999999999E-2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88</v>
      </c>
      <c r="AT358" s="192" t="s">
        <v>167</v>
      </c>
      <c r="AU358" s="192" t="s">
        <v>79</v>
      </c>
      <c r="AY358" s="20" t="s">
        <v>165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79</v>
      </c>
      <c r="BK358" s="193">
        <f>ROUND(I358*H358,2)</f>
        <v>0</v>
      </c>
      <c r="BL358" s="20" t="s">
        <v>88</v>
      </c>
      <c r="BM358" s="192" t="s">
        <v>498</v>
      </c>
    </row>
    <row r="359" spans="1:65" s="2" customFormat="1" ht="11.25">
      <c r="A359" s="37"/>
      <c r="B359" s="38"/>
      <c r="C359" s="39"/>
      <c r="D359" s="194" t="s">
        <v>172</v>
      </c>
      <c r="E359" s="39"/>
      <c r="F359" s="195" t="s">
        <v>499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172</v>
      </c>
      <c r="AU359" s="20" t="s">
        <v>79</v>
      </c>
    </row>
    <row r="360" spans="1:65" s="13" customFormat="1" ht="11.25">
      <c r="B360" s="199"/>
      <c r="C360" s="200"/>
      <c r="D360" s="201" t="s">
        <v>181</v>
      </c>
      <c r="E360" s="202" t="s">
        <v>19</v>
      </c>
      <c r="F360" s="203" t="s">
        <v>500</v>
      </c>
      <c r="G360" s="200"/>
      <c r="H360" s="204">
        <v>1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181</v>
      </c>
      <c r="AU360" s="210" t="s">
        <v>79</v>
      </c>
      <c r="AV360" s="13" t="s">
        <v>79</v>
      </c>
      <c r="AW360" s="13" t="s">
        <v>31</v>
      </c>
      <c r="AX360" s="13" t="s">
        <v>69</v>
      </c>
      <c r="AY360" s="210" t="s">
        <v>165</v>
      </c>
    </row>
    <row r="361" spans="1:65" s="15" customFormat="1" ht="11.25">
      <c r="B361" s="221"/>
      <c r="C361" s="222"/>
      <c r="D361" s="201" t="s">
        <v>181</v>
      </c>
      <c r="E361" s="223" t="s">
        <v>19</v>
      </c>
      <c r="F361" s="224" t="s">
        <v>184</v>
      </c>
      <c r="G361" s="222"/>
      <c r="H361" s="225">
        <v>1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181</v>
      </c>
      <c r="AU361" s="231" t="s">
        <v>79</v>
      </c>
      <c r="AV361" s="15" t="s">
        <v>88</v>
      </c>
      <c r="AW361" s="15" t="s">
        <v>31</v>
      </c>
      <c r="AX361" s="15" t="s">
        <v>73</v>
      </c>
      <c r="AY361" s="231" t="s">
        <v>165</v>
      </c>
    </row>
    <row r="362" spans="1:65" s="2" customFormat="1" ht="16.5" customHeight="1">
      <c r="A362" s="37"/>
      <c r="B362" s="38"/>
      <c r="C362" s="233" t="s">
        <v>501</v>
      </c>
      <c r="D362" s="233" t="s">
        <v>502</v>
      </c>
      <c r="E362" s="234" t="s">
        <v>503</v>
      </c>
      <c r="F362" s="235" t="s">
        <v>504</v>
      </c>
      <c r="G362" s="236" t="s">
        <v>290</v>
      </c>
      <c r="H362" s="237">
        <v>3</v>
      </c>
      <c r="I362" s="238"/>
      <c r="J362" s="239">
        <f>ROUND(I362*H362,2)</f>
        <v>0</v>
      </c>
      <c r="K362" s="235" t="s">
        <v>171</v>
      </c>
      <c r="L362" s="240"/>
      <c r="M362" s="241" t="s">
        <v>19</v>
      </c>
      <c r="N362" s="242" t="s">
        <v>41</v>
      </c>
      <c r="O362" s="67"/>
      <c r="P362" s="190">
        <f>O362*H362</f>
        <v>0</v>
      </c>
      <c r="Q362" s="190">
        <v>0.08</v>
      </c>
      <c r="R362" s="190">
        <f>Q362*H362</f>
        <v>0.24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192</v>
      </c>
      <c r="AT362" s="192" t="s">
        <v>502</v>
      </c>
      <c r="AU362" s="192" t="s">
        <v>79</v>
      </c>
      <c r="AY362" s="20" t="s">
        <v>165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79</v>
      </c>
      <c r="BK362" s="193">
        <f>ROUND(I362*H362,2)</f>
        <v>0</v>
      </c>
      <c r="BL362" s="20" t="s">
        <v>88</v>
      </c>
      <c r="BM362" s="192" t="s">
        <v>505</v>
      </c>
    </row>
    <row r="363" spans="1:65" s="13" customFormat="1" ht="11.25">
      <c r="B363" s="199"/>
      <c r="C363" s="200"/>
      <c r="D363" s="201" t="s">
        <v>181</v>
      </c>
      <c r="E363" s="202" t="s">
        <v>19</v>
      </c>
      <c r="F363" s="203" t="s">
        <v>506</v>
      </c>
      <c r="G363" s="200"/>
      <c r="H363" s="204">
        <v>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181</v>
      </c>
      <c r="AU363" s="210" t="s">
        <v>79</v>
      </c>
      <c r="AV363" s="13" t="s">
        <v>79</v>
      </c>
      <c r="AW363" s="13" t="s">
        <v>31</v>
      </c>
      <c r="AX363" s="13" t="s">
        <v>69</v>
      </c>
      <c r="AY363" s="210" t="s">
        <v>165</v>
      </c>
    </row>
    <row r="364" spans="1:65" s="13" customFormat="1" ht="11.25">
      <c r="B364" s="199"/>
      <c r="C364" s="200"/>
      <c r="D364" s="201" t="s">
        <v>181</v>
      </c>
      <c r="E364" s="202" t="s">
        <v>19</v>
      </c>
      <c r="F364" s="203" t="s">
        <v>507</v>
      </c>
      <c r="G364" s="200"/>
      <c r="H364" s="204">
        <v>1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181</v>
      </c>
      <c r="AU364" s="210" t="s">
        <v>79</v>
      </c>
      <c r="AV364" s="13" t="s">
        <v>79</v>
      </c>
      <c r="AW364" s="13" t="s">
        <v>31</v>
      </c>
      <c r="AX364" s="13" t="s">
        <v>69</v>
      </c>
      <c r="AY364" s="210" t="s">
        <v>165</v>
      </c>
    </row>
    <row r="365" spans="1:65" s="15" customFormat="1" ht="11.25">
      <c r="B365" s="221"/>
      <c r="C365" s="222"/>
      <c r="D365" s="201" t="s">
        <v>181</v>
      </c>
      <c r="E365" s="223" t="s">
        <v>19</v>
      </c>
      <c r="F365" s="224" t="s">
        <v>184</v>
      </c>
      <c r="G365" s="222"/>
      <c r="H365" s="225">
        <v>3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181</v>
      </c>
      <c r="AU365" s="231" t="s">
        <v>79</v>
      </c>
      <c r="AV365" s="15" t="s">
        <v>88</v>
      </c>
      <c r="AW365" s="15" t="s">
        <v>31</v>
      </c>
      <c r="AX365" s="15" t="s">
        <v>73</v>
      </c>
      <c r="AY365" s="231" t="s">
        <v>165</v>
      </c>
    </row>
    <row r="366" spans="1:65" s="2" customFormat="1" ht="49.15" customHeight="1">
      <c r="A366" s="37"/>
      <c r="B366" s="38"/>
      <c r="C366" s="181" t="s">
        <v>400</v>
      </c>
      <c r="D366" s="181" t="s">
        <v>167</v>
      </c>
      <c r="E366" s="182" t="s">
        <v>508</v>
      </c>
      <c r="F366" s="183" t="s">
        <v>509</v>
      </c>
      <c r="G366" s="184" t="s">
        <v>323</v>
      </c>
      <c r="H366" s="185">
        <v>8.1999999999999993</v>
      </c>
      <c r="I366" s="186"/>
      <c r="J366" s="187">
        <f>ROUND(I366*H366,2)</f>
        <v>0</v>
      </c>
      <c r="K366" s="183" t="s">
        <v>171</v>
      </c>
      <c r="L366" s="42"/>
      <c r="M366" s="188" t="s">
        <v>19</v>
      </c>
      <c r="N366" s="189" t="s">
        <v>41</v>
      </c>
      <c r="O366" s="67"/>
      <c r="P366" s="190">
        <f>O366*H366</f>
        <v>0</v>
      </c>
      <c r="Q366" s="190">
        <v>0.22241</v>
      </c>
      <c r="R366" s="190">
        <f>Q366*H366</f>
        <v>1.8237619999999999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88</v>
      </c>
      <c r="AT366" s="192" t="s">
        <v>167</v>
      </c>
      <c r="AU366" s="192" t="s">
        <v>79</v>
      </c>
      <c r="AY366" s="20" t="s">
        <v>165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79</v>
      </c>
      <c r="BK366" s="193">
        <f>ROUND(I366*H366,2)</f>
        <v>0</v>
      </c>
      <c r="BL366" s="20" t="s">
        <v>88</v>
      </c>
      <c r="BM366" s="192" t="s">
        <v>510</v>
      </c>
    </row>
    <row r="367" spans="1:65" s="2" customFormat="1" ht="11.25">
      <c r="A367" s="37"/>
      <c r="B367" s="38"/>
      <c r="C367" s="39"/>
      <c r="D367" s="194" t="s">
        <v>172</v>
      </c>
      <c r="E367" s="39"/>
      <c r="F367" s="195" t="s">
        <v>511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172</v>
      </c>
      <c r="AU367" s="20" t="s">
        <v>79</v>
      </c>
    </row>
    <row r="368" spans="1:65" s="13" customFormat="1" ht="11.25">
      <c r="B368" s="199"/>
      <c r="C368" s="200"/>
      <c r="D368" s="201" t="s">
        <v>181</v>
      </c>
      <c r="E368" s="202" t="s">
        <v>19</v>
      </c>
      <c r="F368" s="203" t="s">
        <v>512</v>
      </c>
      <c r="G368" s="200"/>
      <c r="H368" s="204">
        <v>8.1999999999999993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181</v>
      </c>
      <c r="AU368" s="210" t="s">
        <v>79</v>
      </c>
      <c r="AV368" s="13" t="s">
        <v>79</v>
      </c>
      <c r="AW368" s="13" t="s">
        <v>31</v>
      </c>
      <c r="AX368" s="13" t="s">
        <v>73</v>
      </c>
      <c r="AY368" s="210" t="s">
        <v>165</v>
      </c>
    </row>
    <row r="369" spans="1:65" s="2" customFormat="1" ht="49.15" customHeight="1">
      <c r="A369" s="37"/>
      <c r="B369" s="38"/>
      <c r="C369" s="181" t="s">
        <v>513</v>
      </c>
      <c r="D369" s="181" t="s">
        <v>167</v>
      </c>
      <c r="E369" s="182" t="s">
        <v>514</v>
      </c>
      <c r="F369" s="183" t="s">
        <v>515</v>
      </c>
      <c r="G369" s="184" t="s">
        <v>170</v>
      </c>
      <c r="H369" s="185">
        <v>19.399999999999999</v>
      </c>
      <c r="I369" s="186"/>
      <c r="J369" s="187">
        <f>ROUND(I369*H369,2)</f>
        <v>0</v>
      </c>
      <c r="K369" s="183" t="s">
        <v>171</v>
      </c>
      <c r="L369" s="42"/>
      <c r="M369" s="188" t="s">
        <v>19</v>
      </c>
      <c r="N369" s="189" t="s">
        <v>41</v>
      </c>
      <c r="O369" s="67"/>
      <c r="P369" s="190">
        <f>O369*H369</f>
        <v>0</v>
      </c>
      <c r="Q369" s="190">
        <v>3.6400000000000002E-2</v>
      </c>
      <c r="R369" s="190">
        <f>Q369*H369</f>
        <v>0.70616000000000001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88</v>
      </c>
      <c r="AT369" s="192" t="s">
        <v>167</v>
      </c>
      <c r="AU369" s="192" t="s">
        <v>79</v>
      </c>
      <c r="AY369" s="20" t="s">
        <v>165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79</v>
      </c>
      <c r="BK369" s="193">
        <f>ROUND(I369*H369,2)</f>
        <v>0</v>
      </c>
      <c r="BL369" s="20" t="s">
        <v>88</v>
      </c>
      <c r="BM369" s="192" t="s">
        <v>516</v>
      </c>
    </row>
    <row r="370" spans="1:65" s="2" customFormat="1" ht="11.25">
      <c r="A370" s="37"/>
      <c r="B370" s="38"/>
      <c r="C370" s="39"/>
      <c r="D370" s="194" t="s">
        <v>172</v>
      </c>
      <c r="E370" s="39"/>
      <c r="F370" s="195" t="s">
        <v>517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172</v>
      </c>
      <c r="AU370" s="20" t="s">
        <v>79</v>
      </c>
    </row>
    <row r="371" spans="1:65" s="13" customFormat="1" ht="11.25">
      <c r="B371" s="199"/>
      <c r="C371" s="200"/>
      <c r="D371" s="201" t="s">
        <v>181</v>
      </c>
      <c r="E371" s="202" t="s">
        <v>19</v>
      </c>
      <c r="F371" s="203" t="s">
        <v>518</v>
      </c>
      <c r="G371" s="200"/>
      <c r="H371" s="204">
        <v>19.399999999999999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181</v>
      </c>
      <c r="AU371" s="210" t="s">
        <v>79</v>
      </c>
      <c r="AV371" s="13" t="s">
        <v>79</v>
      </c>
      <c r="AW371" s="13" t="s">
        <v>31</v>
      </c>
      <c r="AX371" s="13" t="s">
        <v>73</v>
      </c>
      <c r="AY371" s="210" t="s">
        <v>165</v>
      </c>
    </row>
    <row r="372" spans="1:65" s="2" customFormat="1" ht="55.5" customHeight="1">
      <c r="A372" s="37"/>
      <c r="B372" s="38"/>
      <c r="C372" s="181" t="s">
        <v>421</v>
      </c>
      <c r="D372" s="181" t="s">
        <v>167</v>
      </c>
      <c r="E372" s="182" t="s">
        <v>519</v>
      </c>
      <c r="F372" s="183" t="s">
        <v>520</v>
      </c>
      <c r="G372" s="184" t="s">
        <v>290</v>
      </c>
      <c r="H372" s="185">
        <v>1</v>
      </c>
      <c r="I372" s="186"/>
      <c r="J372" s="187">
        <f>ROUND(I372*H372,2)</f>
        <v>0</v>
      </c>
      <c r="K372" s="183" t="s">
        <v>171</v>
      </c>
      <c r="L372" s="42"/>
      <c r="M372" s="188" t="s">
        <v>19</v>
      </c>
      <c r="N372" s="189" t="s">
        <v>41</v>
      </c>
      <c r="O372" s="67"/>
      <c r="P372" s="190">
        <f>O372*H372</f>
        <v>0</v>
      </c>
      <c r="Q372" s="190">
        <v>4.7999999999999996E-3</v>
      </c>
      <c r="R372" s="190">
        <f>Q372*H372</f>
        <v>4.7999999999999996E-3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88</v>
      </c>
      <c r="AT372" s="192" t="s">
        <v>167</v>
      </c>
      <c r="AU372" s="192" t="s">
        <v>79</v>
      </c>
      <c r="AY372" s="20" t="s">
        <v>165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79</v>
      </c>
      <c r="BK372" s="193">
        <f>ROUND(I372*H372,2)</f>
        <v>0</v>
      </c>
      <c r="BL372" s="20" t="s">
        <v>88</v>
      </c>
      <c r="BM372" s="192" t="s">
        <v>521</v>
      </c>
    </row>
    <row r="373" spans="1:65" s="2" customFormat="1" ht="11.25">
      <c r="A373" s="37"/>
      <c r="B373" s="38"/>
      <c r="C373" s="39"/>
      <c r="D373" s="194" t="s">
        <v>172</v>
      </c>
      <c r="E373" s="39"/>
      <c r="F373" s="195" t="s">
        <v>522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172</v>
      </c>
      <c r="AU373" s="20" t="s">
        <v>79</v>
      </c>
    </row>
    <row r="374" spans="1:65" s="2" customFormat="1" ht="49.15" customHeight="1">
      <c r="A374" s="37"/>
      <c r="B374" s="38"/>
      <c r="C374" s="181" t="s">
        <v>523</v>
      </c>
      <c r="D374" s="181" t="s">
        <v>167</v>
      </c>
      <c r="E374" s="182" t="s">
        <v>524</v>
      </c>
      <c r="F374" s="183" t="s">
        <v>525</v>
      </c>
      <c r="G374" s="184" t="s">
        <v>290</v>
      </c>
      <c r="H374" s="185">
        <v>2</v>
      </c>
      <c r="I374" s="186"/>
      <c r="J374" s="187">
        <f>ROUND(I374*H374,2)</f>
        <v>0</v>
      </c>
      <c r="K374" s="183" t="s">
        <v>171</v>
      </c>
      <c r="L374" s="42"/>
      <c r="M374" s="188" t="s">
        <v>19</v>
      </c>
      <c r="N374" s="189" t="s">
        <v>41</v>
      </c>
      <c r="O374" s="67"/>
      <c r="P374" s="190">
        <f>O374*H374</f>
        <v>0</v>
      </c>
      <c r="Q374" s="190">
        <v>3.0599999999999998E-3</v>
      </c>
      <c r="R374" s="190">
        <f>Q374*H374</f>
        <v>6.1199999999999996E-3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88</v>
      </c>
      <c r="AT374" s="192" t="s">
        <v>167</v>
      </c>
      <c r="AU374" s="192" t="s">
        <v>79</v>
      </c>
      <c r="AY374" s="20" t="s">
        <v>165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79</v>
      </c>
      <c r="BK374" s="193">
        <f>ROUND(I374*H374,2)</f>
        <v>0</v>
      </c>
      <c r="BL374" s="20" t="s">
        <v>88</v>
      </c>
      <c r="BM374" s="192" t="s">
        <v>526</v>
      </c>
    </row>
    <row r="375" spans="1:65" s="2" customFormat="1" ht="11.25">
      <c r="A375" s="37"/>
      <c r="B375" s="38"/>
      <c r="C375" s="39"/>
      <c r="D375" s="194" t="s">
        <v>172</v>
      </c>
      <c r="E375" s="39"/>
      <c r="F375" s="195" t="s">
        <v>527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172</v>
      </c>
      <c r="AU375" s="20" t="s">
        <v>79</v>
      </c>
    </row>
    <row r="376" spans="1:65" s="2" customFormat="1" ht="16.5" customHeight="1">
      <c r="A376" s="37"/>
      <c r="B376" s="38"/>
      <c r="C376" s="181" t="s">
        <v>429</v>
      </c>
      <c r="D376" s="181" t="s">
        <v>167</v>
      </c>
      <c r="E376" s="182" t="s">
        <v>528</v>
      </c>
      <c r="F376" s="183" t="s">
        <v>529</v>
      </c>
      <c r="G376" s="184" t="s">
        <v>530</v>
      </c>
      <c r="H376" s="185">
        <v>7.5</v>
      </c>
      <c r="I376" s="186"/>
      <c r="J376" s="187">
        <f>ROUND(I376*H376,2)</f>
        <v>0</v>
      </c>
      <c r="K376" s="183" t="s">
        <v>531</v>
      </c>
      <c r="L376" s="42"/>
      <c r="M376" s="188" t="s">
        <v>19</v>
      </c>
      <c r="N376" s="189" t="s">
        <v>41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88</v>
      </c>
      <c r="AT376" s="192" t="s">
        <v>167</v>
      </c>
      <c r="AU376" s="192" t="s">
        <v>79</v>
      </c>
      <c r="AY376" s="20" t="s">
        <v>165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79</v>
      </c>
      <c r="BK376" s="193">
        <f>ROUND(I376*H376,2)</f>
        <v>0</v>
      </c>
      <c r="BL376" s="20" t="s">
        <v>88</v>
      </c>
      <c r="BM376" s="192" t="s">
        <v>532</v>
      </c>
    </row>
    <row r="377" spans="1:65" s="2" customFormat="1" ht="19.5">
      <c r="A377" s="37"/>
      <c r="B377" s="38"/>
      <c r="C377" s="39"/>
      <c r="D377" s="201" t="s">
        <v>353</v>
      </c>
      <c r="E377" s="39"/>
      <c r="F377" s="232" t="s">
        <v>533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353</v>
      </c>
      <c r="AU377" s="20" t="s">
        <v>79</v>
      </c>
    </row>
    <row r="378" spans="1:65" s="2" customFormat="1" ht="24.2" customHeight="1">
      <c r="A378" s="37"/>
      <c r="B378" s="38"/>
      <c r="C378" s="181" t="s">
        <v>534</v>
      </c>
      <c r="D378" s="181" t="s">
        <v>167</v>
      </c>
      <c r="E378" s="182" t="s">
        <v>535</v>
      </c>
      <c r="F378" s="183" t="s">
        <v>536</v>
      </c>
      <c r="G378" s="184" t="s">
        <v>537</v>
      </c>
      <c r="H378" s="185">
        <v>50</v>
      </c>
      <c r="I378" s="186"/>
      <c r="J378" s="187">
        <f>ROUND(I378*H378,2)</f>
        <v>0</v>
      </c>
      <c r="K378" s="183" t="s">
        <v>171</v>
      </c>
      <c r="L378" s="42"/>
      <c r="M378" s="188" t="s">
        <v>19</v>
      </c>
      <c r="N378" s="189" t="s">
        <v>41</v>
      </c>
      <c r="O378" s="67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88</v>
      </c>
      <c r="AT378" s="192" t="s">
        <v>167</v>
      </c>
      <c r="AU378" s="192" t="s">
        <v>79</v>
      </c>
      <c r="AY378" s="20" t="s">
        <v>165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79</v>
      </c>
      <c r="BK378" s="193">
        <f>ROUND(I378*H378,2)</f>
        <v>0</v>
      </c>
      <c r="BL378" s="20" t="s">
        <v>88</v>
      </c>
      <c r="BM378" s="192" t="s">
        <v>538</v>
      </c>
    </row>
    <row r="379" spans="1:65" s="2" customFormat="1" ht="11.25">
      <c r="A379" s="37"/>
      <c r="B379" s="38"/>
      <c r="C379" s="39"/>
      <c r="D379" s="194" t="s">
        <v>172</v>
      </c>
      <c r="E379" s="39"/>
      <c r="F379" s="195" t="s">
        <v>539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172</v>
      </c>
      <c r="AU379" s="20" t="s">
        <v>79</v>
      </c>
    </row>
    <row r="380" spans="1:65" s="13" customFormat="1" ht="11.25">
      <c r="B380" s="199"/>
      <c r="C380" s="200"/>
      <c r="D380" s="201" t="s">
        <v>181</v>
      </c>
      <c r="E380" s="202" t="s">
        <v>19</v>
      </c>
      <c r="F380" s="203" t="s">
        <v>540</v>
      </c>
      <c r="G380" s="200"/>
      <c r="H380" s="204">
        <v>50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181</v>
      </c>
      <c r="AU380" s="210" t="s">
        <v>79</v>
      </c>
      <c r="AV380" s="13" t="s">
        <v>79</v>
      </c>
      <c r="AW380" s="13" t="s">
        <v>31</v>
      </c>
      <c r="AX380" s="13" t="s">
        <v>73</v>
      </c>
      <c r="AY380" s="210" t="s">
        <v>165</v>
      </c>
    </row>
    <row r="381" spans="1:65" s="2" customFormat="1" ht="24.2" customHeight="1">
      <c r="A381" s="37"/>
      <c r="B381" s="38"/>
      <c r="C381" s="233" t="s">
        <v>436</v>
      </c>
      <c r="D381" s="233" t="s">
        <v>502</v>
      </c>
      <c r="E381" s="234" t="s">
        <v>541</v>
      </c>
      <c r="F381" s="235" t="s">
        <v>542</v>
      </c>
      <c r="G381" s="236" t="s">
        <v>543</v>
      </c>
      <c r="H381" s="237">
        <v>1682.3019999999999</v>
      </c>
      <c r="I381" s="238"/>
      <c r="J381" s="239">
        <f>ROUND(I381*H381,2)</f>
        <v>0</v>
      </c>
      <c r="K381" s="235" t="s">
        <v>171</v>
      </c>
      <c r="L381" s="240"/>
      <c r="M381" s="241" t="s">
        <v>19</v>
      </c>
      <c r="N381" s="242" t="s">
        <v>41</v>
      </c>
      <c r="O381" s="67"/>
      <c r="P381" s="190">
        <f>O381*H381</f>
        <v>0</v>
      </c>
      <c r="Q381" s="190">
        <v>1E-3</v>
      </c>
      <c r="R381" s="190">
        <f>Q381*H381</f>
        <v>1.682302</v>
      </c>
      <c r="S381" s="190">
        <v>0</v>
      </c>
      <c r="T381" s="19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192</v>
      </c>
      <c r="AT381" s="192" t="s">
        <v>502</v>
      </c>
      <c r="AU381" s="192" t="s">
        <v>79</v>
      </c>
      <c r="AY381" s="20" t="s">
        <v>165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0" t="s">
        <v>79</v>
      </c>
      <c r="BK381" s="193">
        <f>ROUND(I381*H381,2)</f>
        <v>0</v>
      </c>
      <c r="BL381" s="20" t="s">
        <v>88</v>
      </c>
      <c r="BM381" s="192" t="s">
        <v>544</v>
      </c>
    </row>
    <row r="382" spans="1:65" s="13" customFormat="1" ht="11.25">
      <c r="B382" s="199"/>
      <c r="C382" s="200"/>
      <c r="D382" s="201" t="s">
        <v>181</v>
      </c>
      <c r="E382" s="202" t="s">
        <v>19</v>
      </c>
      <c r="F382" s="203" t="s">
        <v>545</v>
      </c>
      <c r="G382" s="200"/>
      <c r="H382" s="204">
        <v>23.64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181</v>
      </c>
      <c r="AU382" s="210" t="s">
        <v>79</v>
      </c>
      <c r="AV382" s="13" t="s">
        <v>79</v>
      </c>
      <c r="AW382" s="13" t="s">
        <v>31</v>
      </c>
      <c r="AX382" s="13" t="s">
        <v>69</v>
      </c>
      <c r="AY382" s="210" t="s">
        <v>165</v>
      </c>
    </row>
    <row r="383" spans="1:65" s="13" customFormat="1" ht="22.5">
      <c r="B383" s="199"/>
      <c r="C383" s="200"/>
      <c r="D383" s="201" t="s">
        <v>181</v>
      </c>
      <c r="E383" s="202" t="s">
        <v>19</v>
      </c>
      <c r="F383" s="203" t="s">
        <v>546</v>
      </c>
      <c r="G383" s="200"/>
      <c r="H383" s="204">
        <v>118.43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181</v>
      </c>
      <c r="AU383" s="210" t="s">
        <v>79</v>
      </c>
      <c r="AV383" s="13" t="s">
        <v>79</v>
      </c>
      <c r="AW383" s="13" t="s">
        <v>31</v>
      </c>
      <c r="AX383" s="13" t="s">
        <v>69</v>
      </c>
      <c r="AY383" s="210" t="s">
        <v>165</v>
      </c>
    </row>
    <row r="384" spans="1:65" s="13" customFormat="1" ht="11.25">
      <c r="B384" s="199"/>
      <c r="C384" s="200"/>
      <c r="D384" s="201" t="s">
        <v>181</v>
      </c>
      <c r="E384" s="202" t="s">
        <v>19</v>
      </c>
      <c r="F384" s="203" t="s">
        <v>547</v>
      </c>
      <c r="G384" s="200"/>
      <c r="H384" s="204">
        <v>155.52799999999999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181</v>
      </c>
      <c r="AU384" s="210" t="s">
        <v>79</v>
      </c>
      <c r="AV384" s="13" t="s">
        <v>79</v>
      </c>
      <c r="AW384" s="13" t="s">
        <v>31</v>
      </c>
      <c r="AX384" s="13" t="s">
        <v>69</v>
      </c>
      <c r="AY384" s="210" t="s">
        <v>165</v>
      </c>
    </row>
    <row r="385" spans="1:65" s="13" customFormat="1" ht="11.25">
      <c r="B385" s="199"/>
      <c r="C385" s="200"/>
      <c r="D385" s="201" t="s">
        <v>181</v>
      </c>
      <c r="E385" s="202" t="s">
        <v>19</v>
      </c>
      <c r="F385" s="203" t="s">
        <v>548</v>
      </c>
      <c r="G385" s="200"/>
      <c r="H385" s="204">
        <v>13.44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181</v>
      </c>
      <c r="AU385" s="210" t="s">
        <v>79</v>
      </c>
      <c r="AV385" s="13" t="s">
        <v>79</v>
      </c>
      <c r="AW385" s="13" t="s">
        <v>31</v>
      </c>
      <c r="AX385" s="13" t="s">
        <v>69</v>
      </c>
      <c r="AY385" s="210" t="s">
        <v>165</v>
      </c>
    </row>
    <row r="386" spans="1:65" s="13" customFormat="1" ht="11.25">
      <c r="B386" s="199"/>
      <c r="C386" s="200"/>
      <c r="D386" s="201" t="s">
        <v>181</v>
      </c>
      <c r="E386" s="202" t="s">
        <v>19</v>
      </c>
      <c r="F386" s="203" t="s">
        <v>549</v>
      </c>
      <c r="G386" s="200"/>
      <c r="H386" s="204">
        <v>41.887999999999998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181</v>
      </c>
      <c r="AU386" s="210" t="s">
        <v>79</v>
      </c>
      <c r="AV386" s="13" t="s">
        <v>79</v>
      </c>
      <c r="AW386" s="13" t="s">
        <v>31</v>
      </c>
      <c r="AX386" s="13" t="s">
        <v>69</v>
      </c>
      <c r="AY386" s="210" t="s">
        <v>165</v>
      </c>
    </row>
    <row r="387" spans="1:65" s="13" customFormat="1" ht="11.25">
      <c r="B387" s="199"/>
      <c r="C387" s="200"/>
      <c r="D387" s="201" t="s">
        <v>181</v>
      </c>
      <c r="E387" s="202" t="s">
        <v>19</v>
      </c>
      <c r="F387" s="203" t="s">
        <v>550</v>
      </c>
      <c r="G387" s="200"/>
      <c r="H387" s="204">
        <v>507.93599999999998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181</v>
      </c>
      <c r="AU387" s="210" t="s">
        <v>79</v>
      </c>
      <c r="AV387" s="13" t="s">
        <v>79</v>
      </c>
      <c r="AW387" s="13" t="s">
        <v>31</v>
      </c>
      <c r="AX387" s="13" t="s">
        <v>69</v>
      </c>
      <c r="AY387" s="210" t="s">
        <v>165</v>
      </c>
    </row>
    <row r="388" spans="1:65" s="13" customFormat="1" ht="22.5">
      <c r="B388" s="199"/>
      <c r="C388" s="200"/>
      <c r="D388" s="201" t="s">
        <v>181</v>
      </c>
      <c r="E388" s="202" t="s">
        <v>19</v>
      </c>
      <c r="F388" s="203" t="s">
        <v>551</v>
      </c>
      <c r="G388" s="200"/>
      <c r="H388" s="204">
        <v>774.57600000000002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181</v>
      </c>
      <c r="AU388" s="210" t="s">
        <v>79</v>
      </c>
      <c r="AV388" s="13" t="s">
        <v>79</v>
      </c>
      <c r="AW388" s="13" t="s">
        <v>31</v>
      </c>
      <c r="AX388" s="13" t="s">
        <v>69</v>
      </c>
      <c r="AY388" s="210" t="s">
        <v>165</v>
      </c>
    </row>
    <row r="389" spans="1:65" s="13" customFormat="1" ht="11.25">
      <c r="B389" s="199"/>
      <c r="C389" s="200"/>
      <c r="D389" s="201" t="s">
        <v>181</v>
      </c>
      <c r="E389" s="202" t="s">
        <v>19</v>
      </c>
      <c r="F389" s="203" t="s">
        <v>552</v>
      </c>
      <c r="G389" s="200"/>
      <c r="H389" s="204">
        <v>33.936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181</v>
      </c>
      <c r="AU389" s="210" t="s">
        <v>79</v>
      </c>
      <c r="AV389" s="13" t="s">
        <v>79</v>
      </c>
      <c r="AW389" s="13" t="s">
        <v>31</v>
      </c>
      <c r="AX389" s="13" t="s">
        <v>69</v>
      </c>
      <c r="AY389" s="210" t="s">
        <v>165</v>
      </c>
    </row>
    <row r="390" spans="1:65" s="13" customFormat="1" ht="11.25">
      <c r="B390" s="199"/>
      <c r="C390" s="200"/>
      <c r="D390" s="201" t="s">
        <v>181</v>
      </c>
      <c r="E390" s="202" t="s">
        <v>19</v>
      </c>
      <c r="F390" s="203" t="s">
        <v>553</v>
      </c>
      <c r="G390" s="200"/>
      <c r="H390" s="204">
        <v>12.928000000000001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181</v>
      </c>
      <c r="AU390" s="210" t="s">
        <v>79</v>
      </c>
      <c r="AV390" s="13" t="s">
        <v>79</v>
      </c>
      <c r="AW390" s="13" t="s">
        <v>31</v>
      </c>
      <c r="AX390" s="13" t="s">
        <v>69</v>
      </c>
      <c r="AY390" s="210" t="s">
        <v>165</v>
      </c>
    </row>
    <row r="391" spans="1:65" s="15" customFormat="1" ht="11.25">
      <c r="B391" s="221"/>
      <c r="C391" s="222"/>
      <c r="D391" s="201" t="s">
        <v>181</v>
      </c>
      <c r="E391" s="223" t="s">
        <v>19</v>
      </c>
      <c r="F391" s="224" t="s">
        <v>184</v>
      </c>
      <c r="G391" s="222"/>
      <c r="H391" s="225">
        <v>1682.3019999999999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181</v>
      </c>
      <c r="AU391" s="231" t="s">
        <v>79</v>
      </c>
      <c r="AV391" s="15" t="s">
        <v>88</v>
      </c>
      <c r="AW391" s="15" t="s">
        <v>31</v>
      </c>
      <c r="AX391" s="15" t="s">
        <v>73</v>
      </c>
      <c r="AY391" s="231" t="s">
        <v>165</v>
      </c>
    </row>
    <row r="392" spans="1:65" s="2" customFormat="1" ht="24.2" customHeight="1">
      <c r="A392" s="37"/>
      <c r="B392" s="38"/>
      <c r="C392" s="181" t="s">
        <v>554</v>
      </c>
      <c r="D392" s="181" t="s">
        <v>167</v>
      </c>
      <c r="E392" s="182" t="s">
        <v>555</v>
      </c>
      <c r="F392" s="183" t="s">
        <v>556</v>
      </c>
      <c r="G392" s="184" t="s">
        <v>256</v>
      </c>
      <c r="H392" s="185">
        <v>0.26700000000000002</v>
      </c>
      <c r="I392" s="186"/>
      <c r="J392" s="187">
        <f>ROUND(I392*H392,2)</f>
        <v>0</v>
      </c>
      <c r="K392" s="183" t="s">
        <v>171</v>
      </c>
      <c r="L392" s="42"/>
      <c r="M392" s="188" t="s">
        <v>19</v>
      </c>
      <c r="N392" s="189" t="s">
        <v>41</v>
      </c>
      <c r="O392" s="67"/>
      <c r="P392" s="190">
        <f>O392*H392</f>
        <v>0</v>
      </c>
      <c r="Q392" s="190">
        <v>1.0900000000000001</v>
      </c>
      <c r="R392" s="190">
        <f>Q392*H392</f>
        <v>0.29103000000000001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88</v>
      </c>
      <c r="AT392" s="192" t="s">
        <v>167</v>
      </c>
      <c r="AU392" s="192" t="s">
        <v>79</v>
      </c>
      <c r="AY392" s="20" t="s">
        <v>165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79</v>
      </c>
      <c r="BK392" s="193">
        <f>ROUND(I392*H392,2)</f>
        <v>0</v>
      </c>
      <c r="BL392" s="20" t="s">
        <v>88</v>
      </c>
      <c r="BM392" s="192" t="s">
        <v>557</v>
      </c>
    </row>
    <row r="393" spans="1:65" s="2" customFormat="1" ht="11.25">
      <c r="A393" s="37"/>
      <c r="B393" s="38"/>
      <c r="C393" s="39"/>
      <c r="D393" s="194" t="s">
        <v>172</v>
      </c>
      <c r="E393" s="39"/>
      <c r="F393" s="195" t="s">
        <v>558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172</v>
      </c>
      <c r="AU393" s="20" t="s">
        <v>79</v>
      </c>
    </row>
    <row r="394" spans="1:65" s="13" customFormat="1" ht="22.5">
      <c r="B394" s="199"/>
      <c r="C394" s="200"/>
      <c r="D394" s="201" t="s">
        <v>181</v>
      </c>
      <c r="E394" s="202" t="s">
        <v>19</v>
      </c>
      <c r="F394" s="203" t="s">
        <v>559</v>
      </c>
      <c r="G394" s="200"/>
      <c r="H394" s="204">
        <v>0.26700000000000002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181</v>
      </c>
      <c r="AU394" s="210" t="s">
        <v>79</v>
      </c>
      <c r="AV394" s="13" t="s">
        <v>79</v>
      </c>
      <c r="AW394" s="13" t="s">
        <v>31</v>
      </c>
      <c r="AX394" s="13" t="s">
        <v>69</v>
      </c>
      <c r="AY394" s="210" t="s">
        <v>165</v>
      </c>
    </row>
    <row r="395" spans="1:65" s="15" customFormat="1" ht="11.25">
      <c r="B395" s="221"/>
      <c r="C395" s="222"/>
      <c r="D395" s="201" t="s">
        <v>181</v>
      </c>
      <c r="E395" s="223" t="s">
        <v>19</v>
      </c>
      <c r="F395" s="224" t="s">
        <v>184</v>
      </c>
      <c r="G395" s="222"/>
      <c r="H395" s="225">
        <v>0.26700000000000002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181</v>
      </c>
      <c r="AU395" s="231" t="s">
        <v>79</v>
      </c>
      <c r="AV395" s="15" t="s">
        <v>88</v>
      </c>
      <c r="AW395" s="15" t="s">
        <v>31</v>
      </c>
      <c r="AX395" s="15" t="s">
        <v>73</v>
      </c>
      <c r="AY395" s="231" t="s">
        <v>165</v>
      </c>
    </row>
    <row r="396" spans="1:65" s="2" customFormat="1" ht="33" customHeight="1">
      <c r="A396" s="37"/>
      <c r="B396" s="38"/>
      <c r="C396" s="181" t="s">
        <v>441</v>
      </c>
      <c r="D396" s="181" t="s">
        <v>167</v>
      </c>
      <c r="E396" s="182" t="s">
        <v>560</v>
      </c>
      <c r="F396" s="183" t="s">
        <v>561</v>
      </c>
      <c r="G396" s="184" t="s">
        <v>256</v>
      </c>
      <c r="H396" s="185">
        <v>1.2210000000000001</v>
      </c>
      <c r="I396" s="186"/>
      <c r="J396" s="187">
        <f>ROUND(I396*H396,2)</f>
        <v>0</v>
      </c>
      <c r="K396" s="183" t="s">
        <v>171</v>
      </c>
      <c r="L396" s="42"/>
      <c r="M396" s="188" t="s">
        <v>19</v>
      </c>
      <c r="N396" s="189" t="s">
        <v>41</v>
      </c>
      <c r="O396" s="67"/>
      <c r="P396" s="190">
        <f>O396*H396</f>
        <v>0</v>
      </c>
      <c r="Q396" s="190">
        <v>1.0900000000000001</v>
      </c>
      <c r="R396" s="190">
        <f>Q396*H396</f>
        <v>1.3308900000000001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88</v>
      </c>
      <c r="AT396" s="192" t="s">
        <v>167</v>
      </c>
      <c r="AU396" s="192" t="s">
        <v>79</v>
      </c>
      <c r="AY396" s="20" t="s">
        <v>165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79</v>
      </c>
      <c r="BK396" s="193">
        <f>ROUND(I396*H396,2)</f>
        <v>0</v>
      </c>
      <c r="BL396" s="20" t="s">
        <v>88</v>
      </c>
      <c r="BM396" s="192" t="s">
        <v>562</v>
      </c>
    </row>
    <row r="397" spans="1:65" s="2" customFormat="1" ht="11.25">
      <c r="A397" s="37"/>
      <c r="B397" s="38"/>
      <c r="C397" s="39"/>
      <c r="D397" s="194" t="s">
        <v>172</v>
      </c>
      <c r="E397" s="39"/>
      <c r="F397" s="195" t="s">
        <v>563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172</v>
      </c>
      <c r="AU397" s="20" t="s">
        <v>79</v>
      </c>
    </row>
    <row r="398" spans="1:65" s="13" customFormat="1" ht="33.75">
      <c r="B398" s="199"/>
      <c r="C398" s="200"/>
      <c r="D398" s="201" t="s">
        <v>181</v>
      </c>
      <c r="E398" s="202" t="s">
        <v>19</v>
      </c>
      <c r="F398" s="203" t="s">
        <v>564</v>
      </c>
      <c r="G398" s="200"/>
      <c r="H398" s="204">
        <v>1.2210000000000001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181</v>
      </c>
      <c r="AU398" s="210" t="s">
        <v>79</v>
      </c>
      <c r="AV398" s="13" t="s">
        <v>79</v>
      </c>
      <c r="AW398" s="13" t="s">
        <v>31</v>
      </c>
      <c r="AX398" s="13" t="s">
        <v>69</v>
      </c>
      <c r="AY398" s="210" t="s">
        <v>165</v>
      </c>
    </row>
    <row r="399" spans="1:65" s="15" customFormat="1" ht="11.25">
      <c r="B399" s="221"/>
      <c r="C399" s="222"/>
      <c r="D399" s="201" t="s">
        <v>181</v>
      </c>
      <c r="E399" s="223" t="s">
        <v>19</v>
      </c>
      <c r="F399" s="224" t="s">
        <v>184</v>
      </c>
      <c r="G399" s="222"/>
      <c r="H399" s="225">
        <v>1.2210000000000001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181</v>
      </c>
      <c r="AU399" s="231" t="s">
        <v>79</v>
      </c>
      <c r="AV399" s="15" t="s">
        <v>88</v>
      </c>
      <c r="AW399" s="15" t="s">
        <v>31</v>
      </c>
      <c r="AX399" s="15" t="s">
        <v>73</v>
      </c>
      <c r="AY399" s="231" t="s">
        <v>165</v>
      </c>
    </row>
    <row r="400" spans="1:65" s="2" customFormat="1" ht="33" customHeight="1">
      <c r="A400" s="37"/>
      <c r="B400" s="38"/>
      <c r="C400" s="181" t="s">
        <v>565</v>
      </c>
      <c r="D400" s="181" t="s">
        <v>167</v>
      </c>
      <c r="E400" s="182" t="s">
        <v>566</v>
      </c>
      <c r="F400" s="183" t="s">
        <v>567</v>
      </c>
      <c r="G400" s="184" t="s">
        <v>323</v>
      </c>
      <c r="H400" s="185">
        <v>6.1420000000000003</v>
      </c>
      <c r="I400" s="186"/>
      <c r="J400" s="187">
        <f>ROUND(I400*H400,2)</f>
        <v>0</v>
      </c>
      <c r="K400" s="183" t="s">
        <v>171</v>
      </c>
      <c r="L400" s="42"/>
      <c r="M400" s="188" t="s">
        <v>19</v>
      </c>
      <c r="N400" s="189" t="s">
        <v>41</v>
      </c>
      <c r="O400" s="67"/>
      <c r="P400" s="190">
        <f>O400*H400</f>
        <v>0</v>
      </c>
      <c r="Q400" s="190">
        <v>7.9000000000000001E-4</v>
      </c>
      <c r="R400" s="190">
        <f>Q400*H400</f>
        <v>4.8521800000000002E-3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88</v>
      </c>
      <c r="AT400" s="192" t="s">
        <v>167</v>
      </c>
      <c r="AU400" s="192" t="s">
        <v>79</v>
      </c>
      <c r="AY400" s="20" t="s">
        <v>165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79</v>
      </c>
      <c r="BK400" s="193">
        <f>ROUND(I400*H400,2)</f>
        <v>0</v>
      </c>
      <c r="BL400" s="20" t="s">
        <v>88</v>
      </c>
      <c r="BM400" s="192" t="s">
        <v>568</v>
      </c>
    </row>
    <row r="401" spans="1:65" s="2" customFormat="1" ht="11.25">
      <c r="A401" s="37"/>
      <c r="B401" s="38"/>
      <c r="C401" s="39"/>
      <c r="D401" s="194" t="s">
        <v>172</v>
      </c>
      <c r="E401" s="39"/>
      <c r="F401" s="195" t="s">
        <v>569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172</v>
      </c>
      <c r="AU401" s="20" t="s">
        <v>79</v>
      </c>
    </row>
    <row r="402" spans="1:65" s="13" customFormat="1" ht="22.5">
      <c r="B402" s="199"/>
      <c r="C402" s="200"/>
      <c r="D402" s="201" t="s">
        <v>181</v>
      </c>
      <c r="E402" s="202" t="s">
        <v>19</v>
      </c>
      <c r="F402" s="203" t="s">
        <v>570</v>
      </c>
      <c r="G402" s="200"/>
      <c r="H402" s="204">
        <v>4.0039999999999996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181</v>
      </c>
      <c r="AU402" s="210" t="s">
        <v>79</v>
      </c>
      <c r="AV402" s="13" t="s">
        <v>79</v>
      </c>
      <c r="AW402" s="13" t="s">
        <v>31</v>
      </c>
      <c r="AX402" s="13" t="s">
        <v>69</v>
      </c>
      <c r="AY402" s="210" t="s">
        <v>165</v>
      </c>
    </row>
    <row r="403" spans="1:65" s="13" customFormat="1" ht="22.5">
      <c r="B403" s="199"/>
      <c r="C403" s="200"/>
      <c r="D403" s="201" t="s">
        <v>181</v>
      </c>
      <c r="E403" s="202" t="s">
        <v>19</v>
      </c>
      <c r="F403" s="203" t="s">
        <v>571</v>
      </c>
      <c r="G403" s="200"/>
      <c r="H403" s="204">
        <v>2.1379999999999999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181</v>
      </c>
      <c r="AU403" s="210" t="s">
        <v>79</v>
      </c>
      <c r="AV403" s="13" t="s">
        <v>79</v>
      </c>
      <c r="AW403" s="13" t="s">
        <v>31</v>
      </c>
      <c r="AX403" s="13" t="s">
        <v>69</v>
      </c>
      <c r="AY403" s="210" t="s">
        <v>165</v>
      </c>
    </row>
    <row r="404" spans="1:65" s="15" customFormat="1" ht="11.25">
      <c r="B404" s="221"/>
      <c r="C404" s="222"/>
      <c r="D404" s="201" t="s">
        <v>181</v>
      </c>
      <c r="E404" s="223" t="s">
        <v>19</v>
      </c>
      <c r="F404" s="224" t="s">
        <v>184</v>
      </c>
      <c r="G404" s="222"/>
      <c r="H404" s="225">
        <v>6.1420000000000003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181</v>
      </c>
      <c r="AU404" s="231" t="s">
        <v>79</v>
      </c>
      <c r="AV404" s="15" t="s">
        <v>88</v>
      </c>
      <c r="AW404" s="15" t="s">
        <v>31</v>
      </c>
      <c r="AX404" s="15" t="s">
        <v>73</v>
      </c>
      <c r="AY404" s="231" t="s">
        <v>165</v>
      </c>
    </row>
    <row r="405" spans="1:65" s="2" customFormat="1" ht="24.2" customHeight="1">
      <c r="A405" s="37"/>
      <c r="B405" s="38"/>
      <c r="C405" s="181" t="s">
        <v>446</v>
      </c>
      <c r="D405" s="181" t="s">
        <v>167</v>
      </c>
      <c r="E405" s="182" t="s">
        <v>572</v>
      </c>
      <c r="F405" s="183" t="s">
        <v>573</v>
      </c>
      <c r="G405" s="184" t="s">
        <v>323</v>
      </c>
      <c r="H405" s="185">
        <v>11.481999999999999</v>
      </c>
      <c r="I405" s="186"/>
      <c r="J405" s="187">
        <f>ROUND(I405*H405,2)</f>
        <v>0</v>
      </c>
      <c r="K405" s="183" t="s">
        <v>171</v>
      </c>
      <c r="L405" s="42"/>
      <c r="M405" s="188" t="s">
        <v>19</v>
      </c>
      <c r="N405" s="189" t="s">
        <v>41</v>
      </c>
      <c r="O405" s="67"/>
      <c r="P405" s="190">
        <f>O405*H405</f>
        <v>0</v>
      </c>
      <c r="Q405" s="190">
        <v>1.58E-3</v>
      </c>
      <c r="R405" s="190">
        <f>Q405*H405</f>
        <v>1.8141559999999998E-2</v>
      </c>
      <c r="S405" s="190">
        <v>0</v>
      </c>
      <c r="T405" s="19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88</v>
      </c>
      <c r="AT405" s="192" t="s">
        <v>167</v>
      </c>
      <c r="AU405" s="192" t="s">
        <v>79</v>
      </c>
      <c r="AY405" s="20" t="s">
        <v>165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0" t="s">
        <v>79</v>
      </c>
      <c r="BK405" s="193">
        <f>ROUND(I405*H405,2)</f>
        <v>0</v>
      </c>
      <c r="BL405" s="20" t="s">
        <v>88</v>
      </c>
      <c r="BM405" s="192" t="s">
        <v>574</v>
      </c>
    </row>
    <row r="406" spans="1:65" s="2" customFormat="1" ht="11.25">
      <c r="A406" s="37"/>
      <c r="B406" s="38"/>
      <c r="C406" s="39"/>
      <c r="D406" s="194" t="s">
        <v>172</v>
      </c>
      <c r="E406" s="39"/>
      <c r="F406" s="195" t="s">
        <v>575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172</v>
      </c>
      <c r="AU406" s="20" t="s">
        <v>79</v>
      </c>
    </row>
    <row r="407" spans="1:65" s="13" customFormat="1" ht="22.5">
      <c r="B407" s="199"/>
      <c r="C407" s="200"/>
      <c r="D407" s="201" t="s">
        <v>181</v>
      </c>
      <c r="E407" s="202" t="s">
        <v>19</v>
      </c>
      <c r="F407" s="203" t="s">
        <v>576</v>
      </c>
      <c r="G407" s="200"/>
      <c r="H407" s="204">
        <v>1.639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181</v>
      </c>
      <c r="AU407" s="210" t="s">
        <v>79</v>
      </c>
      <c r="AV407" s="13" t="s">
        <v>79</v>
      </c>
      <c r="AW407" s="13" t="s">
        <v>31</v>
      </c>
      <c r="AX407" s="13" t="s">
        <v>69</v>
      </c>
      <c r="AY407" s="210" t="s">
        <v>165</v>
      </c>
    </row>
    <row r="408" spans="1:65" s="13" customFormat="1" ht="11.25">
      <c r="B408" s="199"/>
      <c r="C408" s="200"/>
      <c r="D408" s="201" t="s">
        <v>181</v>
      </c>
      <c r="E408" s="202" t="s">
        <v>19</v>
      </c>
      <c r="F408" s="203" t="s">
        <v>577</v>
      </c>
      <c r="G408" s="200"/>
      <c r="H408" s="204">
        <v>3.25</v>
      </c>
      <c r="I408" s="205"/>
      <c r="J408" s="200"/>
      <c r="K408" s="200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181</v>
      </c>
      <c r="AU408" s="210" t="s">
        <v>79</v>
      </c>
      <c r="AV408" s="13" t="s">
        <v>79</v>
      </c>
      <c r="AW408" s="13" t="s">
        <v>31</v>
      </c>
      <c r="AX408" s="13" t="s">
        <v>69</v>
      </c>
      <c r="AY408" s="210" t="s">
        <v>165</v>
      </c>
    </row>
    <row r="409" spans="1:65" s="13" customFormat="1" ht="22.5">
      <c r="B409" s="199"/>
      <c r="C409" s="200"/>
      <c r="D409" s="201" t="s">
        <v>181</v>
      </c>
      <c r="E409" s="202" t="s">
        <v>19</v>
      </c>
      <c r="F409" s="203" t="s">
        <v>578</v>
      </c>
      <c r="G409" s="200"/>
      <c r="H409" s="204">
        <v>1.913</v>
      </c>
      <c r="I409" s="205"/>
      <c r="J409" s="200"/>
      <c r="K409" s="200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181</v>
      </c>
      <c r="AU409" s="210" t="s">
        <v>79</v>
      </c>
      <c r="AV409" s="13" t="s">
        <v>79</v>
      </c>
      <c r="AW409" s="13" t="s">
        <v>31</v>
      </c>
      <c r="AX409" s="13" t="s">
        <v>69</v>
      </c>
      <c r="AY409" s="210" t="s">
        <v>165</v>
      </c>
    </row>
    <row r="410" spans="1:65" s="13" customFormat="1" ht="11.25">
      <c r="B410" s="199"/>
      <c r="C410" s="200"/>
      <c r="D410" s="201" t="s">
        <v>181</v>
      </c>
      <c r="E410" s="202" t="s">
        <v>19</v>
      </c>
      <c r="F410" s="203" t="s">
        <v>579</v>
      </c>
      <c r="G410" s="200"/>
      <c r="H410" s="204">
        <v>4.68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181</v>
      </c>
      <c r="AU410" s="210" t="s">
        <v>79</v>
      </c>
      <c r="AV410" s="13" t="s">
        <v>79</v>
      </c>
      <c r="AW410" s="13" t="s">
        <v>31</v>
      </c>
      <c r="AX410" s="13" t="s">
        <v>69</v>
      </c>
      <c r="AY410" s="210" t="s">
        <v>165</v>
      </c>
    </row>
    <row r="411" spans="1:65" s="15" customFormat="1" ht="11.25">
      <c r="B411" s="221"/>
      <c r="C411" s="222"/>
      <c r="D411" s="201" t="s">
        <v>181</v>
      </c>
      <c r="E411" s="223" t="s">
        <v>19</v>
      </c>
      <c r="F411" s="224" t="s">
        <v>184</v>
      </c>
      <c r="G411" s="222"/>
      <c r="H411" s="225">
        <v>11.481999999999999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181</v>
      </c>
      <c r="AU411" s="231" t="s">
        <v>79</v>
      </c>
      <c r="AV411" s="15" t="s">
        <v>88</v>
      </c>
      <c r="AW411" s="15" t="s">
        <v>31</v>
      </c>
      <c r="AX411" s="15" t="s">
        <v>73</v>
      </c>
      <c r="AY411" s="231" t="s">
        <v>165</v>
      </c>
    </row>
    <row r="412" spans="1:65" s="2" customFormat="1" ht="37.9" customHeight="1">
      <c r="A412" s="37"/>
      <c r="B412" s="38"/>
      <c r="C412" s="181" t="s">
        <v>580</v>
      </c>
      <c r="D412" s="181" t="s">
        <v>167</v>
      </c>
      <c r="E412" s="182" t="s">
        <v>581</v>
      </c>
      <c r="F412" s="183" t="s">
        <v>582</v>
      </c>
      <c r="G412" s="184" t="s">
        <v>323</v>
      </c>
      <c r="H412" s="185">
        <v>52.094999999999999</v>
      </c>
      <c r="I412" s="186"/>
      <c r="J412" s="187">
        <f>ROUND(I412*H412,2)</f>
        <v>0</v>
      </c>
      <c r="K412" s="183" t="s">
        <v>171</v>
      </c>
      <c r="L412" s="42"/>
      <c r="M412" s="188" t="s">
        <v>19</v>
      </c>
      <c r="N412" s="189" t="s">
        <v>41</v>
      </c>
      <c r="O412" s="67"/>
      <c r="P412" s="190">
        <f>O412*H412</f>
        <v>0</v>
      </c>
      <c r="Q412" s="190">
        <v>9.4479999999999995E-2</v>
      </c>
      <c r="R412" s="190">
        <f>Q412*H412</f>
        <v>4.9219355999999994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88</v>
      </c>
      <c r="AT412" s="192" t="s">
        <v>167</v>
      </c>
      <c r="AU412" s="192" t="s">
        <v>79</v>
      </c>
      <c r="AY412" s="20" t="s">
        <v>165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79</v>
      </c>
      <c r="BK412" s="193">
        <f>ROUND(I412*H412,2)</f>
        <v>0</v>
      </c>
      <c r="BL412" s="20" t="s">
        <v>88</v>
      </c>
      <c r="BM412" s="192" t="s">
        <v>583</v>
      </c>
    </row>
    <row r="413" spans="1:65" s="2" customFormat="1" ht="11.25">
      <c r="A413" s="37"/>
      <c r="B413" s="38"/>
      <c r="C413" s="39"/>
      <c r="D413" s="194" t="s">
        <v>172</v>
      </c>
      <c r="E413" s="39"/>
      <c r="F413" s="195" t="s">
        <v>584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172</v>
      </c>
      <c r="AU413" s="20" t="s">
        <v>79</v>
      </c>
    </row>
    <row r="414" spans="1:65" s="13" customFormat="1" ht="22.5">
      <c r="B414" s="199"/>
      <c r="C414" s="200"/>
      <c r="D414" s="201" t="s">
        <v>181</v>
      </c>
      <c r="E414" s="202" t="s">
        <v>19</v>
      </c>
      <c r="F414" s="203" t="s">
        <v>585</v>
      </c>
      <c r="G414" s="200"/>
      <c r="H414" s="204">
        <v>55.494999999999997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181</v>
      </c>
      <c r="AU414" s="210" t="s">
        <v>79</v>
      </c>
      <c r="AV414" s="13" t="s">
        <v>79</v>
      </c>
      <c r="AW414" s="13" t="s">
        <v>31</v>
      </c>
      <c r="AX414" s="13" t="s">
        <v>69</v>
      </c>
      <c r="AY414" s="210" t="s">
        <v>165</v>
      </c>
    </row>
    <row r="415" spans="1:65" s="13" customFormat="1" ht="11.25">
      <c r="B415" s="199"/>
      <c r="C415" s="200"/>
      <c r="D415" s="201" t="s">
        <v>181</v>
      </c>
      <c r="E415" s="202" t="s">
        <v>19</v>
      </c>
      <c r="F415" s="203" t="s">
        <v>586</v>
      </c>
      <c r="G415" s="200"/>
      <c r="H415" s="204">
        <v>-3.4</v>
      </c>
      <c r="I415" s="205"/>
      <c r="J415" s="200"/>
      <c r="K415" s="200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181</v>
      </c>
      <c r="AU415" s="210" t="s">
        <v>79</v>
      </c>
      <c r="AV415" s="13" t="s">
        <v>79</v>
      </c>
      <c r="AW415" s="13" t="s">
        <v>31</v>
      </c>
      <c r="AX415" s="13" t="s">
        <v>69</v>
      </c>
      <c r="AY415" s="210" t="s">
        <v>165</v>
      </c>
    </row>
    <row r="416" spans="1:65" s="15" customFormat="1" ht="11.25">
      <c r="B416" s="221"/>
      <c r="C416" s="222"/>
      <c r="D416" s="201" t="s">
        <v>181</v>
      </c>
      <c r="E416" s="223" t="s">
        <v>19</v>
      </c>
      <c r="F416" s="224" t="s">
        <v>184</v>
      </c>
      <c r="G416" s="222"/>
      <c r="H416" s="225">
        <v>52.094999999999999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181</v>
      </c>
      <c r="AU416" s="231" t="s">
        <v>79</v>
      </c>
      <c r="AV416" s="15" t="s">
        <v>88</v>
      </c>
      <c r="AW416" s="15" t="s">
        <v>31</v>
      </c>
      <c r="AX416" s="15" t="s">
        <v>73</v>
      </c>
      <c r="AY416" s="231" t="s">
        <v>165</v>
      </c>
    </row>
    <row r="417" spans="1:65" s="2" customFormat="1" ht="49.15" customHeight="1">
      <c r="A417" s="37"/>
      <c r="B417" s="38"/>
      <c r="C417" s="181" t="s">
        <v>452</v>
      </c>
      <c r="D417" s="181" t="s">
        <v>167</v>
      </c>
      <c r="E417" s="182" t="s">
        <v>587</v>
      </c>
      <c r="F417" s="183" t="s">
        <v>588</v>
      </c>
      <c r="G417" s="184" t="s">
        <v>323</v>
      </c>
      <c r="H417" s="185">
        <v>9.1950000000000003</v>
      </c>
      <c r="I417" s="186"/>
      <c r="J417" s="187">
        <f>ROUND(I417*H417,2)</f>
        <v>0</v>
      </c>
      <c r="K417" s="183" t="s">
        <v>171</v>
      </c>
      <c r="L417" s="42"/>
      <c r="M417" s="188" t="s">
        <v>19</v>
      </c>
      <c r="N417" s="189" t="s">
        <v>41</v>
      </c>
      <c r="O417" s="67"/>
      <c r="P417" s="190">
        <f>O417*H417</f>
        <v>0</v>
      </c>
      <c r="Q417" s="190">
        <v>0.15381</v>
      </c>
      <c r="R417" s="190">
        <f>Q417*H417</f>
        <v>1.41428295</v>
      </c>
      <c r="S417" s="190">
        <v>0</v>
      </c>
      <c r="T417" s="19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2" t="s">
        <v>88</v>
      </c>
      <c r="AT417" s="192" t="s">
        <v>167</v>
      </c>
      <c r="AU417" s="192" t="s">
        <v>79</v>
      </c>
      <c r="AY417" s="20" t="s">
        <v>165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20" t="s">
        <v>79</v>
      </c>
      <c r="BK417" s="193">
        <f>ROUND(I417*H417,2)</f>
        <v>0</v>
      </c>
      <c r="BL417" s="20" t="s">
        <v>88</v>
      </c>
      <c r="BM417" s="192" t="s">
        <v>589</v>
      </c>
    </row>
    <row r="418" spans="1:65" s="2" customFormat="1" ht="11.25">
      <c r="A418" s="37"/>
      <c r="B418" s="38"/>
      <c r="C418" s="39"/>
      <c r="D418" s="194" t="s">
        <v>172</v>
      </c>
      <c r="E418" s="39"/>
      <c r="F418" s="195" t="s">
        <v>590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172</v>
      </c>
      <c r="AU418" s="20" t="s">
        <v>79</v>
      </c>
    </row>
    <row r="419" spans="1:65" s="13" customFormat="1" ht="11.25">
      <c r="B419" s="199"/>
      <c r="C419" s="200"/>
      <c r="D419" s="201" t="s">
        <v>181</v>
      </c>
      <c r="E419" s="202" t="s">
        <v>19</v>
      </c>
      <c r="F419" s="203" t="s">
        <v>591</v>
      </c>
      <c r="G419" s="200"/>
      <c r="H419" s="204">
        <v>9.1950000000000003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181</v>
      </c>
      <c r="AU419" s="210" t="s">
        <v>79</v>
      </c>
      <c r="AV419" s="13" t="s">
        <v>79</v>
      </c>
      <c r="AW419" s="13" t="s">
        <v>31</v>
      </c>
      <c r="AX419" s="13" t="s">
        <v>69</v>
      </c>
      <c r="AY419" s="210" t="s">
        <v>165</v>
      </c>
    </row>
    <row r="420" spans="1:65" s="15" customFormat="1" ht="11.25">
      <c r="B420" s="221"/>
      <c r="C420" s="222"/>
      <c r="D420" s="201" t="s">
        <v>181</v>
      </c>
      <c r="E420" s="223" t="s">
        <v>19</v>
      </c>
      <c r="F420" s="224" t="s">
        <v>184</v>
      </c>
      <c r="G420" s="222"/>
      <c r="H420" s="225">
        <v>9.1950000000000003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181</v>
      </c>
      <c r="AU420" s="231" t="s">
        <v>79</v>
      </c>
      <c r="AV420" s="15" t="s">
        <v>88</v>
      </c>
      <c r="AW420" s="15" t="s">
        <v>31</v>
      </c>
      <c r="AX420" s="15" t="s">
        <v>73</v>
      </c>
      <c r="AY420" s="231" t="s">
        <v>165</v>
      </c>
    </row>
    <row r="421" spans="1:65" s="2" customFormat="1" ht="49.15" customHeight="1">
      <c r="A421" s="37"/>
      <c r="B421" s="38"/>
      <c r="C421" s="181" t="s">
        <v>592</v>
      </c>
      <c r="D421" s="181" t="s">
        <v>167</v>
      </c>
      <c r="E421" s="182" t="s">
        <v>593</v>
      </c>
      <c r="F421" s="183" t="s">
        <v>594</v>
      </c>
      <c r="G421" s="184" t="s">
        <v>323</v>
      </c>
      <c r="H421" s="185">
        <v>23.766999999999999</v>
      </c>
      <c r="I421" s="186"/>
      <c r="J421" s="187">
        <f>ROUND(I421*H421,2)</f>
        <v>0</v>
      </c>
      <c r="K421" s="183" t="s">
        <v>171</v>
      </c>
      <c r="L421" s="42"/>
      <c r="M421" s="188" t="s">
        <v>19</v>
      </c>
      <c r="N421" s="189" t="s">
        <v>41</v>
      </c>
      <c r="O421" s="67"/>
      <c r="P421" s="190">
        <f>O421*H421</f>
        <v>0</v>
      </c>
      <c r="Q421" s="190">
        <v>0.1424</v>
      </c>
      <c r="R421" s="190">
        <f>Q421*H421</f>
        <v>3.3844208</v>
      </c>
      <c r="S421" s="190">
        <v>0</v>
      </c>
      <c r="T421" s="19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2" t="s">
        <v>88</v>
      </c>
      <c r="AT421" s="192" t="s">
        <v>167</v>
      </c>
      <c r="AU421" s="192" t="s">
        <v>79</v>
      </c>
      <c r="AY421" s="20" t="s">
        <v>165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0" t="s">
        <v>79</v>
      </c>
      <c r="BK421" s="193">
        <f>ROUND(I421*H421,2)</f>
        <v>0</v>
      </c>
      <c r="BL421" s="20" t="s">
        <v>88</v>
      </c>
      <c r="BM421" s="192" t="s">
        <v>595</v>
      </c>
    </row>
    <row r="422" spans="1:65" s="2" customFormat="1" ht="11.25">
      <c r="A422" s="37"/>
      <c r="B422" s="38"/>
      <c r="C422" s="39"/>
      <c r="D422" s="194" t="s">
        <v>172</v>
      </c>
      <c r="E422" s="39"/>
      <c r="F422" s="195" t="s">
        <v>596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172</v>
      </c>
      <c r="AU422" s="20" t="s">
        <v>79</v>
      </c>
    </row>
    <row r="423" spans="1:65" s="13" customFormat="1" ht="11.25">
      <c r="B423" s="199"/>
      <c r="C423" s="200"/>
      <c r="D423" s="201" t="s">
        <v>181</v>
      </c>
      <c r="E423" s="202" t="s">
        <v>19</v>
      </c>
      <c r="F423" s="203" t="s">
        <v>597</v>
      </c>
      <c r="G423" s="200"/>
      <c r="H423" s="204">
        <v>8.5399999999999991</v>
      </c>
      <c r="I423" s="205"/>
      <c r="J423" s="200"/>
      <c r="K423" s="200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181</v>
      </c>
      <c r="AU423" s="210" t="s">
        <v>79</v>
      </c>
      <c r="AV423" s="13" t="s">
        <v>79</v>
      </c>
      <c r="AW423" s="13" t="s">
        <v>31</v>
      </c>
      <c r="AX423" s="13" t="s">
        <v>69</v>
      </c>
      <c r="AY423" s="210" t="s">
        <v>165</v>
      </c>
    </row>
    <row r="424" spans="1:65" s="13" customFormat="1" ht="11.25">
      <c r="B424" s="199"/>
      <c r="C424" s="200"/>
      <c r="D424" s="201" t="s">
        <v>181</v>
      </c>
      <c r="E424" s="202" t="s">
        <v>19</v>
      </c>
      <c r="F424" s="203" t="s">
        <v>598</v>
      </c>
      <c r="G424" s="200"/>
      <c r="H424" s="204">
        <v>6.4660000000000002</v>
      </c>
      <c r="I424" s="205"/>
      <c r="J424" s="200"/>
      <c r="K424" s="200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181</v>
      </c>
      <c r="AU424" s="210" t="s">
        <v>79</v>
      </c>
      <c r="AV424" s="13" t="s">
        <v>79</v>
      </c>
      <c r="AW424" s="13" t="s">
        <v>31</v>
      </c>
      <c r="AX424" s="13" t="s">
        <v>69</v>
      </c>
      <c r="AY424" s="210" t="s">
        <v>165</v>
      </c>
    </row>
    <row r="425" spans="1:65" s="13" customFormat="1" ht="11.25">
      <c r="B425" s="199"/>
      <c r="C425" s="200"/>
      <c r="D425" s="201" t="s">
        <v>181</v>
      </c>
      <c r="E425" s="202" t="s">
        <v>19</v>
      </c>
      <c r="F425" s="203" t="s">
        <v>599</v>
      </c>
      <c r="G425" s="200"/>
      <c r="H425" s="204">
        <v>8.7609999999999992</v>
      </c>
      <c r="I425" s="205"/>
      <c r="J425" s="200"/>
      <c r="K425" s="200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181</v>
      </c>
      <c r="AU425" s="210" t="s">
        <v>79</v>
      </c>
      <c r="AV425" s="13" t="s">
        <v>79</v>
      </c>
      <c r="AW425" s="13" t="s">
        <v>31</v>
      </c>
      <c r="AX425" s="13" t="s">
        <v>69</v>
      </c>
      <c r="AY425" s="210" t="s">
        <v>165</v>
      </c>
    </row>
    <row r="426" spans="1:65" s="15" customFormat="1" ht="11.25">
      <c r="B426" s="221"/>
      <c r="C426" s="222"/>
      <c r="D426" s="201" t="s">
        <v>181</v>
      </c>
      <c r="E426" s="223" t="s">
        <v>19</v>
      </c>
      <c r="F426" s="224" t="s">
        <v>184</v>
      </c>
      <c r="G426" s="222"/>
      <c r="H426" s="225">
        <v>23.766999999999999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181</v>
      </c>
      <c r="AU426" s="231" t="s">
        <v>79</v>
      </c>
      <c r="AV426" s="15" t="s">
        <v>88</v>
      </c>
      <c r="AW426" s="15" t="s">
        <v>31</v>
      </c>
      <c r="AX426" s="15" t="s">
        <v>73</v>
      </c>
      <c r="AY426" s="231" t="s">
        <v>165</v>
      </c>
    </row>
    <row r="427" spans="1:65" s="2" customFormat="1" ht="49.15" customHeight="1">
      <c r="A427" s="37"/>
      <c r="B427" s="38"/>
      <c r="C427" s="181" t="s">
        <v>457</v>
      </c>
      <c r="D427" s="181" t="s">
        <v>167</v>
      </c>
      <c r="E427" s="182" t="s">
        <v>600</v>
      </c>
      <c r="F427" s="183" t="s">
        <v>601</v>
      </c>
      <c r="G427" s="184" t="s">
        <v>323</v>
      </c>
      <c r="H427" s="185">
        <v>221.04900000000001</v>
      </c>
      <c r="I427" s="186"/>
      <c r="J427" s="187">
        <f>ROUND(I427*H427,2)</f>
        <v>0</v>
      </c>
      <c r="K427" s="183" t="s">
        <v>171</v>
      </c>
      <c r="L427" s="42"/>
      <c r="M427" s="188" t="s">
        <v>19</v>
      </c>
      <c r="N427" s="189" t="s">
        <v>41</v>
      </c>
      <c r="O427" s="67"/>
      <c r="P427" s="190">
        <f>O427*H427</f>
        <v>0</v>
      </c>
      <c r="Q427" s="190">
        <v>0.3206</v>
      </c>
      <c r="R427" s="190">
        <f>Q427*H427</f>
        <v>70.868309400000001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88</v>
      </c>
      <c r="AT427" s="192" t="s">
        <v>167</v>
      </c>
      <c r="AU427" s="192" t="s">
        <v>79</v>
      </c>
      <c r="AY427" s="20" t="s">
        <v>165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79</v>
      </c>
      <c r="BK427" s="193">
        <f>ROUND(I427*H427,2)</f>
        <v>0</v>
      </c>
      <c r="BL427" s="20" t="s">
        <v>88</v>
      </c>
      <c r="BM427" s="192" t="s">
        <v>602</v>
      </c>
    </row>
    <row r="428" spans="1:65" s="2" customFormat="1" ht="11.25">
      <c r="A428" s="37"/>
      <c r="B428" s="38"/>
      <c r="C428" s="39"/>
      <c r="D428" s="194" t="s">
        <v>172</v>
      </c>
      <c r="E428" s="39"/>
      <c r="F428" s="195" t="s">
        <v>603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172</v>
      </c>
      <c r="AU428" s="20" t="s">
        <v>79</v>
      </c>
    </row>
    <row r="429" spans="1:65" s="13" customFormat="1" ht="11.25">
      <c r="B429" s="199"/>
      <c r="C429" s="200"/>
      <c r="D429" s="201" t="s">
        <v>181</v>
      </c>
      <c r="E429" s="202" t="s">
        <v>19</v>
      </c>
      <c r="F429" s="203" t="s">
        <v>604</v>
      </c>
      <c r="G429" s="200"/>
      <c r="H429" s="204">
        <v>35.081000000000003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181</v>
      </c>
      <c r="AU429" s="210" t="s">
        <v>79</v>
      </c>
      <c r="AV429" s="13" t="s">
        <v>79</v>
      </c>
      <c r="AW429" s="13" t="s">
        <v>31</v>
      </c>
      <c r="AX429" s="13" t="s">
        <v>69</v>
      </c>
      <c r="AY429" s="210" t="s">
        <v>165</v>
      </c>
    </row>
    <row r="430" spans="1:65" s="13" customFormat="1" ht="11.25">
      <c r="B430" s="199"/>
      <c r="C430" s="200"/>
      <c r="D430" s="201" t="s">
        <v>181</v>
      </c>
      <c r="E430" s="202" t="s">
        <v>19</v>
      </c>
      <c r="F430" s="203" t="s">
        <v>605</v>
      </c>
      <c r="G430" s="200"/>
      <c r="H430" s="204">
        <v>-6</v>
      </c>
      <c r="I430" s="205"/>
      <c r="J430" s="200"/>
      <c r="K430" s="200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181</v>
      </c>
      <c r="AU430" s="210" t="s">
        <v>79</v>
      </c>
      <c r="AV430" s="13" t="s">
        <v>79</v>
      </c>
      <c r="AW430" s="13" t="s">
        <v>31</v>
      </c>
      <c r="AX430" s="13" t="s">
        <v>69</v>
      </c>
      <c r="AY430" s="210" t="s">
        <v>165</v>
      </c>
    </row>
    <row r="431" spans="1:65" s="13" customFormat="1" ht="11.25">
      <c r="B431" s="199"/>
      <c r="C431" s="200"/>
      <c r="D431" s="201" t="s">
        <v>181</v>
      </c>
      <c r="E431" s="202" t="s">
        <v>19</v>
      </c>
      <c r="F431" s="203" t="s">
        <v>606</v>
      </c>
      <c r="G431" s="200"/>
      <c r="H431" s="204">
        <v>-0.45</v>
      </c>
      <c r="I431" s="205"/>
      <c r="J431" s="200"/>
      <c r="K431" s="200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181</v>
      </c>
      <c r="AU431" s="210" t="s">
        <v>79</v>
      </c>
      <c r="AV431" s="13" t="s">
        <v>79</v>
      </c>
      <c r="AW431" s="13" t="s">
        <v>31</v>
      </c>
      <c r="AX431" s="13" t="s">
        <v>69</v>
      </c>
      <c r="AY431" s="210" t="s">
        <v>165</v>
      </c>
    </row>
    <row r="432" spans="1:65" s="13" customFormat="1" ht="11.25">
      <c r="B432" s="199"/>
      <c r="C432" s="200"/>
      <c r="D432" s="201" t="s">
        <v>181</v>
      </c>
      <c r="E432" s="202" t="s">
        <v>19</v>
      </c>
      <c r="F432" s="203" t="s">
        <v>607</v>
      </c>
      <c r="G432" s="200"/>
      <c r="H432" s="204">
        <v>113.36</v>
      </c>
      <c r="I432" s="205"/>
      <c r="J432" s="200"/>
      <c r="K432" s="200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181</v>
      </c>
      <c r="AU432" s="210" t="s">
        <v>79</v>
      </c>
      <c r="AV432" s="13" t="s">
        <v>79</v>
      </c>
      <c r="AW432" s="13" t="s">
        <v>31</v>
      </c>
      <c r="AX432" s="13" t="s">
        <v>69</v>
      </c>
      <c r="AY432" s="210" t="s">
        <v>165</v>
      </c>
    </row>
    <row r="433" spans="1:65" s="13" customFormat="1" ht="11.25">
      <c r="B433" s="199"/>
      <c r="C433" s="200"/>
      <c r="D433" s="201" t="s">
        <v>181</v>
      </c>
      <c r="E433" s="202" t="s">
        <v>19</v>
      </c>
      <c r="F433" s="203" t="s">
        <v>608</v>
      </c>
      <c r="G433" s="200"/>
      <c r="H433" s="204">
        <v>58.825000000000003</v>
      </c>
      <c r="I433" s="205"/>
      <c r="J433" s="200"/>
      <c r="K433" s="200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181</v>
      </c>
      <c r="AU433" s="210" t="s">
        <v>79</v>
      </c>
      <c r="AV433" s="13" t="s">
        <v>79</v>
      </c>
      <c r="AW433" s="13" t="s">
        <v>31</v>
      </c>
      <c r="AX433" s="13" t="s">
        <v>69</v>
      </c>
      <c r="AY433" s="210" t="s">
        <v>165</v>
      </c>
    </row>
    <row r="434" spans="1:65" s="13" customFormat="1" ht="11.25">
      <c r="B434" s="199"/>
      <c r="C434" s="200"/>
      <c r="D434" s="201" t="s">
        <v>181</v>
      </c>
      <c r="E434" s="202" t="s">
        <v>19</v>
      </c>
      <c r="F434" s="203" t="s">
        <v>609</v>
      </c>
      <c r="G434" s="200"/>
      <c r="H434" s="204">
        <v>18.297999999999998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181</v>
      </c>
      <c r="AU434" s="210" t="s">
        <v>79</v>
      </c>
      <c r="AV434" s="13" t="s">
        <v>79</v>
      </c>
      <c r="AW434" s="13" t="s">
        <v>31</v>
      </c>
      <c r="AX434" s="13" t="s">
        <v>69</v>
      </c>
      <c r="AY434" s="210" t="s">
        <v>165</v>
      </c>
    </row>
    <row r="435" spans="1:65" s="13" customFormat="1" ht="11.25">
      <c r="B435" s="199"/>
      <c r="C435" s="200"/>
      <c r="D435" s="201" t="s">
        <v>181</v>
      </c>
      <c r="E435" s="202" t="s">
        <v>19</v>
      </c>
      <c r="F435" s="203" t="s">
        <v>610</v>
      </c>
      <c r="G435" s="200"/>
      <c r="H435" s="204">
        <v>-2.7</v>
      </c>
      <c r="I435" s="205"/>
      <c r="J435" s="200"/>
      <c r="K435" s="200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181</v>
      </c>
      <c r="AU435" s="210" t="s">
        <v>79</v>
      </c>
      <c r="AV435" s="13" t="s">
        <v>79</v>
      </c>
      <c r="AW435" s="13" t="s">
        <v>31</v>
      </c>
      <c r="AX435" s="13" t="s">
        <v>69</v>
      </c>
      <c r="AY435" s="210" t="s">
        <v>165</v>
      </c>
    </row>
    <row r="436" spans="1:65" s="13" customFormat="1" ht="11.25">
      <c r="B436" s="199"/>
      <c r="C436" s="200"/>
      <c r="D436" s="201" t="s">
        <v>181</v>
      </c>
      <c r="E436" s="202" t="s">
        <v>19</v>
      </c>
      <c r="F436" s="203" t="s">
        <v>611</v>
      </c>
      <c r="G436" s="200"/>
      <c r="H436" s="204">
        <v>-4.4000000000000004</v>
      </c>
      <c r="I436" s="205"/>
      <c r="J436" s="200"/>
      <c r="K436" s="200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181</v>
      </c>
      <c r="AU436" s="210" t="s">
        <v>79</v>
      </c>
      <c r="AV436" s="13" t="s">
        <v>79</v>
      </c>
      <c r="AW436" s="13" t="s">
        <v>31</v>
      </c>
      <c r="AX436" s="13" t="s">
        <v>69</v>
      </c>
      <c r="AY436" s="210" t="s">
        <v>165</v>
      </c>
    </row>
    <row r="437" spans="1:65" s="13" customFormat="1" ht="11.25">
      <c r="B437" s="199"/>
      <c r="C437" s="200"/>
      <c r="D437" s="201" t="s">
        <v>181</v>
      </c>
      <c r="E437" s="202" t="s">
        <v>19</v>
      </c>
      <c r="F437" s="203" t="s">
        <v>612</v>
      </c>
      <c r="G437" s="200"/>
      <c r="H437" s="204">
        <v>-1.575</v>
      </c>
      <c r="I437" s="205"/>
      <c r="J437" s="200"/>
      <c r="K437" s="200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181</v>
      </c>
      <c r="AU437" s="210" t="s">
        <v>79</v>
      </c>
      <c r="AV437" s="13" t="s">
        <v>79</v>
      </c>
      <c r="AW437" s="13" t="s">
        <v>31</v>
      </c>
      <c r="AX437" s="13" t="s">
        <v>69</v>
      </c>
      <c r="AY437" s="210" t="s">
        <v>165</v>
      </c>
    </row>
    <row r="438" spans="1:65" s="13" customFormat="1" ht="11.25">
      <c r="B438" s="199"/>
      <c r="C438" s="200"/>
      <c r="D438" s="201" t="s">
        <v>181</v>
      </c>
      <c r="E438" s="202" t="s">
        <v>19</v>
      </c>
      <c r="F438" s="203" t="s">
        <v>613</v>
      </c>
      <c r="G438" s="200"/>
      <c r="H438" s="204">
        <v>10.61</v>
      </c>
      <c r="I438" s="205"/>
      <c r="J438" s="200"/>
      <c r="K438" s="200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181</v>
      </c>
      <c r="AU438" s="210" t="s">
        <v>79</v>
      </c>
      <c r="AV438" s="13" t="s">
        <v>79</v>
      </c>
      <c r="AW438" s="13" t="s">
        <v>31</v>
      </c>
      <c r="AX438" s="13" t="s">
        <v>69</v>
      </c>
      <c r="AY438" s="210" t="s">
        <v>165</v>
      </c>
    </row>
    <row r="439" spans="1:65" s="15" customFormat="1" ht="11.25">
      <c r="B439" s="221"/>
      <c r="C439" s="222"/>
      <c r="D439" s="201" t="s">
        <v>181</v>
      </c>
      <c r="E439" s="223" t="s">
        <v>19</v>
      </c>
      <c r="F439" s="224" t="s">
        <v>184</v>
      </c>
      <c r="G439" s="222"/>
      <c r="H439" s="225">
        <v>221.04900000000001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181</v>
      </c>
      <c r="AU439" s="231" t="s">
        <v>79</v>
      </c>
      <c r="AV439" s="15" t="s">
        <v>88</v>
      </c>
      <c r="AW439" s="15" t="s">
        <v>31</v>
      </c>
      <c r="AX439" s="15" t="s">
        <v>73</v>
      </c>
      <c r="AY439" s="231" t="s">
        <v>165</v>
      </c>
    </row>
    <row r="440" spans="1:65" s="2" customFormat="1" ht="37.9" customHeight="1">
      <c r="A440" s="37"/>
      <c r="B440" s="38"/>
      <c r="C440" s="181" t="s">
        <v>614</v>
      </c>
      <c r="D440" s="181" t="s">
        <v>167</v>
      </c>
      <c r="E440" s="182" t="s">
        <v>615</v>
      </c>
      <c r="F440" s="183" t="s">
        <v>616</v>
      </c>
      <c r="G440" s="184" t="s">
        <v>323</v>
      </c>
      <c r="H440" s="185">
        <v>73.094999999999999</v>
      </c>
      <c r="I440" s="186"/>
      <c r="J440" s="187">
        <f>ROUND(I440*H440,2)</f>
        <v>0</v>
      </c>
      <c r="K440" s="183" t="s">
        <v>171</v>
      </c>
      <c r="L440" s="42"/>
      <c r="M440" s="188" t="s">
        <v>19</v>
      </c>
      <c r="N440" s="189" t="s">
        <v>41</v>
      </c>
      <c r="O440" s="67"/>
      <c r="P440" s="190">
        <f>O440*H440</f>
        <v>0</v>
      </c>
      <c r="Q440" s="190">
        <v>6.9980000000000001E-2</v>
      </c>
      <c r="R440" s="190">
        <f>Q440*H440</f>
        <v>5.1151881000000001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88</v>
      </c>
      <c r="AT440" s="192" t="s">
        <v>167</v>
      </c>
      <c r="AU440" s="192" t="s">
        <v>79</v>
      </c>
      <c r="AY440" s="20" t="s">
        <v>165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79</v>
      </c>
      <c r="BK440" s="193">
        <f>ROUND(I440*H440,2)</f>
        <v>0</v>
      </c>
      <c r="BL440" s="20" t="s">
        <v>88</v>
      </c>
      <c r="BM440" s="192" t="s">
        <v>617</v>
      </c>
    </row>
    <row r="441" spans="1:65" s="2" customFormat="1" ht="11.25">
      <c r="A441" s="37"/>
      <c r="B441" s="38"/>
      <c r="C441" s="39"/>
      <c r="D441" s="194" t="s">
        <v>172</v>
      </c>
      <c r="E441" s="39"/>
      <c r="F441" s="195" t="s">
        <v>618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172</v>
      </c>
      <c r="AU441" s="20" t="s">
        <v>79</v>
      </c>
    </row>
    <row r="442" spans="1:65" s="13" customFormat="1" ht="11.25">
      <c r="B442" s="199"/>
      <c r="C442" s="200"/>
      <c r="D442" s="201" t="s">
        <v>181</v>
      </c>
      <c r="E442" s="202" t="s">
        <v>19</v>
      </c>
      <c r="F442" s="203" t="s">
        <v>619</v>
      </c>
      <c r="G442" s="200"/>
      <c r="H442" s="204">
        <v>3.41</v>
      </c>
      <c r="I442" s="205"/>
      <c r="J442" s="200"/>
      <c r="K442" s="200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181</v>
      </c>
      <c r="AU442" s="210" t="s">
        <v>79</v>
      </c>
      <c r="AV442" s="13" t="s">
        <v>79</v>
      </c>
      <c r="AW442" s="13" t="s">
        <v>31</v>
      </c>
      <c r="AX442" s="13" t="s">
        <v>69</v>
      </c>
      <c r="AY442" s="210" t="s">
        <v>165</v>
      </c>
    </row>
    <row r="443" spans="1:65" s="13" customFormat="1" ht="22.5">
      <c r="B443" s="199"/>
      <c r="C443" s="200"/>
      <c r="D443" s="201" t="s">
        <v>181</v>
      </c>
      <c r="E443" s="202" t="s">
        <v>19</v>
      </c>
      <c r="F443" s="203" t="s">
        <v>620</v>
      </c>
      <c r="G443" s="200"/>
      <c r="H443" s="204">
        <v>40.83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181</v>
      </c>
      <c r="AU443" s="210" t="s">
        <v>79</v>
      </c>
      <c r="AV443" s="13" t="s">
        <v>79</v>
      </c>
      <c r="AW443" s="13" t="s">
        <v>31</v>
      </c>
      <c r="AX443" s="13" t="s">
        <v>69</v>
      </c>
      <c r="AY443" s="210" t="s">
        <v>165</v>
      </c>
    </row>
    <row r="444" spans="1:65" s="13" customFormat="1" ht="11.25">
      <c r="B444" s="199"/>
      <c r="C444" s="200"/>
      <c r="D444" s="201" t="s">
        <v>181</v>
      </c>
      <c r="E444" s="202" t="s">
        <v>19</v>
      </c>
      <c r="F444" s="203" t="s">
        <v>621</v>
      </c>
      <c r="G444" s="200"/>
      <c r="H444" s="204">
        <v>17.030999999999999</v>
      </c>
      <c r="I444" s="205"/>
      <c r="J444" s="200"/>
      <c r="K444" s="200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181</v>
      </c>
      <c r="AU444" s="210" t="s">
        <v>79</v>
      </c>
      <c r="AV444" s="13" t="s">
        <v>79</v>
      </c>
      <c r="AW444" s="13" t="s">
        <v>31</v>
      </c>
      <c r="AX444" s="13" t="s">
        <v>69</v>
      </c>
      <c r="AY444" s="210" t="s">
        <v>165</v>
      </c>
    </row>
    <row r="445" spans="1:65" s="13" customFormat="1" ht="11.25">
      <c r="B445" s="199"/>
      <c r="C445" s="200"/>
      <c r="D445" s="201" t="s">
        <v>181</v>
      </c>
      <c r="E445" s="202" t="s">
        <v>19</v>
      </c>
      <c r="F445" s="203" t="s">
        <v>622</v>
      </c>
      <c r="G445" s="200"/>
      <c r="H445" s="204">
        <v>11.824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181</v>
      </c>
      <c r="AU445" s="210" t="s">
        <v>79</v>
      </c>
      <c r="AV445" s="13" t="s">
        <v>79</v>
      </c>
      <c r="AW445" s="13" t="s">
        <v>31</v>
      </c>
      <c r="AX445" s="13" t="s">
        <v>69</v>
      </c>
      <c r="AY445" s="210" t="s">
        <v>165</v>
      </c>
    </row>
    <row r="446" spans="1:65" s="15" customFormat="1" ht="11.25">
      <c r="B446" s="221"/>
      <c r="C446" s="222"/>
      <c r="D446" s="201" t="s">
        <v>181</v>
      </c>
      <c r="E446" s="223" t="s">
        <v>19</v>
      </c>
      <c r="F446" s="224" t="s">
        <v>184</v>
      </c>
      <c r="G446" s="222"/>
      <c r="H446" s="225">
        <v>73.094999999999999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181</v>
      </c>
      <c r="AU446" s="231" t="s">
        <v>79</v>
      </c>
      <c r="AV446" s="15" t="s">
        <v>88</v>
      </c>
      <c r="AW446" s="15" t="s">
        <v>31</v>
      </c>
      <c r="AX446" s="15" t="s">
        <v>73</v>
      </c>
      <c r="AY446" s="231" t="s">
        <v>165</v>
      </c>
    </row>
    <row r="447" spans="1:65" s="2" customFormat="1" ht="24.2" customHeight="1">
      <c r="A447" s="37"/>
      <c r="B447" s="38"/>
      <c r="C447" s="181" t="s">
        <v>462</v>
      </c>
      <c r="D447" s="181" t="s">
        <v>167</v>
      </c>
      <c r="E447" s="182" t="s">
        <v>623</v>
      </c>
      <c r="F447" s="183" t="s">
        <v>624</v>
      </c>
      <c r="G447" s="184" t="s">
        <v>170</v>
      </c>
      <c r="H447" s="185">
        <v>29.6</v>
      </c>
      <c r="I447" s="186"/>
      <c r="J447" s="187">
        <f>ROUND(I447*H447,2)</f>
        <v>0</v>
      </c>
      <c r="K447" s="183" t="s">
        <v>171</v>
      </c>
      <c r="L447" s="42"/>
      <c r="M447" s="188" t="s">
        <v>19</v>
      </c>
      <c r="N447" s="189" t="s">
        <v>41</v>
      </c>
      <c r="O447" s="67"/>
      <c r="P447" s="190">
        <f>O447*H447</f>
        <v>0</v>
      </c>
      <c r="Q447" s="190">
        <v>1.2E-4</v>
      </c>
      <c r="R447" s="190">
        <f>Q447*H447</f>
        <v>3.5520000000000005E-3</v>
      </c>
      <c r="S447" s="190">
        <v>0</v>
      </c>
      <c r="T447" s="19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2" t="s">
        <v>88</v>
      </c>
      <c r="AT447" s="192" t="s">
        <v>167</v>
      </c>
      <c r="AU447" s="192" t="s">
        <v>79</v>
      </c>
      <c r="AY447" s="20" t="s">
        <v>165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20" t="s">
        <v>79</v>
      </c>
      <c r="BK447" s="193">
        <f>ROUND(I447*H447,2)</f>
        <v>0</v>
      </c>
      <c r="BL447" s="20" t="s">
        <v>88</v>
      </c>
      <c r="BM447" s="192" t="s">
        <v>625</v>
      </c>
    </row>
    <row r="448" spans="1:65" s="2" customFormat="1" ht="11.25">
      <c r="A448" s="37"/>
      <c r="B448" s="38"/>
      <c r="C448" s="39"/>
      <c r="D448" s="194" t="s">
        <v>172</v>
      </c>
      <c r="E448" s="39"/>
      <c r="F448" s="195" t="s">
        <v>626</v>
      </c>
      <c r="G448" s="39"/>
      <c r="H448" s="39"/>
      <c r="I448" s="196"/>
      <c r="J448" s="39"/>
      <c r="K448" s="39"/>
      <c r="L448" s="42"/>
      <c r="M448" s="197"/>
      <c r="N448" s="198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172</v>
      </c>
      <c r="AU448" s="20" t="s">
        <v>79</v>
      </c>
    </row>
    <row r="449" spans="1:65" s="13" customFormat="1" ht="11.25">
      <c r="B449" s="199"/>
      <c r="C449" s="200"/>
      <c r="D449" s="201" t="s">
        <v>181</v>
      </c>
      <c r="E449" s="202" t="s">
        <v>19</v>
      </c>
      <c r="F449" s="203" t="s">
        <v>627</v>
      </c>
      <c r="G449" s="200"/>
      <c r="H449" s="204">
        <v>29.6</v>
      </c>
      <c r="I449" s="205"/>
      <c r="J449" s="200"/>
      <c r="K449" s="200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181</v>
      </c>
      <c r="AU449" s="210" t="s">
        <v>79</v>
      </c>
      <c r="AV449" s="13" t="s">
        <v>79</v>
      </c>
      <c r="AW449" s="13" t="s">
        <v>31</v>
      </c>
      <c r="AX449" s="13" t="s">
        <v>69</v>
      </c>
      <c r="AY449" s="210" t="s">
        <v>165</v>
      </c>
    </row>
    <row r="450" spans="1:65" s="15" customFormat="1" ht="11.25">
      <c r="B450" s="221"/>
      <c r="C450" s="222"/>
      <c r="D450" s="201" t="s">
        <v>181</v>
      </c>
      <c r="E450" s="223" t="s">
        <v>19</v>
      </c>
      <c r="F450" s="224" t="s">
        <v>184</v>
      </c>
      <c r="G450" s="222"/>
      <c r="H450" s="225">
        <v>29.6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181</v>
      </c>
      <c r="AU450" s="231" t="s">
        <v>79</v>
      </c>
      <c r="AV450" s="15" t="s">
        <v>88</v>
      </c>
      <c r="AW450" s="15" t="s">
        <v>31</v>
      </c>
      <c r="AX450" s="15" t="s">
        <v>73</v>
      </c>
      <c r="AY450" s="231" t="s">
        <v>165</v>
      </c>
    </row>
    <row r="451" spans="1:65" s="12" customFormat="1" ht="22.9" customHeight="1">
      <c r="B451" s="165"/>
      <c r="C451" s="166"/>
      <c r="D451" s="167" t="s">
        <v>68</v>
      </c>
      <c r="E451" s="179" t="s">
        <v>88</v>
      </c>
      <c r="F451" s="179" t="s">
        <v>628</v>
      </c>
      <c r="G451" s="166"/>
      <c r="H451" s="166"/>
      <c r="I451" s="169"/>
      <c r="J451" s="180">
        <f>BK451</f>
        <v>0</v>
      </c>
      <c r="K451" s="166"/>
      <c r="L451" s="171"/>
      <c r="M451" s="172"/>
      <c r="N451" s="173"/>
      <c r="O451" s="173"/>
      <c r="P451" s="174">
        <f>SUM(P452:P651)</f>
        <v>0</v>
      </c>
      <c r="Q451" s="173"/>
      <c r="R451" s="174">
        <f>SUM(R452:R651)</f>
        <v>310.52869373000021</v>
      </c>
      <c r="S451" s="173"/>
      <c r="T451" s="175">
        <f>SUM(T452:T651)</f>
        <v>0</v>
      </c>
      <c r="AR451" s="176" t="s">
        <v>73</v>
      </c>
      <c r="AT451" s="177" t="s">
        <v>68</v>
      </c>
      <c r="AU451" s="177" t="s">
        <v>73</v>
      </c>
      <c r="AY451" s="176" t="s">
        <v>165</v>
      </c>
      <c r="BK451" s="178">
        <f>SUM(BK452:BK651)</f>
        <v>0</v>
      </c>
    </row>
    <row r="452" spans="1:65" s="2" customFormat="1" ht="49.15" customHeight="1">
      <c r="A452" s="37"/>
      <c r="B452" s="38"/>
      <c r="C452" s="181" t="s">
        <v>629</v>
      </c>
      <c r="D452" s="181" t="s">
        <v>167</v>
      </c>
      <c r="E452" s="182" t="s">
        <v>630</v>
      </c>
      <c r="F452" s="183" t="s">
        <v>631</v>
      </c>
      <c r="G452" s="184" t="s">
        <v>179</v>
      </c>
      <c r="H452" s="185">
        <v>81.98</v>
      </c>
      <c r="I452" s="186"/>
      <c r="J452" s="187">
        <f>ROUND(I452*H452,2)</f>
        <v>0</v>
      </c>
      <c r="K452" s="183" t="s">
        <v>171</v>
      </c>
      <c r="L452" s="42"/>
      <c r="M452" s="188" t="s">
        <v>19</v>
      </c>
      <c r="N452" s="189" t="s">
        <v>41</v>
      </c>
      <c r="O452" s="67"/>
      <c r="P452" s="190">
        <f>O452*H452</f>
        <v>0</v>
      </c>
      <c r="Q452" s="190">
        <v>2.5020099999999998</v>
      </c>
      <c r="R452" s="190">
        <f>Q452*H452</f>
        <v>205.11477980000001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88</v>
      </c>
      <c r="AT452" s="192" t="s">
        <v>167</v>
      </c>
      <c r="AU452" s="192" t="s">
        <v>79</v>
      </c>
      <c r="AY452" s="20" t="s">
        <v>165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79</v>
      </c>
      <c r="BK452" s="193">
        <f>ROUND(I452*H452,2)</f>
        <v>0</v>
      </c>
      <c r="BL452" s="20" t="s">
        <v>88</v>
      </c>
      <c r="BM452" s="192" t="s">
        <v>632</v>
      </c>
    </row>
    <row r="453" spans="1:65" s="2" customFormat="1" ht="11.25">
      <c r="A453" s="37"/>
      <c r="B453" s="38"/>
      <c r="C453" s="39"/>
      <c r="D453" s="194" t="s">
        <v>172</v>
      </c>
      <c r="E453" s="39"/>
      <c r="F453" s="195" t="s">
        <v>633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172</v>
      </c>
      <c r="AU453" s="20" t="s">
        <v>79</v>
      </c>
    </row>
    <row r="454" spans="1:65" s="13" customFormat="1" ht="11.25">
      <c r="B454" s="199"/>
      <c r="C454" s="200"/>
      <c r="D454" s="201" t="s">
        <v>181</v>
      </c>
      <c r="E454" s="202" t="s">
        <v>19</v>
      </c>
      <c r="F454" s="203" t="s">
        <v>634</v>
      </c>
      <c r="G454" s="200"/>
      <c r="H454" s="204">
        <v>2.42</v>
      </c>
      <c r="I454" s="205"/>
      <c r="J454" s="200"/>
      <c r="K454" s="200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181</v>
      </c>
      <c r="AU454" s="210" t="s">
        <v>79</v>
      </c>
      <c r="AV454" s="13" t="s">
        <v>79</v>
      </c>
      <c r="AW454" s="13" t="s">
        <v>31</v>
      </c>
      <c r="AX454" s="13" t="s">
        <v>69</v>
      </c>
      <c r="AY454" s="210" t="s">
        <v>165</v>
      </c>
    </row>
    <row r="455" spans="1:65" s="13" customFormat="1" ht="11.25">
      <c r="B455" s="199"/>
      <c r="C455" s="200"/>
      <c r="D455" s="201" t="s">
        <v>181</v>
      </c>
      <c r="E455" s="202" t="s">
        <v>19</v>
      </c>
      <c r="F455" s="203" t="s">
        <v>635</v>
      </c>
      <c r="G455" s="200"/>
      <c r="H455" s="204">
        <v>47.45</v>
      </c>
      <c r="I455" s="205"/>
      <c r="J455" s="200"/>
      <c r="K455" s="200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181</v>
      </c>
      <c r="AU455" s="210" t="s">
        <v>79</v>
      </c>
      <c r="AV455" s="13" t="s">
        <v>79</v>
      </c>
      <c r="AW455" s="13" t="s">
        <v>31</v>
      </c>
      <c r="AX455" s="13" t="s">
        <v>69</v>
      </c>
      <c r="AY455" s="210" t="s">
        <v>165</v>
      </c>
    </row>
    <row r="456" spans="1:65" s="13" customFormat="1" ht="11.25">
      <c r="B456" s="199"/>
      <c r="C456" s="200"/>
      <c r="D456" s="201" t="s">
        <v>181</v>
      </c>
      <c r="E456" s="202" t="s">
        <v>19</v>
      </c>
      <c r="F456" s="203" t="s">
        <v>636</v>
      </c>
      <c r="G456" s="200"/>
      <c r="H456" s="204">
        <v>5.56</v>
      </c>
      <c r="I456" s="205"/>
      <c r="J456" s="200"/>
      <c r="K456" s="200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181</v>
      </c>
      <c r="AU456" s="210" t="s">
        <v>79</v>
      </c>
      <c r="AV456" s="13" t="s">
        <v>79</v>
      </c>
      <c r="AW456" s="13" t="s">
        <v>31</v>
      </c>
      <c r="AX456" s="13" t="s">
        <v>69</v>
      </c>
      <c r="AY456" s="210" t="s">
        <v>165</v>
      </c>
    </row>
    <row r="457" spans="1:65" s="13" customFormat="1" ht="11.25">
      <c r="B457" s="199"/>
      <c r="C457" s="200"/>
      <c r="D457" s="201" t="s">
        <v>181</v>
      </c>
      <c r="E457" s="202" t="s">
        <v>19</v>
      </c>
      <c r="F457" s="203" t="s">
        <v>637</v>
      </c>
      <c r="G457" s="200"/>
      <c r="H457" s="204">
        <v>7.05</v>
      </c>
      <c r="I457" s="205"/>
      <c r="J457" s="200"/>
      <c r="K457" s="200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181</v>
      </c>
      <c r="AU457" s="210" t="s">
        <v>79</v>
      </c>
      <c r="AV457" s="13" t="s">
        <v>79</v>
      </c>
      <c r="AW457" s="13" t="s">
        <v>31</v>
      </c>
      <c r="AX457" s="13" t="s">
        <v>69</v>
      </c>
      <c r="AY457" s="210" t="s">
        <v>165</v>
      </c>
    </row>
    <row r="458" spans="1:65" s="13" customFormat="1" ht="11.25">
      <c r="B458" s="199"/>
      <c r="C458" s="200"/>
      <c r="D458" s="201" t="s">
        <v>181</v>
      </c>
      <c r="E458" s="202" t="s">
        <v>19</v>
      </c>
      <c r="F458" s="203" t="s">
        <v>638</v>
      </c>
      <c r="G458" s="200"/>
      <c r="H458" s="204">
        <v>19.5</v>
      </c>
      <c r="I458" s="205"/>
      <c r="J458" s="200"/>
      <c r="K458" s="200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181</v>
      </c>
      <c r="AU458" s="210" t="s">
        <v>79</v>
      </c>
      <c r="AV458" s="13" t="s">
        <v>79</v>
      </c>
      <c r="AW458" s="13" t="s">
        <v>31</v>
      </c>
      <c r="AX458" s="13" t="s">
        <v>69</v>
      </c>
      <c r="AY458" s="210" t="s">
        <v>165</v>
      </c>
    </row>
    <row r="459" spans="1:65" s="15" customFormat="1" ht="11.25">
      <c r="B459" s="221"/>
      <c r="C459" s="222"/>
      <c r="D459" s="201" t="s">
        <v>181</v>
      </c>
      <c r="E459" s="223" t="s">
        <v>19</v>
      </c>
      <c r="F459" s="224" t="s">
        <v>184</v>
      </c>
      <c r="G459" s="222"/>
      <c r="H459" s="225">
        <v>81.98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181</v>
      </c>
      <c r="AU459" s="231" t="s">
        <v>79</v>
      </c>
      <c r="AV459" s="15" t="s">
        <v>88</v>
      </c>
      <c r="AW459" s="15" t="s">
        <v>31</v>
      </c>
      <c r="AX459" s="15" t="s">
        <v>73</v>
      </c>
      <c r="AY459" s="231" t="s">
        <v>165</v>
      </c>
    </row>
    <row r="460" spans="1:65" s="2" customFormat="1" ht="49.15" customHeight="1">
      <c r="A460" s="37"/>
      <c r="B460" s="38"/>
      <c r="C460" s="181" t="s">
        <v>466</v>
      </c>
      <c r="D460" s="181" t="s">
        <v>167</v>
      </c>
      <c r="E460" s="182" t="s">
        <v>639</v>
      </c>
      <c r="F460" s="183" t="s">
        <v>640</v>
      </c>
      <c r="G460" s="184" t="s">
        <v>179</v>
      </c>
      <c r="H460" s="185">
        <v>6.39</v>
      </c>
      <c r="I460" s="186"/>
      <c r="J460" s="187">
        <f>ROUND(I460*H460,2)</f>
        <v>0</v>
      </c>
      <c r="K460" s="183" t="s">
        <v>171</v>
      </c>
      <c r="L460" s="42"/>
      <c r="M460" s="188" t="s">
        <v>19</v>
      </c>
      <c r="N460" s="189" t="s">
        <v>41</v>
      </c>
      <c r="O460" s="67"/>
      <c r="P460" s="190">
        <f>O460*H460</f>
        <v>0</v>
      </c>
      <c r="Q460" s="190">
        <v>2.5020099999999998</v>
      </c>
      <c r="R460" s="190">
        <f>Q460*H460</f>
        <v>15.987843899999998</v>
      </c>
      <c r="S460" s="190">
        <v>0</v>
      </c>
      <c r="T460" s="19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2" t="s">
        <v>88</v>
      </c>
      <c r="AT460" s="192" t="s">
        <v>167</v>
      </c>
      <c r="AU460" s="192" t="s">
        <v>79</v>
      </c>
      <c r="AY460" s="20" t="s">
        <v>165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0" t="s">
        <v>79</v>
      </c>
      <c r="BK460" s="193">
        <f>ROUND(I460*H460,2)</f>
        <v>0</v>
      </c>
      <c r="BL460" s="20" t="s">
        <v>88</v>
      </c>
      <c r="BM460" s="192" t="s">
        <v>641</v>
      </c>
    </row>
    <row r="461" spans="1:65" s="2" customFormat="1" ht="11.25">
      <c r="A461" s="37"/>
      <c r="B461" s="38"/>
      <c r="C461" s="39"/>
      <c r="D461" s="194" t="s">
        <v>172</v>
      </c>
      <c r="E461" s="39"/>
      <c r="F461" s="195" t="s">
        <v>642</v>
      </c>
      <c r="G461" s="39"/>
      <c r="H461" s="39"/>
      <c r="I461" s="196"/>
      <c r="J461" s="39"/>
      <c r="K461" s="39"/>
      <c r="L461" s="42"/>
      <c r="M461" s="197"/>
      <c r="N461" s="198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172</v>
      </c>
      <c r="AU461" s="20" t="s">
        <v>79</v>
      </c>
    </row>
    <row r="462" spans="1:65" s="13" customFormat="1" ht="11.25">
      <c r="B462" s="199"/>
      <c r="C462" s="200"/>
      <c r="D462" s="201" t="s">
        <v>181</v>
      </c>
      <c r="E462" s="202" t="s">
        <v>19</v>
      </c>
      <c r="F462" s="203" t="s">
        <v>643</v>
      </c>
      <c r="G462" s="200"/>
      <c r="H462" s="204">
        <v>6.39</v>
      </c>
      <c r="I462" s="205"/>
      <c r="J462" s="200"/>
      <c r="K462" s="200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181</v>
      </c>
      <c r="AU462" s="210" t="s">
        <v>79</v>
      </c>
      <c r="AV462" s="13" t="s">
        <v>79</v>
      </c>
      <c r="AW462" s="13" t="s">
        <v>31</v>
      </c>
      <c r="AX462" s="13" t="s">
        <v>69</v>
      </c>
      <c r="AY462" s="210" t="s">
        <v>165</v>
      </c>
    </row>
    <row r="463" spans="1:65" s="15" customFormat="1" ht="11.25">
      <c r="B463" s="221"/>
      <c r="C463" s="222"/>
      <c r="D463" s="201" t="s">
        <v>181</v>
      </c>
      <c r="E463" s="223" t="s">
        <v>19</v>
      </c>
      <c r="F463" s="224" t="s">
        <v>184</v>
      </c>
      <c r="G463" s="222"/>
      <c r="H463" s="225">
        <v>6.39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181</v>
      </c>
      <c r="AU463" s="231" t="s">
        <v>79</v>
      </c>
      <c r="AV463" s="15" t="s">
        <v>88</v>
      </c>
      <c r="AW463" s="15" t="s">
        <v>31</v>
      </c>
      <c r="AX463" s="15" t="s">
        <v>73</v>
      </c>
      <c r="AY463" s="231" t="s">
        <v>165</v>
      </c>
    </row>
    <row r="464" spans="1:65" s="2" customFormat="1" ht="37.9" customHeight="1">
      <c r="A464" s="37"/>
      <c r="B464" s="38"/>
      <c r="C464" s="181" t="s">
        <v>644</v>
      </c>
      <c r="D464" s="181" t="s">
        <v>167</v>
      </c>
      <c r="E464" s="182" t="s">
        <v>645</v>
      </c>
      <c r="F464" s="183" t="s">
        <v>646</v>
      </c>
      <c r="G464" s="184" t="s">
        <v>323</v>
      </c>
      <c r="H464" s="185">
        <v>291.58</v>
      </c>
      <c r="I464" s="186"/>
      <c r="J464" s="187">
        <f>ROUND(I464*H464,2)</f>
        <v>0</v>
      </c>
      <c r="K464" s="183" t="s">
        <v>171</v>
      </c>
      <c r="L464" s="42"/>
      <c r="M464" s="188" t="s">
        <v>19</v>
      </c>
      <c r="N464" s="189" t="s">
        <v>41</v>
      </c>
      <c r="O464" s="67"/>
      <c r="P464" s="190">
        <f>O464*H464</f>
        <v>0</v>
      </c>
      <c r="Q464" s="190">
        <v>5.3299999999999997E-3</v>
      </c>
      <c r="R464" s="190">
        <f>Q464*H464</f>
        <v>1.5541213999999999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88</v>
      </c>
      <c r="AT464" s="192" t="s">
        <v>167</v>
      </c>
      <c r="AU464" s="192" t="s">
        <v>79</v>
      </c>
      <c r="AY464" s="20" t="s">
        <v>165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79</v>
      </c>
      <c r="BK464" s="193">
        <f>ROUND(I464*H464,2)</f>
        <v>0</v>
      </c>
      <c r="BL464" s="20" t="s">
        <v>88</v>
      </c>
      <c r="BM464" s="192" t="s">
        <v>647</v>
      </c>
    </row>
    <row r="465" spans="1:65" s="2" customFormat="1" ht="11.25">
      <c r="A465" s="37"/>
      <c r="B465" s="38"/>
      <c r="C465" s="39"/>
      <c r="D465" s="194" t="s">
        <v>172</v>
      </c>
      <c r="E465" s="39"/>
      <c r="F465" s="195" t="s">
        <v>648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172</v>
      </c>
      <c r="AU465" s="20" t="s">
        <v>79</v>
      </c>
    </row>
    <row r="466" spans="1:65" s="13" customFormat="1" ht="11.25">
      <c r="B466" s="199"/>
      <c r="C466" s="200"/>
      <c r="D466" s="201" t="s">
        <v>181</v>
      </c>
      <c r="E466" s="202" t="s">
        <v>19</v>
      </c>
      <c r="F466" s="203" t="s">
        <v>649</v>
      </c>
      <c r="G466" s="200"/>
      <c r="H466" s="204">
        <v>12.1</v>
      </c>
      <c r="I466" s="205"/>
      <c r="J466" s="200"/>
      <c r="K466" s="200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181</v>
      </c>
      <c r="AU466" s="210" t="s">
        <v>79</v>
      </c>
      <c r="AV466" s="13" t="s">
        <v>79</v>
      </c>
      <c r="AW466" s="13" t="s">
        <v>31</v>
      </c>
      <c r="AX466" s="13" t="s">
        <v>69</v>
      </c>
      <c r="AY466" s="210" t="s">
        <v>165</v>
      </c>
    </row>
    <row r="467" spans="1:65" s="13" customFormat="1" ht="11.25">
      <c r="B467" s="199"/>
      <c r="C467" s="200"/>
      <c r="D467" s="201" t="s">
        <v>181</v>
      </c>
      <c r="E467" s="202" t="s">
        <v>19</v>
      </c>
      <c r="F467" s="203" t="s">
        <v>650</v>
      </c>
      <c r="G467" s="200"/>
      <c r="H467" s="204">
        <v>167.37</v>
      </c>
      <c r="I467" s="205"/>
      <c r="J467" s="200"/>
      <c r="K467" s="200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181</v>
      </c>
      <c r="AU467" s="210" t="s">
        <v>79</v>
      </c>
      <c r="AV467" s="13" t="s">
        <v>79</v>
      </c>
      <c r="AW467" s="13" t="s">
        <v>31</v>
      </c>
      <c r="AX467" s="13" t="s">
        <v>69</v>
      </c>
      <c r="AY467" s="210" t="s">
        <v>165</v>
      </c>
    </row>
    <row r="468" spans="1:65" s="13" customFormat="1" ht="11.25">
      <c r="B468" s="199"/>
      <c r="C468" s="200"/>
      <c r="D468" s="201" t="s">
        <v>181</v>
      </c>
      <c r="E468" s="202" t="s">
        <v>19</v>
      </c>
      <c r="F468" s="203" t="s">
        <v>651</v>
      </c>
      <c r="G468" s="200"/>
      <c r="H468" s="204">
        <v>48.61</v>
      </c>
      <c r="I468" s="205"/>
      <c r="J468" s="200"/>
      <c r="K468" s="200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181</v>
      </c>
      <c r="AU468" s="210" t="s">
        <v>79</v>
      </c>
      <c r="AV468" s="13" t="s">
        <v>79</v>
      </c>
      <c r="AW468" s="13" t="s">
        <v>31</v>
      </c>
      <c r="AX468" s="13" t="s">
        <v>69</v>
      </c>
      <c r="AY468" s="210" t="s">
        <v>165</v>
      </c>
    </row>
    <row r="469" spans="1:65" s="13" customFormat="1" ht="11.25">
      <c r="B469" s="199"/>
      <c r="C469" s="200"/>
      <c r="D469" s="201" t="s">
        <v>181</v>
      </c>
      <c r="E469" s="202" t="s">
        <v>19</v>
      </c>
      <c r="F469" s="203" t="s">
        <v>652</v>
      </c>
      <c r="G469" s="200"/>
      <c r="H469" s="204">
        <v>35.731000000000002</v>
      </c>
      <c r="I469" s="205"/>
      <c r="J469" s="200"/>
      <c r="K469" s="200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181</v>
      </c>
      <c r="AU469" s="210" t="s">
        <v>79</v>
      </c>
      <c r="AV469" s="13" t="s">
        <v>79</v>
      </c>
      <c r="AW469" s="13" t="s">
        <v>31</v>
      </c>
      <c r="AX469" s="13" t="s">
        <v>69</v>
      </c>
      <c r="AY469" s="210" t="s">
        <v>165</v>
      </c>
    </row>
    <row r="470" spans="1:65" s="13" customFormat="1" ht="22.5">
      <c r="B470" s="199"/>
      <c r="C470" s="200"/>
      <c r="D470" s="201" t="s">
        <v>181</v>
      </c>
      <c r="E470" s="202" t="s">
        <v>19</v>
      </c>
      <c r="F470" s="203" t="s">
        <v>653</v>
      </c>
      <c r="G470" s="200"/>
      <c r="H470" s="204">
        <v>3.5870000000000002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181</v>
      </c>
      <c r="AU470" s="210" t="s">
        <v>79</v>
      </c>
      <c r="AV470" s="13" t="s">
        <v>79</v>
      </c>
      <c r="AW470" s="13" t="s">
        <v>31</v>
      </c>
      <c r="AX470" s="13" t="s">
        <v>69</v>
      </c>
      <c r="AY470" s="210" t="s">
        <v>165</v>
      </c>
    </row>
    <row r="471" spans="1:65" s="13" customFormat="1" ht="22.5">
      <c r="B471" s="199"/>
      <c r="C471" s="200"/>
      <c r="D471" s="201" t="s">
        <v>181</v>
      </c>
      <c r="E471" s="202" t="s">
        <v>19</v>
      </c>
      <c r="F471" s="203" t="s">
        <v>654</v>
      </c>
      <c r="G471" s="200"/>
      <c r="H471" s="204">
        <v>8.65</v>
      </c>
      <c r="I471" s="205"/>
      <c r="J471" s="200"/>
      <c r="K471" s="200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181</v>
      </c>
      <c r="AU471" s="210" t="s">
        <v>79</v>
      </c>
      <c r="AV471" s="13" t="s">
        <v>79</v>
      </c>
      <c r="AW471" s="13" t="s">
        <v>31</v>
      </c>
      <c r="AX471" s="13" t="s">
        <v>69</v>
      </c>
      <c r="AY471" s="210" t="s">
        <v>165</v>
      </c>
    </row>
    <row r="472" spans="1:65" s="13" customFormat="1" ht="22.5">
      <c r="B472" s="199"/>
      <c r="C472" s="200"/>
      <c r="D472" s="201" t="s">
        <v>181</v>
      </c>
      <c r="E472" s="202" t="s">
        <v>19</v>
      </c>
      <c r="F472" s="203" t="s">
        <v>655</v>
      </c>
      <c r="G472" s="200"/>
      <c r="H472" s="204">
        <v>15.532</v>
      </c>
      <c r="I472" s="205"/>
      <c r="J472" s="200"/>
      <c r="K472" s="200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181</v>
      </c>
      <c r="AU472" s="210" t="s">
        <v>79</v>
      </c>
      <c r="AV472" s="13" t="s">
        <v>79</v>
      </c>
      <c r="AW472" s="13" t="s">
        <v>31</v>
      </c>
      <c r="AX472" s="13" t="s">
        <v>69</v>
      </c>
      <c r="AY472" s="210" t="s">
        <v>165</v>
      </c>
    </row>
    <row r="473" spans="1:65" s="15" customFormat="1" ht="11.25">
      <c r="B473" s="221"/>
      <c r="C473" s="222"/>
      <c r="D473" s="201" t="s">
        <v>181</v>
      </c>
      <c r="E473" s="223" t="s">
        <v>19</v>
      </c>
      <c r="F473" s="224" t="s">
        <v>184</v>
      </c>
      <c r="G473" s="222"/>
      <c r="H473" s="225">
        <v>291.58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181</v>
      </c>
      <c r="AU473" s="231" t="s">
        <v>79</v>
      </c>
      <c r="AV473" s="15" t="s">
        <v>88</v>
      </c>
      <c r="AW473" s="15" t="s">
        <v>31</v>
      </c>
      <c r="AX473" s="15" t="s">
        <v>73</v>
      </c>
      <c r="AY473" s="231" t="s">
        <v>165</v>
      </c>
    </row>
    <row r="474" spans="1:65" s="2" customFormat="1" ht="37.9" customHeight="1">
      <c r="A474" s="37"/>
      <c r="B474" s="38"/>
      <c r="C474" s="181" t="s">
        <v>472</v>
      </c>
      <c r="D474" s="181" t="s">
        <v>167</v>
      </c>
      <c r="E474" s="182" t="s">
        <v>656</v>
      </c>
      <c r="F474" s="183" t="s">
        <v>657</v>
      </c>
      <c r="G474" s="184" t="s">
        <v>323</v>
      </c>
      <c r="H474" s="185">
        <v>291.58</v>
      </c>
      <c r="I474" s="186"/>
      <c r="J474" s="187">
        <f>ROUND(I474*H474,2)</f>
        <v>0</v>
      </c>
      <c r="K474" s="183" t="s">
        <v>171</v>
      </c>
      <c r="L474" s="42"/>
      <c r="M474" s="188" t="s">
        <v>19</v>
      </c>
      <c r="N474" s="189" t="s">
        <v>41</v>
      </c>
      <c r="O474" s="67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88</v>
      </c>
      <c r="AT474" s="192" t="s">
        <v>167</v>
      </c>
      <c r="AU474" s="192" t="s">
        <v>79</v>
      </c>
      <c r="AY474" s="20" t="s">
        <v>165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79</v>
      </c>
      <c r="BK474" s="193">
        <f>ROUND(I474*H474,2)</f>
        <v>0</v>
      </c>
      <c r="BL474" s="20" t="s">
        <v>88</v>
      </c>
      <c r="BM474" s="192" t="s">
        <v>658</v>
      </c>
    </row>
    <row r="475" spans="1:65" s="2" customFormat="1" ht="11.25">
      <c r="A475" s="37"/>
      <c r="B475" s="38"/>
      <c r="C475" s="39"/>
      <c r="D475" s="194" t="s">
        <v>172</v>
      </c>
      <c r="E475" s="39"/>
      <c r="F475" s="195" t="s">
        <v>659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172</v>
      </c>
      <c r="AU475" s="20" t="s">
        <v>79</v>
      </c>
    </row>
    <row r="476" spans="1:65" s="2" customFormat="1" ht="37.9" customHeight="1">
      <c r="A476" s="37"/>
      <c r="B476" s="38"/>
      <c r="C476" s="181" t="s">
        <v>660</v>
      </c>
      <c r="D476" s="181" t="s">
        <v>167</v>
      </c>
      <c r="E476" s="182" t="s">
        <v>661</v>
      </c>
      <c r="F476" s="183" t="s">
        <v>662</v>
      </c>
      <c r="G476" s="184" t="s">
        <v>323</v>
      </c>
      <c r="H476" s="185">
        <v>179.47</v>
      </c>
      <c r="I476" s="186"/>
      <c r="J476" s="187">
        <f>ROUND(I476*H476,2)</f>
        <v>0</v>
      </c>
      <c r="K476" s="183" t="s">
        <v>171</v>
      </c>
      <c r="L476" s="42"/>
      <c r="M476" s="188" t="s">
        <v>19</v>
      </c>
      <c r="N476" s="189" t="s">
        <v>41</v>
      </c>
      <c r="O476" s="67"/>
      <c r="P476" s="190">
        <f>O476*H476</f>
        <v>0</v>
      </c>
      <c r="Q476" s="190">
        <v>8.0999999999999996E-4</v>
      </c>
      <c r="R476" s="190">
        <f>Q476*H476</f>
        <v>0.14537069999999999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88</v>
      </c>
      <c r="AT476" s="192" t="s">
        <v>167</v>
      </c>
      <c r="AU476" s="192" t="s">
        <v>79</v>
      </c>
      <c r="AY476" s="20" t="s">
        <v>165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79</v>
      </c>
      <c r="BK476" s="193">
        <f>ROUND(I476*H476,2)</f>
        <v>0</v>
      </c>
      <c r="BL476" s="20" t="s">
        <v>88</v>
      </c>
      <c r="BM476" s="192" t="s">
        <v>663</v>
      </c>
    </row>
    <row r="477" spans="1:65" s="2" customFormat="1" ht="11.25">
      <c r="A477" s="37"/>
      <c r="B477" s="38"/>
      <c r="C477" s="39"/>
      <c r="D477" s="194" t="s">
        <v>172</v>
      </c>
      <c r="E477" s="39"/>
      <c r="F477" s="195" t="s">
        <v>664</v>
      </c>
      <c r="G477" s="39"/>
      <c r="H477" s="39"/>
      <c r="I477" s="196"/>
      <c r="J477" s="39"/>
      <c r="K477" s="39"/>
      <c r="L477" s="42"/>
      <c r="M477" s="197"/>
      <c r="N477" s="198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172</v>
      </c>
      <c r="AU477" s="20" t="s">
        <v>79</v>
      </c>
    </row>
    <row r="478" spans="1:65" s="13" customFormat="1" ht="11.25">
      <c r="B478" s="199"/>
      <c r="C478" s="200"/>
      <c r="D478" s="201" t="s">
        <v>181</v>
      </c>
      <c r="E478" s="202" t="s">
        <v>19</v>
      </c>
      <c r="F478" s="203" t="s">
        <v>649</v>
      </c>
      <c r="G478" s="200"/>
      <c r="H478" s="204">
        <v>12.1</v>
      </c>
      <c r="I478" s="205"/>
      <c r="J478" s="200"/>
      <c r="K478" s="200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181</v>
      </c>
      <c r="AU478" s="210" t="s">
        <v>79</v>
      </c>
      <c r="AV478" s="13" t="s">
        <v>79</v>
      </c>
      <c r="AW478" s="13" t="s">
        <v>31</v>
      </c>
      <c r="AX478" s="13" t="s">
        <v>69</v>
      </c>
      <c r="AY478" s="210" t="s">
        <v>165</v>
      </c>
    </row>
    <row r="479" spans="1:65" s="13" customFormat="1" ht="11.25">
      <c r="B479" s="199"/>
      <c r="C479" s="200"/>
      <c r="D479" s="201" t="s">
        <v>181</v>
      </c>
      <c r="E479" s="202" t="s">
        <v>19</v>
      </c>
      <c r="F479" s="203" t="s">
        <v>650</v>
      </c>
      <c r="G479" s="200"/>
      <c r="H479" s="204">
        <v>167.37</v>
      </c>
      <c r="I479" s="205"/>
      <c r="J479" s="200"/>
      <c r="K479" s="200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181</v>
      </c>
      <c r="AU479" s="210" t="s">
        <v>79</v>
      </c>
      <c r="AV479" s="13" t="s">
        <v>79</v>
      </c>
      <c r="AW479" s="13" t="s">
        <v>31</v>
      </c>
      <c r="AX479" s="13" t="s">
        <v>69</v>
      </c>
      <c r="AY479" s="210" t="s">
        <v>165</v>
      </c>
    </row>
    <row r="480" spans="1:65" s="15" customFormat="1" ht="11.25">
      <c r="B480" s="221"/>
      <c r="C480" s="222"/>
      <c r="D480" s="201" t="s">
        <v>181</v>
      </c>
      <c r="E480" s="223" t="s">
        <v>19</v>
      </c>
      <c r="F480" s="224" t="s">
        <v>184</v>
      </c>
      <c r="G480" s="222"/>
      <c r="H480" s="225">
        <v>179.47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181</v>
      </c>
      <c r="AU480" s="231" t="s">
        <v>79</v>
      </c>
      <c r="AV480" s="15" t="s">
        <v>88</v>
      </c>
      <c r="AW480" s="15" t="s">
        <v>31</v>
      </c>
      <c r="AX480" s="15" t="s">
        <v>73</v>
      </c>
      <c r="AY480" s="231" t="s">
        <v>165</v>
      </c>
    </row>
    <row r="481" spans="1:65" s="2" customFormat="1" ht="37.9" customHeight="1">
      <c r="A481" s="37"/>
      <c r="B481" s="38"/>
      <c r="C481" s="181" t="s">
        <v>477</v>
      </c>
      <c r="D481" s="181" t="s">
        <v>167</v>
      </c>
      <c r="E481" s="182" t="s">
        <v>665</v>
      </c>
      <c r="F481" s="183" t="s">
        <v>666</v>
      </c>
      <c r="G481" s="184" t="s">
        <v>323</v>
      </c>
      <c r="H481" s="185">
        <v>179.47</v>
      </c>
      <c r="I481" s="186"/>
      <c r="J481" s="187">
        <f>ROUND(I481*H481,2)</f>
        <v>0</v>
      </c>
      <c r="K481" s="183" t="s">
        <v>171</v>
      </c>
      <c r="L481" s="42"/>
      <c r="M481" s="188" t="s">
        <v>19</v>
      </c>
      <c r="N481" s="189" t="s">
        <v>41</v>
      </c>
      <c r="O481" s="67"/>
      <c r="P481" s="190">
        <f>O481*H481</f>
        <v>0</v>
      </c>
      <c r="Q481" s="190">
        <v>0</v>
      </c>
      <c r="R481" s="190">
        <f>Q481*H481</f>
        <v>0</v>
      </c>
      <c r="S481" s="190">
        <v>0</v>
      </c>
      <c r="T481" s="19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2" t="s">
        <v>88</v>
      </c>
      <c r="AT481" s="192" t="s">
        <v>167</v>
      </c>
      <c r="AU481" s="192" t="s">
        <v>79</v>
      </c>
      <c r="AY481" s="20" t="s">
        <v>165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0" t="s">
        <v>79</v>
      </c>
      <c r="BK481" s="193">
        <f>ROUND(I481*H481,2)</f>
        <v>0</v>
      </c>
      <c r="BL481" s="20" t="s">
        <v>88</v>
      </c>
      <c r="BM481" s="192" t="s">
        <v>667</v>
      </c>
    </row>
    <row r="482" spans="1:65" s="2" customFormat="1" ht="11.25">
      <c r="A482" s="37"/>
      <c r="B482" s="38"/>
      <c r="C482" s="39"/>
      <c r="D482" s="194" t="s">
        <v>172</v>
      </c>
      <c r="E482" s="39"/>
      <c r="F482" s="195" t="s">
        <v>668</v>
      </c>
      <c r="G482" s="39"/>
      <c r="H482" s="39"/>
      <c r="I482" s="196"/>
      <c r="J482" s="39"/>
      <c r="K482" s="39"/>
      <c r="L482" s="42"/>
      <c r="M482" s="197"/>
      <c r="N482" s="198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172</v>
      </c>
      <c r="AU482" s="20" t="s">
        <v>79</v>
      </c>
    </row>
    <row r="483" spans="1:65" s="2" customFormat="1" ht="37.9" customHeight="1">
      <c r="A483" s="37"/>
      <c r="B483" s="38"/>
      <c r="C483" s="181" t="s">
        <v>669</v>
      </c>
      <c r="D483" s="181" t="s">
        <v>167</v>
      </c>
      <c r="E483" s="182" t="s">
        <v>670</v>
      </c>
      <c r="F483" s="183" t="s">
        <v>671</v>
      </c>
      <c r="G483" s="184" t="s">
        <v>323</v>
      </c>
      <c r="H483" s="185">
        <v>320.30900000000003</v>
      </c>
      <c r="I483" s="186"/>
      <c r="J483" s="187">
        <f>ROUND(I483*H483,2)</f>
        <v>0</v>
      </c>
      <c r="K483" s="183" t="s">
        <v>171</v>
      </c>
      <c r="L483" s="42"/>
      <c r="M483" s="188" t="s">
        <v>19</v>
      </c>
      <c r="N483" s="189" t="s">
        <v>41</v>
      </c>
      <c r="O483" s="67"/>
      <c r="P483" s="190">
        <f>O483*H483</f>
        <v>0</v>
      </c>
      <c r="Q483" s="190">
        <v>8.8000000000000003E-4</v>
      </c>
      <c r="R483" s="190">
        <f>Q483*H483</f>
        <v>0.28187192000000005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88</v>
      </c>
      <c r="AT483" s="192" t="s">
        <v>167</v>
      </c>
      <c r="AU483" s="192" t="s">
        <v>79</v>
      </c>
      <c r="AY483" s="20" t="s">
        <v>165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79</v>
      </c>
      <c r="BK483" s="193">
        <f>ROUND(I483*H483,2)</f>
        <v>0</v>
      </c>
      <c r="BL483" s="20" t="s">
        <v>88</v>
      </c>
      <c r="BM483" s="192" t="s">
        <v>672</v>
      </c>
    </row>
    <row r="484" spans="1:65" s="2" customFormat="1" ht="11.25">
      <c r="A484" s="37"/>
      <c r="B484" s="38"/>
      <c r="C484" s="39"/>
      <c r="D484" s="194" t="s">
        <v>172</v>
      </c>
      <c r="E484" s="39"/>
      <c r="F484" s="195" t="s">
        <v>673</v>
      </c>
      <c r="G484" s="39"/>
      <c r="H484" s="39"/>
      <c r="I484" s="196"/>
      <c r="J484" s="39"/>
      <c r="K484" s="39"/>
      <c r="L484" s="42"/>
      <c r="M484" s="197"/>
      <c r="N484" s="198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172</v>
      </c>
      <c r="AU484" s="20" t="s">
        <v>79</v>
      </c>
    </row>
    <row r="485" spans="1:65" s="13" customFormat="1" ht="11.25">
      <c r="B485" s="199"/>
      <c r="C485" s="200"/>
      <c r="D485" s="201" t="s">
        <v>181</v>
      </c>
      <c r="E485" s="202" t="s">
        <v>19</v>
      </c>
      <c r="F485" s="203" t="s">
        <v>651</v>
      </c>
      <c r="G485" s="200"/>
      <c r="H485" s="204">
        <v>48.61</v>
      </c>
      <c r="I485" s="205"/>
      <c r="J485" s="200"/>
      <c r="K485" s="200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181</v>
      </c>
      <c r="AU485" s="210" t="s">
        <v>79</v>
      </c>
      <c r="AV485" s="13" t="s">
        <v>79</v>
      </c>
      <c r="AW485" s="13" t="s">
        <v>31</v>
      </c>
      <c r="AX485" s="13" t="s">
        <v>69</v>
      </c>
      <c r="AY485" s="210" t="s">
        <v>165</v>
      </c>
    </row>
    <row r="486" spans="1:65" s="13" customFormat="1" ht="11.25">
      <c r="B486" s="199"/>
      <c r="C486" s="200"/>
      <c r="D486" s="201" t="s">
        <v>181</v>
      </c>
      <c r="E486" s="202" t="s">
        <v>19</v>
      </c>
      <c r="F486" s="203" t="s">
        <v>652</v>
      </c>
      <c r="G486" s="200"/>
      <c r="H486" s="204">
        <v>35.731000000000002</v>
      </c>
      <c r="I486" s="205"/>
      <c r="J486" s="200"/>
      <c r="K486" s="200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181</v>
      </c>
      <c r="AU486" s="210" t="s">
        <v>79</v>
      </c>
      <c r="AV486" s="13" t="s">
        <v>79</v>
      </c>
      <c r="AW486" s="13" t="s">
        <v>31</v>
      </c>
      <c r="AX486" s="13" t="s">
        <v>69</v>
      </c>
      <c r="AY486" s="210" t="s">
        <v>165</v>
      </c>
    </row>
    <row r="487" spans="1:65" s="13" customFormat="1" ht="11.25">
      <c r="B487" s="199"/>
      <c r="C487" s="200"/>
      <c r="D487" s="201" t="s">
        <v>181</v>
      </c>
      <c r="E487" s="202" t="s">
        <v>19</v>
      </c>
      <c r="F487" s="203" t="s">
        <v>674</v>
      </c>
      <c r="G487" s="200"/>
      <c r="H487" s="204">
        <v>55.9</v>
      </c>
      <c r="I487" s="205"/>
      <c r="J487" s="200"/>
      <c r="K487" s="200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181</v>
      </c>
      <c r="AU487" s="210" t="s">
        <v>79</v>
      </c>
      <c r="AV487" s="13" t="s">
        <v>79</v>
      </c>
      <c r="AW487" s="13" t="s">
        <v>31</v>
      </c>
      <c r="AX487" s="13" t="s">
        <v>69</v>
      </c>
      <c r="AY487" s="210" t="s">
        <v>165</v>
      </c>
    </row>
    <row r="488" spans="1:65" s="13" customFormat="1" ht="22.5">
      <c r="B488" s="199"/>
      <c r="C488" s="200"/>
      <c r="D488" s="201" t="s">
        <v>181</v>
      </c>
      <c r="E488" s="202" t="s">
        <v>19</v>
      </c>
      <c r="F488" s="203" t="s">
        <v>675</v>
      </c>
      <c r="G488" s="200"/>
      <c r="H488" s="204">
        <v>180.06800000000001</v>
      </c>
      <c r="I488" s="205"/>
      <c r="J488" s="200"/>
      <c r="K488" s="200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181</v>
      </c>
      <c r="AU488" s="210" t="s">
        <v>79</v>
      </c>
      <c r="AV488" s="13" t="s">
        <v>79</v>
      </c>
      <c r="AW488" s="13" t="s">
        <v>31</v>
      </c>
      <c r="AX488" s="13" t="s">
        <v>69</v>
      </c>
      <c r="AY488" s="210" t="s">
        <v>165</v>
      </c>
    </row>
    <row r="489" spans="1:65" s="15" customFormat="1" ht="11.25">
      <c r="B489" s="221"/>
      <c r="C489" s="222"/>
      <c r="D489" s="201" t="s">
        <v>181</v>
      </c>
      <c r="E489" s="223" t="s">
        <v>19</v>
      </c>
      <c r="F489" s="224" t="s">
        <v>184</v>
      </c>
      <c r="G489" s="222"/>
      <c r="H489" s="225">
        <v>320.30900000000003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181</v>
      </c>
      <c r="AU489" s="231" t="s">
        <v>79</v>
      </c>
      <c r="AV489" s="15" t="s">
        <v>88</v>
      </c>
      <c r="AW489" s="15" t="s">
        <v>31</v>
      </c>
      <c r="AX489" s="15" t="s">
        <v>73</v>
      </c>
      <c r="AY489" s="231" t="s">
        <v>165</v>
      </c>
    </row>
    <row r="490" spans="1:65" s="2" customFormat="1" ht="37.9" customHeight="1">
      <c r="A490" s="37"/>
      <c r="B490" s="38"/>
      <c r="C490" s="181" t="s">
        <v>483</v>
      </c>
      <c r="D490" s="181" t="s">
        <v>167</v>
      </c>
      <c r="E490" s="182" t="s">
        <v>676</v>
      </c>
      <c r="F490" s="183" t="s">
        <v>677</v>
      </c>
      <c r="G490" s="184" t="s">
        <v>323</v>
      </c>
      <c r="H490" s="185">
        <v>320.30900000000003</v>
      </c>
      <c r="I490" s="186"/>
      <c r="J490" s="187">
        <f>ROUND(I490*H490,2)</f>
        <v>0</v>
      </c>
      <c r="K490" s="183" t="s">
        <v>171</v>
      </c>
      <c r="L490" s="42"/>
      <c r="M490" s="188" t="s">
        <v>19</v>
      </c>
      <c r="N490" s="189" t="s">
        <v>41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88</v>
      </c>
      <c r="AT490" s="192" t="s">
        <v>167</v>
      </c>
      <c r="AU490" s="192" t="s">
        <v>79</v>
      </c>
      <c r="AY490" s="20" t="s">
        <v>165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79</v>
      </c>
      <c r="BK490" s="193">
        <f>ROUND(I490*H490,2)</f>
        <v>0</v>
      </c>
      <c r="BL490" s="20" t="s">
        <v>88</v>
      </c>
      <c r="BM490" s="192" t="s">
        <v>678</v>
      </c>
    </row>
    <row r="491" spans="1:65" s="2" customFormat="1" ht="11.25">
      <c r="A491" s="37"/>
      <c r="B491" s="38"/>
      <c r="C491" s="39"/>
      <c r="D491" s="194" t="s">
        <v>172</v>
      </c>
      <c r="E491" s="39"/>
      <c r="F491" s="195" t="s">
        <v>679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172</v>
      </c>
      <c r="AU491" s="20" t="s">
        <v>79</v>
      </c>
    </row>
    <row r="492" spans="1:65" s="2" customFormat="1" ht="78" customHeight="1">
      <c r="A492" s="37"/>
      <c r="B492" s="38"/>
      <c r="C492" s="181" t="s">
        <v>680</v>
      </c>
      <c r="D492" s="181" t="s">
        <v>167</v>
      </c>
      <c r="E492" s="182" t="s">
        <v>681</v>
      </c>
      <c r="F492" s="183" t="s">
        <v>682</v>
      </c>
      <c r="G492" s="184" t="s">
        <v>256</v>
      </c>
      <c r="H492" s="185">
        <v>4.3559999999999999</v>
      </c>
      <c r="I492" s="186"/>
      <c r="J492" s="187">
        <f>ROUND(I492*H492,2)</f>
        <v>0</v>
      </c>
      <c r="K492" s="183" t="s">
        <v>171</v>
      </c>
      <c r="L492" s="42"/>
      <c r="M492" s="188" t="s">
        <v>19</v>
      </c>
      <c r="N492" s="189" t="s">
        <v>41</v>
      </c>
      <c r="O492" s="67"/>
      <c r="P492" s="190">
        <f>O492*H492</f>
        <v>0</v>
      </c>
      <c r="Q492" s="190">
        <v>1.05555</v>
      </c>
      <c r="R492" s="190">
        <f>Q492*H492</f>
        <v>4.5979757999999995</v>
      </c>
      <c r="S492" s="190">
        <v>0</v>
      </c>
      <c r="T492" s="19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88</v>
      </c>
      <c r="AT492" s="192" t="s">
        <v>167</v>
      </c>
      <c r="AU492" s="192" t="s">
        <v>79</v>
      </c>
      <c r="AY492" s="20" t="s">
        <v>165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79</v>
      </c>
      <c r="BK492" s="193">
        <f>ROUND(I492*H492,2)</f>
        <v>0</v>
      </c>
      <c r="BL492" s="20" t="s">
        <v>88</v>
      </c>
      <c r="BM492" s="192" t="s">
        <v>683</v>
      </c>
    </row>
    <row r="493" spans="1:65" s="2" customFormat="1" ht="11.25">
      <c r="A493" s="37"/>
      <c r="B493" s="38"/>
      <c r="C493" s="39"/>
      <c r="D493" s="194" t="s">
        <v>172</v>
      </c>
      <c r="E493" s="39"/>
      <c r="F493" s="195" t="s">
        <v>684</v>
      </c>
      <c r="G493" s="39"/>
      <c r="H493" s="39"/>
      <c r="I493" s="196"/>
      <c r="J493" s="39"/>
      <c r="K493" s="39"/>
      <c r="L493" s="42"/>
      <c r="M493" s="197"/>
      <c r="N493" s="198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172</v>
      </c>
      <c r="AU493" s="20" t="s">
        <v>79</v>
      </c>
    </row>
    <row r="494" spans="1:65" s="13" customFormat="1" ht="11.25">
      <c r="B494" s="199"/>
      <c r="C494" s="200"/>
      <c r="D494" s="201" t="s">
        <v>181</v>
      </c>
      <c r="E494" s="202" t="s">
        <v>19</v>
      </c>
      <c r="F494" s="203" t="s">
        <v>685</v>
      </c>
      <c r="G494" s="200"/>
      <c r="H494" s="204">
        <v>0.13800000000000001</v>
      </c>
      <c r="I494" s="205"/>
      <c r="J494" s="200"/>
      <c r="K494" s="200"/>
      <c r="L494" s="206"/>
      <c r="M494" s="207"/>
      <c r="N494" s="208"/>
      <c r="O494" s="208"/>
      <c r="P494" s="208"/>
      <c r="Q494" s="208"/>
      <c r="R494" s="208"/>
      <c r="S494" s="208"/>
      <c r="T494" s="209"/>
      <c r="AT494" s="210" t="s">
        <v>181</v>
      </c>
      <c r="AU494" s="210" t="s">
        <v>79</v>
      </c>
      <c r="AV494" s="13" t="s">
        <v>79</v>
      </c>
      <c r="AW494" s="13" t="s">
        <v>31</v>
      </c>
      <c r="AX494" s="13" t="s">
        <v>69</v>
      </c>
      <c r="AY494" s="210" t="s">
        <v>165</v>
      </c>
    </row>
    <row r="495" spans="1:65" s="13" customFormat="1" ht="11.25">
      <c r="B495" s="199"/>
      <c r="C495" s="200"/>
      <c r="D495" s="201" t="s">
        <v>181</v>
      </c>
      <c r="E495" s="202" t="s">
        <v>19</v>
      </c>
      <c r="F495" s="203" t="s">
        <v>686</v>
      </c>
      <c r="G495" s="200"/>
      <c r="H495" s="204">
        <v>2.1379999999999999</v>
      </c>
      <c r="I495" s="205"/>
      <c r="J495" s="200"/>
      <c r="K495" s="200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181</v>
      </c>
      <c r="AU495" s="210" t="s">
        <v>79</v>
      </c>
      <c r="AV495" s="13" t="s">
        <v>79</v>
      </c>
      <c r="AW495" s="13" t="s">
        <v>31</v>
      </c>
      <c r="AX495" s="13" t="s">
        <v>69</v>
      </c>
      <c r="AY495" s="210" t="s">
        <v>165</v>
      </c>
    </row>
    <row r="496" spans="1:65" s="13" customFormat="1" ht="11.25">
      <c r="B496" s="199"/>
      <c r="C496" s="200"/>
      <c r="D496" s="201" t="s">
        <v>181</v>
      </c>
      <c r="E496" s="202" t="s">
        <v>19</v>
      </c>
      <c r="F496" s="203" t="s">
        <v>687</v>
      </c>
      <c r="G496" s="200"/>
      <c r="H496" s="204">
        <v>0.182</v>
      </c>
      <c r="I496" s="205"/>
      <c r="J496" s="200"/>
      <c r="K496" s="200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181</v>
      </c>
      <c r="AU496" s="210" t="s">
        <v>79</v>
      </c>
      <c r="AV496" s="13" t="s">
        <v>79</v>
      </c>
      <c r="AW496" s="13" t="s">
        <v>31</v>
      </c>
      <c r="AX496" s="13" t="s">
        <v>69</v>
      </c>
      <c r="AY496" s="210" t="s">
        <v>165</v>
      </c>
    </row>
    <row r="497" spans="1:65" s="13" customFormat="1" ht="11.25">
      <c r="B497" s="199"/>
      <c r="C497" s="200"/>
      <c r="D497" s="201" t="s">
        <v>181</v>
      </c>
      <c r="E497" s="202" t="s">
        <v>19</v>
      </c>
      <c r="F497" s="203" t="s">
        <v>286</v>
      </c>
      <c r="G497" s="200"/>
      <c r="H497" s="204">
        <v>0.80200000000000005</v>
      </c>
      <c r="I497" s="205"/>
      <c r="J497" s="200"/>
      <c r="K497" s="200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181</v>
      </c>
      <c r="AU497" s="210" t="s">
        <v>79</v>
      </c>
      <c r="AV497" s="13" t="s">
        <v>79</v>
      </c>
      <c r="AW497" s="13" t="s">
        <v>31</v>
      </c>
      <c r="AX497" s="13" t="s">
        <v>69</v>
      </c>
      <c r="AY497" s="210" t="s">
        <v>165</v>
      </c>
    </row>
    <row r="498" spans="1:65" s="13" customFormat="1" ht="11.25">
      <c r="B498" s="199"/>
      <c r="C498" s="200"/>
      <c r="D498" s="201" t="s">
        <v>181</v>
      </c>
      <c r="E498" s="202" t="s">
        <v>19</v>
      </c>
      <c r="F498" s="203" t="s">
        <v>688</v>
      </c>
      <c r="G498" s="200"/>
      <c r="H498" s="204">
        <v>0.19700000000000001</v>
      </c>
      <c r="I498" s="205"/>
      <c r="J498" s="200"/>
      <c r="K498" s="200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181</v>
      </c>
      <c r="AU498" s="210" t="s">
        <v>79</v>
      </c>
      <c r="AV498" s="13" t="s">
        <v>79</v>
      </c>
      <c r="AW498" s="13" t="s">
        <v>31</v>
      </c>
      <c r="AX498" s="13" t="s">
        <v>69</v>
      </c>
      <c r="AY498" s="210" t="s">
        <v>165</v>
      </c>
    </row>
    <row r="499" spans="1:65" s="13" customFormat="1" ht="11.25">
      <c r="B499" s="199"/>
      <c r="C499" s="200"/>
      <c r="D499" s="201" t="s">
        <v>181</v>
      </c>
      <c r="E499" s="202" t="s">
        <v>19</v>
      </c>
      <c r="F499" s="203" t="s">
        <v>689</v>
      </c>
      <c r="G499" s="200"/>
      <c r="H499" s="204">
        <v>0.89900000000000002</v>
      </c>
      <c r="I499" s="205"/>
      <c r="J499" s="200"/>
      <c r="K499" s="200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181</v>
      </c>
      <c r="AU499" s="210" t="s">
        <v>79</v>
      </c>
      <c r="AV499" s="13" t="s">
        <v>79</v>
      </c>
      <c r="AW499" s="13" t="s">
        <v>31</v>
      </c>
      <c r="AX499" s="13" t="s">
        <v>69</v>
      </c>
      <c r="AY499" s="210" t="s">
        <v>165</v>
      </c>
    </row>
    <row r="500" spans="1:65" s="15" customFormat="1" ht="11.25">
      <c r="B500" s="221"/>
      <c r="C500" s="222"/>
      <c r="D500" s="201" t="s">
        <v>181</v>
      </c>
      <c r="E500" s="223" t="s">
        <v>19</v>
      </c>
      <c r="F500" s="224" t="s">
        <v>184</v>
      </c>
      <c r="G500" s="222"/>
      <c r="H500" s="225">
        <v>4.3559999999999999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181</v>
      </c>
      <c r="AU500" s="231" t="s">
        <v>79</v>
      </c>
      <c r="AV500" s="15" t="s">
        <v>88</v>
      </c>
      <c r="AW500" s="15" t="s">
        <v>31</v>
      </c>
      <c r="AX500" s="15" t="s">
        <v>73</v>
      </c>
      <c r="AY500" s="231" t="s">
        <v>165</v>
      </c>
    </row>
    <row r="501" spans="1:65" s="2" customFormat="1" ht="78" customHeight="1">
      <c r="A501" s="37"/>
      <c r="B501" s="38"/>
      <c r="C501" s="181" t="s">
        <v>488</v>
      </c>
      <c r="D501" s="181" t="s">
        <v>167</v>
      </c>
      <c r="E501" s="182" t="s">
        <v>690</v>
      </c>
      <c r="F501" s="183" t="s">
        <v>691</v>
      </c>
      <c r="G501" s="184" t="s">
        <v>256</v>
      </c>
      <c r="H501" s="185">
        <v>2.0150000000000001</v>
      </c>
      <c r="I501" s="186"/>
      <c r="J501" s="187">
        <f>ROUND(I501*H501,2)</f>
        <v>0</v>
      </c>
      <c r="K501" s="183" t="s">
        <v>171</v>
      </c>
      <c r="L501" s="42"/>
      <c r="M501" s="188" t="s">
        <v>19</v>
      </c>
      <c r="N501" s="189" t="s">
        <v>41</v>
      </c>
      <c r="O501" s="67"/>
      <c r="P501" s="190">
        <f>O501*H501</f>
        <v>0</v>
      </c>
      <c r="Q501" s="190">
        <v>1.06277</v>
      </c>
      <c r="R501" s="190">
        <f>Q501*H501</f>
        <v>2.14148155</v>
      </c>
      <c r="S501" s="190">
        <v>0</v>
      </c>
      <c r="T501" s="19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2" t="s">
        <v>88</v>
      </c>
      <c r="AT501" s="192" t="s">
        <v>167</v>
      </c>
      <c r="AU501" s="192" t="s">
        <v>79</v>
      </c>
      <c r="AY501" s="20" t="s">
        <v>165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20" t="s">
        <v>79</v>
      </c>
      <c r="BK501" s="193">
        <f>ROUND(I501*H501,2)</f>
        <v>0</v>
      </c>
      <c r="BL501" s="20" t="s">
        <v>88</v>
      </c>
      <c r="BM501" s="192" t="s">
        <v>692</v>
      </c>
    </row>
    <row r="502" spans="1:65" s="2" customFormat="1" ht="11.25">
      <c r="A502" s="37"/>
      <c r="B502" s="38"/>
      <c r="C502" s="39"/>
      <c r="D502" s="194" t="s">
        <v>172</v>
      </c>
      <c r="E502" s="39"/>
      <c r="F502" s="195" t="s">
        <v>693</v>
      </c>
      <c r="G502" s="39"/>
      <c r="H502" s="39"/>
      <c r="I502" s="196"/>
      <c r="J502" s="39"/>
      <c r="K502" s="39"/>
      <c r="L502" s="42"/>
      <c r="M502" s="197"/>
      <c r="N502" s="198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172</v>
      </c>
      <c r="AU502" s="20" t="s">
        <v>79</v>
      </c>
    </row>
    <row r="503" spans="1:65" s="13" customFormat="1" ht="11.25">
      <c r="B503" s="199"/>
      <c r="C503" s="200"/>
      <c r="D503" s="201" t="s">
        <v>181</v>
      </c>
      <c r="E503" s="202" t="s">
        <v>19</v>
      </c>
      <c r="F503" s="203" t="s">
        <v>694</v>
      </c>
      <c r="G503" s="200"/>
      <c r="H503" s="204">
        <v>6.4000000000000001E-2</v>
      </c>
      <c r="I503" s="205"/>
      <c r="J503" s="200"/>
      <c r="K503" s="200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181</v>
      </c>
      <c r="AU503" s="210" t="s">
        <v>79</v>
      </c>
      <c r="AV503" s="13" t="s">
        <v>79</v>
      </c>
      <c r="AW503" s="13" t="s">
        <v>31</v>
      </c>
      <c r="AX503" s="13" t="s">
        <v>69</v>
      </c>
      <c r="AY503" s="210" t="s">
        <v>165</v>
      </c>
    </row>
    <row r="504" spans="1:65" s="13" customFormat="1" ht="11.25">
      <c r="B504" s="199"/>
      <c r="C504" s="200"/>
      <c r="D504" s="201" t="s">
        <v>181</v>
      </c>
      <c r="E504" s="202" t="s">
        <v>19</v>
      </c>
      <c r="F504" s="203" t="s">
        <v>695</v>
      </c>
      <c r="G504" s="200"/>
      <c r="H504" s="204">
        <v>1.3320000000000001</v>
      </c>
      <c r="I504" s="205"/>
      <c r="J504" s="200"/>
      <c r="K504" s="200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181</v>
      </c>
      <c r="AU504" s="210" t="s">
        <v>79</v>
      </c>
      <c r="AV504" s="13" t="s">
        <v>79</v>
      </c>
      <c r="AW504" s="13" t="s">
        <v>31</v>
      </c>
      <c r="AX504" s="13" t="s">
        <v>69</v>
      </c>
      <c r="AY504" s="210" t="s">
        <v>165</v>
      </c>
    </row>
    <row r="505" spans="1:65" s="13" customFormat="1" ht="11.25">
      <c r="B505" s="199"/>
      <c r="C505" s="200"/>
      <c r="D505" s="201" t="s">
        <v>181</v>
      </c>
      <c r="E505" s="202" t="s">
        <v>19</v>
      </c>
      <c r="F505" s="203" t="s">
        <v>696</v>
      </c>
      <c r="G505" s="200"/>
      <c r="H505" s="204">
        <v>0.246</v>
      </c>
      <c r="I505" s="205"/>
      <c r="J505" s="200"/>
      <c r="K505" s="200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181</v>
      </c>
      <c r="AU505" s="210" t="s">
        <v>79</v>
      </c>
      <c r="AV505" s="13" t="s">
        <v>79</v>
      </c>
      <c r="AW505" s="13" t="s">
        <v>31</v>
      </c>
      <c r="AX505" s="13" t="s">
        <v>69</v>
      </c>
      <c r="AY505" s="210" t="s">
        <v>165</v>
      </c>
    </row>
    <row r="506" spans="1:65" s="13" customFormat="1" ht="11.25">
      <c r="B506" s="199"/>
      <c r="C506" s="200"/>
      <c r="D506" s="201" t="s">
        <v>181</v>
      </c>
      <c r="E506" s="202" t="s">
        <v>19</v>
      </c>
      <c r="F506" s="203" t="s">
        <v>697</v>
      </c>
      <c r="G506" s="200"/>
      <c r="H506" s="204">
        <v>0.373</v>
      </c>
      <c r="I506" s="205"/>
      <c r="J506" s="200"/>
      <c r="K506" s="200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181</v>
      </c>
      <c r="AU506" s="210" t="s">
        <v>79</v>
      </c>
      <c r="AV506" s="13" t="s">
        <v>79</v>
      </c>
      <c r="AW506" s="13" t="s">
        <v>31</v>
      </c>
      <c r="AX506" s="13" t="s">
        <v>69</v>
      </c>
      <c r="AY506" s="210" t="s">
        <v>165</v>
      </c>
    </row>
    <row r="507" spans="1:65" s="15" customFormat="1" ht="11.25">
      <c r="B507" s="221"/>
      <c r="C507" s="222"/>
      <c r="D507" s="201" t="s">
        <v>181</v>
      </c>
      <c r="E507" s="223" t="s">
        <v>19</v>
      </c>
      <c r="F507" s="224" t="s">
        <v>184</v>
      </c>
      <c r="G507" s="222"/>
      <c r="H507" s="225">
        <v>2.0150000000000001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181</v>
      </c>
      <c r="AU507" s="231" t="s">
        <v>79</v>
      </c>
      <c r="AV507" s="15" t="s">
        <v>88</v>
      </c>
      <c r="AW507" s="15" t="s">
        <v>31</v>
      </c>
      <c r="AX507" s="15" t="s">
        <v>73</v>
      </c>
      <c r="AY507" s="231" t="s">
        <v>165</v>
      </c>
    </row>
    <row r="508" spans="1:65" s="2" customFormat="1" ht="37.9" customHeight="1">
      <c r="A508" s="37"/>
      <c r="B508" s="38"/>
      <c r="C508" s="181" t="s">
        <v>698</v>
      </c>
      <c r="D508" s="181" t="s">
        <v>167</v>
      </c>
      <c r="E508" s="182" t="s">
        <v>699</v>
      </c>
      <c r="F508" s="183" t="s">
        <v>700</v>
      </c>
      <c r="G508" s="184" t="s">
        <v>256</v>
      </c>
      <c r="H508" s="185">
        <v>0.13</v>
      </c>
      <c r="I508" s="186"/>
      <c r="J508" s="187">
        <f>ROUND(I508*H508,2)</f>
        <v>0</v>
      </c>
      <c r="K508" s="183" t="s">
        <v>171</v>
      </c>
      <c r="L508" s="42"/>
      <c r="M508" s="188" t="s">
        <v>19</v>
      </c>
      <c r="N508" s="189" t="s">
        <v>41</v>
      </c>
      <c r="O508" s="67"/>
      <c r="P508" s="190">
        <f>O508*H508</f>
        <v>0</v>
      </c>
      <c r="Q508" s="190">
        <v>1.7090000000000001E-2</v>
      </c>
      <c r="R508" s="190">
        <f>Q508*H508</f>
        <v>2.2217000000000001E-3</v>
      </c>
      <c r="S508" s="190">
        <v>0</v>
      </c>
      <c r="T508" s="19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2" t="s">
        <v>88</v>
      </c>
      <c r="AT508" s="192" t="s">
        <v>167</v>
      </c>
      <c r="AU508" s="192" t="s">
        <v>79</v>
      </c>
      <c r="AY508" s="20" t="s">
        <v>165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0" t="s">
        <v>79</v>
      </c>
      <c r="BK508" s="193">
        <f>ROUND(I508*H508,2)</f>
        <v>0</v>
      </c>
      <c r="BL508" s="20" t="s">
        <v>88</v>
      </c>
      <c r="BM508" s="192" t="s">
        <v>701</v>
      </c>
    </row>
    <row r="509" spans="1:65" s="2" customFormat="1" ht="11.25">
      <c r="A509" s="37"/>
      <c r="B509" s="38"/>
      <c r="C509" s="39"/>
      <c r="D509" s="194" t="s">
        <v>172</v>
      </c>
      <c r="E509" s="39"/>
      <c r="F509" s="195" t="s">
        <v>702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172</v>
      </c>
      <c r="AU509" s="20" t="s">
        <v>79</v>
      </c>
    </row>
    <row r="510" spans="1:65" s="13" customFormat="1" ht="11.25">
      <c r="B510" s="199"/>
      <c r="C510" s="200"/>
      <c r="D510" s="201" t="s">
        <v>181</v>
      </c>
      <c r="E510" s="202" t="s">
        <v>19</v>
      </c>
      <c r="F510" s="203" t="s">
        <v>703</v>
      </c>
      <c r="G510" s="200"/>
      <c r="H510" s="204">
        <v>0.13</v>
      </c>
      <c r="I510" s="205"/>
      <c r="J510" s="200"/>
      <c r="K510" s="200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181</v>
      </c>
      <c r="AU510" s="210" t="s">
        <v>79</v>
      </c>
      <c r="AV510" s="13" t="s">
        <v>79</v>
      </c>
      <c r="AW510" s="13" t="s">
        <v>31</v>
      </c>
      <c r="AX510" s="13" t="s">
        <v>69</v>
      </c>
      <c r="AY510" s="210" t="s">
        <v>165</v>
      </c>
    </row>
    <row r="511" spans="1:65" s="15" customFormat="1" ht="11.25">
      <c r="B511" s="221"/>
      <c r="C511" s="222"/>
      <c r="D511" s="201" t="s">
        <v>181</v>
      </c>
      <c r="E511" s="223" t="s">
        <v>19</v>
      </c>
      <c r="F511" s="224" t="s">
        <v>184</v>
      </c>
      <c r="G511" s="222"/>
      <c r="H511" s="225">
        <v>0.13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AT511" s="231" t="s">
        <v>181</v>
      </c>
      <c r="AU511" s="231" t="s">
        <v>79</v>
      </c>
      <c r="AV511" s="15" t="s">
        <v>88</v>
      </c>
      <c r="AW511" s="15" t="s">
        <v>31</v>
      </c>
      <c r="AX511" s="15" t="s">
        <v>73</v>
      </c>
      <c r="AY511" s="231" t="s">
        <v>165</v>
      </c>
    </row>
    <row r="512" spans="1:65" s="2" customFormat="1" ht="24.2" customHeight="1">
      <c r="A512" s="37"/>
      <c r="B512" s="38"/>
      <c r="C512" s="233" t="s">
        <v>493</v>
      </c>
      <c r="D512" s="233" t="s">
        <v>502</v>
      </c>
      <c r="E512" s="234" t="s">
        <v>704</v>
      </c>
      <c r="F512" s="235" t="s">
        <v>705</v>
      </c>
      <c r="G512" s="236" t="s">
        <v>256</v>
      </c>
      <c r="H512" s="237">
        <v>0.13</v>
      </c>
      <c r="I512" s="238"/>
      <c r="J512" s="239">
        <f>ROUND(I512*H512,2)</f>
        <v>0</v>
      </c>
      <c r="K512" s="235" t="s">
        <v>171</v>
      </c>
      <c r="L512" s="240"/>
      <c r="M512" s="241" t="s">
        <v>19</v>
      </c>
      <c r="N512" s="242" t="s">
        <v>41</v>
      </c>
      <c r="O512" s="67"/>
      <c r="P512" s="190">
        <f>O512*H512</f>
        <v>0</v>
      </c>
      <c r="Q512" s="190">
        <v>1</v>
      </c>
      <c r="R512" s="190">
        <f>Q512*H512</f>
        <v>0.13</v>
      </c>
      <c r="S512" s="190">
        <v>0</v>
      </c>
      <c r="T512" s="191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2" t="s">
        <v>192</v>
      </c>
      <c r="AT512" s="192" t="s">
        <v>502</v>
      </c>
      <c r="AU512" s="192" t="s">
        <v>79</v>
      </c>
      <c r="AY512" s="20" t="s">
        <v>165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0" t="s">
        <v>79</v>
      </c>
      <c r="BK512" s="193">
        <f>ROUND(I512*H512,2)</f>
        <v>0</v>
      </c>
      <c r="BL512" s="20" t="s">
        <v>88</v>
      </c>
      <c r="BM512" s="192" t="s">
        <v>706</v>
      </c>
    </row>
    <row r="513" spans="1:65" s="2" customFormat="1" ht="19.5">
      <c r="A513" s="37"/>
      <c r="B513" s="38"/>
      <c r="C513" s="39"/>
      <c r="D513" s="201" t="s">
        <v>353</v>
      </c>
      <c r="E513" s="39"/>
      <c r="F513" s="232" t="s">
        <v>707</v>
      </c>
      <c r="G513" s="39"/>
      <c r="H513" s="39"/>
      <c r="I513" s="196"/>
      <c r="J513" s="39"/>
      <c r="K513" s="39"/>
      <c r="L513" s="42"/>
      <c r="M513" s="197"/>
      <c r="N513" s="198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353</v>
      </c>
      <c r="AU513" s="20" t="s">
        <v>79</v>
      </c>
    </row>
    <row r="514" spans="1:65" s="13" customFormat="1" ht="11.25">
      <c r="B514" s="199"/>
      <c r="C514" s="200"/>
      <c r="D514" s="201" t="s">
        <v>181</v>
      </c>
      <c r="E514" s="202" t="s">
        <v>19</v>
      </c>
      <c r="F514" s="203" t="s">
        <v>703</v>
      </c>
      <c r="G514" s="200"/>
      <c r="H514" s="204">
        <v>0.13</v>
      </c>
      <c r="I514" s="205"/>
      <c r="J514" s="200"/>
      <c r="K514" s="200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181</v>
      </c>
      <c r="AU514" s="210" t="s">
        <v>79</v>
      </c>
      <c r="AV514" s="13" t="s">
        <v>79</v>
      </c>
      <c r="AW514" s="13" t="s">
        <v>31</v>
      </c>
      <c r="AX514" s="13" t="s">
        <v>69</v>
      </c>
      <c r="AY514" s="210" t="s">
        <v>165</v>
      </c>
    </row>
    <row r="515" spans="1:65" s="15" customFormat="1" ht="11.25">
      <c r="B515" s="221"/>
      <c r="C515" s="222"/>
      <c r="D515" s="201" t="s">
        <v>181</v>
      </c>
      <c r="E515" s="223" t="s">
        <v>19</v>
      </c>
      <c r="F515" s="224" t="s">
        <v>184</v>
      </c>
      <c r="G515" s="222"/>
      <c r="H515" s="225">
        <v>0.13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181</v>
      </c>
      <c r="AU515" s="231" t="s">
        <v>79</v>
      </c>
      <c r="AV515" s="15" t="s">
        <v>88</v>
      </c>
      <c r="AW515" s="15" t="s">
        <v>31</v>
      </c>
      <c r="AX515" s="15" t="s">
        <v>73</v>
      </c>
      <c r="AY515" s="231" t="s">
        <v>165</v>
      </c>
    </row>
    <row r="516" spans="1:65" s="2" customFormat="1" ht="37.9" customHeight="1">
      <c r="A516" s="37"/>
      <c r="B516" s="38"/>
      <c r="C516" s="181" t="s">
        <v>708</v>
      </c>
      <c r="D516" s="181" t="s">
        <v>167</v>
      </c>
      <c r="E516" s="182" t="s">
        <v>709</v>
      </c>
      <c r="F516" s="183" t="s">
        <v>710</v>
      </c>
      <c r="G516" s="184" t="s">
        <v>256</v>
      </c>
      <c r="H516" s="185">
        <v>4.415</v>
      </c>
      <c r="I516" s="186"/>
      <c r="J516" s="187">
        <f>ROUND(I516*H516,2)</f>
        <v>0</v>
      </c>
      <c r="K516" s="183" t="s">
        <v>171</v>
      </c>
      <c r="L516" s="42"/>
      <c r="M516" s="188" t="s">
        <v>19</v>
      </c>
      <c r="N516" s="189" t="s">
        <v>41</v>
      </c>
      <c r="O516" s="67"/>
      <c r="P516" s="190">
        <f>O516*H516</f>
        <v>0</v>
      </c>
      <c r="Q516" s="190">
        <v>1.221E-2</v>
      </c>
      <c r="R516" s="190">
        <f>Q516*H516</f>
        <v>5.3907150000000001E-2</v>
      </c>
      <c r="S516" s="190">
        <v>0</v>
      </c>
      <c r="T516" s="19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2" t="s">
        <v>88</v>
      </c>
      <c r="AT516" s="192" t="s">
        <v>167</v>
      </c>
      <c r="AU516" s="192" t="s">
        <v>79</v>
      </c>
      <c r="AY516" s="20" t="s">
        <v>165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0" t="s">
        <v>79</v>
      </c>
      <c r="BK516" s="193">
        <f>ROUND(I516*H516,2)</f>
        <v>0</v>
      </c>
      <c r="BL516" s="20" t="s">
        <v>88</v>
      </c>
      <c r="BM516" s="192" t="s">
        <v>711</v>
      </c>
    </row>
    <row r="517" spans="1:65" s="2" customFormat="1" ht="11.25">
      <c r="A517" s="37"/>
      <c r="B517" s="38"/>
      <c r="C517" s="39"/>
      <c r="D517" s="194" t="s">
        <v>172</v>
      </c>
      <c r="E517" s="39"/>
      <c r="F517" s="195" t="s">
        <v>712</v>
      </c>
      <c r="G517" s="39"/>
      <c r="H517" s="39"/>
      <c r="I517" s="196"/>
      <c r="J517" s="39"/>
      <c r="K517" s="39"/>
      <c r="L517" s="42"/>
      <c r="M517" s="197"/>
      <c r="N517" s="198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172</v>
      </c>
      <c r="AU517" s="20" t="s">
        <v>79</v>
      </c>
    </row>
    <row r="518" spans="1:65" s="13" customFormat="1" ht="11.25">
      <c r="B518" s="199"/>
      <c r="C518" s="200"/>
      <c r="D518" s="201" t="s">
        <v>181</v>
      </c>
      <c r="E518" s="202" t="s">
        <v>19</v>
      </c>
      <c r="F518" s="203" t="s">
        <v>713</v>
      </c>
      <c r="G518" s="200"/>
      <c r="H518" s="204">
        <v>4.415</v>
      </c>
      <c r="I518" s="205"/>
      <c r="J518" s="200"/>
      <c r="K518" s="200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181</v>
      </c>
      <c r="AU518" s="210" t="s">
        <v>79</v>
      </c>
      <c r="AV518" s="13" t="s">
        <v>79</v>
      </c>
      <c r="AW518" s="13" t="s">
        <v>31</v>
      </c>
      <c r="AX518" s="13" t="s">
        <v>69</v>
      </c>
      <c r="AY518" s="210" t="s">
        <v>165</v>
      </c>
    </row>
    <row r="519" spans="1:65" s="15" customFormat="1" ht="11.25">
      <c r="B519" s="221"/>
      <c r="C519" s="222"/>
      <c r="D519" s="201" t="s">
        <v>181</v>
      </c>
      <c r="E519" s="223" t="s">
        <v>19</v>
      </c>
      <c r="F519" s="224" t="s">
        <v>184</v>
      </c>
      <c r="G519" s="222"/>
      <c r="H519" s="225">
        <v>4.415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181</v>
      </c>
      <c r="AU519" s="231" t="s">
        <v>79</v>
      </c>
      <c r="AV519" s="15" t="s">
        <v>88</v>
      </c>
      <c r="AW519" s="15" t="s">
        <v>31</v>
      </c>
      <c r="AX519" s="15" t="s">
        <v>73</v>
      </c>
      <c r="AY519" s="231" t="s">
        <v>165</v>
      </c>
    </row>
    <row r="520" spans="1:65" s="2" customFormat="1" ht="24.2" customHeight="1">
      <c r="A520" s="37"/>
      <c r="B520" s="38"/>
      <c r="C520" s="233" t="s">
        <v>714</v>
      </c>
      <c r="D520" s="233" t="s">
        <v>502</v>
      </c>
      <c r="E520" s="234" t="s">
        <v>715</v>
      </c>
      <c r="F520" s="235" t="s">
        <v>716</v>
      </c>
      <c r="G520" s="236" t="s">
        <v>256</v>
      </c>
      <c r="H520" s="237">
        <v>4.415</v>
      </c>
      <c r="I520" s="238"/>
      <c r="J520" s="239">
        <f>ROUND(I520*H520,2)</f>
        <v>0</v>
      </c>
      <c r="K520" s="235" t="s">
        <v>171</v>
      </c>
      <c r="L520" s="240"/>
      <c r="M520" s="241" t="s">
        <v>19</v>
      </c>
      <c r="N520" s="242" t="s">
        <v>41</v>
      </c>
      <c r="O520" s="67"/>
      <c r="P520" s="190">
        <f>O520*H520</f>
        <v>0</v>
      </c>
      <c r="Q520" s="190">
        <v>1</v>
      </c>
      <c r="R520" s="190">
        <f>Q520*H520</f>
        <v>4.415</v>
      </c>
      <c r="S520" s="190">
        <v>0</v>
      </c>
      <c r="T520" s="19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2" t="s">
        <v>192</v>
      </c>
      <c r="AT520" s="192" t="s">
        <v>502</v>
      </c>
      <c r="AU520" s="192" t="s">
        <v>79</v>
      </c>
      <c r="AY520" s="20" t="s">
        <v>165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20" t="s">
        <v>79</v>
      </c>
      <c r="BK520" s="193">
        <f>ROUND(I520*H520,2)</f>
        <v>0</v>
      </c>
      <c r="BL520" s="20" t="s">
        <v>88</v>
      </c>
      <c r="BM520" s="192" t="s">
        <v>717</v>
      </c>
    </row>
    <row r="521" spans="1:65" s="2" customFormat="1" ht="19.5">
      <c r="A521" s="37"/>
      <c r="B521" s="38"/>
      <c r="C521" s="39"/>
      <c r="D521" s="201" t="s">
        <v>353</v>
      </c>
      <c r="E521" s="39"/>
      <c r="F521" s="232" t="s">
        <v>718</v>
      </c>
      <c r="G521" s="39"/>
      <c r="H521" s="39"/>
      <c r="I521" s="196"/>
      <c r="J521" s="39"/>
      <c r="K521" s="39"/>
      <c r="L521" s="42"/>
      <c r="M521" s="197"/>
      <c r="N521" s="198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353</v>
      </c>
      <c r="AU521" s="20" t="s">
        <v>79</v>
      </c>
    </row>
    <row r="522" spans="1:65" s="13" customFormat="1" ht="11.25">
      <c r="B522" s="199"/>
      <c r="C522" s="200"/>
      <c r="D522" s="201" t="s">
        <v>181</v>
      </c>
      <c r="E522" s="202" t="s">
        <v>19</v>
      </c>
      <c r="F522" s="203" t="s">
        <v>713</v>
      </c>
      <c r="G522" s="200"/>
      <c r="H522" s="204">
        <v>4.415</v>
      </c>
      <c r="I522" s="205"/>
      <c r="J522" s="200"/>
      <c r="K522" s="200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181</v>
      </c>
      <c r="AU522" s="210" t="s">
        <v>79</v>
      </c>
      <c r="AV522" s="13" t="s">
        <v>79</v>
      </c>
      <c r="AW522" s="13" t="s">
        <v>31</v>
      </c>
      <c r="AX522" s="13" t="s">
        <v>69</v>
      </c>
      <c r="AY522" s="210" t="s">
        <v>165</v>
      </c>
    </row>
    <row r="523" spans="1:65" s="15" customFormat="1" ht="11.25">
      <c r="B523" s="221"/>
      <c r="C523" s="222"/>
      <c r="D523" s="201" t="s">
        <v>181</v>
      </c>
      <c r="E523" s="223" t="s">
        <v>19</v>
      </c>
      <c r="F523" s="224" t="s">
        <v>184</v>
      </c>
      <c r="G523" s="222"/>
      <c r="H523" s="225">
        <v>4.415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181</v>
      </c>
      <c r="AU523" s="231" t="s">
        <v>79</v>
      </c>
      <c r="AV523" s="15" t="s">
        <v>88</v>
      </c>
      <c r="AW523" s="15" t="s">
        <v>31</v>
      </c>
      <c r="AX523" s="15" t="s">
        <v>73</v>
      </c>
      <c r="AY523" s="231" t="s">
        <v>165</v>
      </c>
    </row>
    <row r="524" spans="1:65" s="2" customFormat="1" ht="33" customHeight="1">
      <c r="A524" s="37"/>
      <c r="B524" s="38"/>
      <c r="C524" s="181" t="s">
        <v>719</v>
      </c>
      <c r="D524" s="181" t="s">
        <v>167</v>
      </c>
      <c r="E524" s="182" t="s">
        <v>720</v>
      </c>
      <c r="F524" s="183" t="s">
        <v>721</v>
      </c>
      <c r="G524" s="184" t="s">
        <v>256</v>
      </c>
      <c r="H524" s="185">
        <v>1.45</v>
      </c>
      <c r="I524" s="186"/>
      <c r="J524" s="187">
        <f>ROUND(I524*H524,2)</f>
        <v>0</v>
      </c>
      <c r="K524" s="183" t="s">
        <v>171</v>
      </c>
      <c r="L524" s="42"/>
      <c r="M524" s="188" t="s">
        <v>19</v>
      </c>
      <c r="N524" s="189" t="s">
        <v>41</v>
      </c>
      <c r="O524" s="67"/>
      <c r="P524" s="190">
        <f>O524*H524</f>
        <v>0</v>
      </c>
      <c r="Q524" s="190">
        <v>1.221E-2</v>
      </c>
      <c r="R524" s="190">
        <f>Q524*H524</f>
        <v>1.7704500000000001E-2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88</v>
      </c>
      <c r="AT524" s="192" t="s">
        <v>167</v>
      </c>
      <c r="AU524" s="192" t="s">
        <v>79</v>
      </c>
      <c r="AY524" s="20" t="s">
        <v>165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79</v>
      </c>
      <c r="BK524" s="193">
        <f>ROUND(I524*H524,2)</f>
        <v>0</v>
      </c>
      <c r="BL524" s="20" t="s">
        <v>88</v>
      </c>
      <c r="BM524" s="192" t="s">
        <v>722</v>
      </c>
    </row>
    <row r="525" spans="1:65" s="2" customFormat="1" ht="11.25">
      <c r="A525" s="37"/>
      <c r="B525" s="38"/>
      <c r="C525" s="39"/>
      <c r="D525" s="194" t="s">
        <v>172</v>
      </c>
      <c r="E525" s="39"/>
      <c r="F525" s="195" t="s">
        <v>723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172</v>
      </c>
      <c r="AU525" s="20" t="s">
        <v>79</v>
      </c>
    </row>
    <row r="526" spans="1:65" s="13" customFormat="1" ht="11.25">
      <c r="B526" s="199"/>
      <c r="C526" s="200"/>
      <c r="D526" s="201" t="s">
        <v>181</v>
      </c>
      <c r="E526" s="202" t="s">
        <v>19</v>
      </c>
      <c r="F526" s="203" t="s">
        <v>724</v>
      </c>
      <c r="G526" s="200"/>
      <c r="H526" s="204">
        <v>0.73</v>
      </c>
      <c r="I526" s="205"/>
      <c r="J526" s="200"/>
      <c r="K526" s="200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181</v>
      </c>
      <c r="AU526" s="210" t="s">
        <v>79</v>
      </c>
      <c r="AV526" s="13" t="s">
        <v>79</v>
      </c>
      <c r="AW526" s="13" t="s">
        <v>31</v>
      </c>
      <c r="AX526" s="13" t="s">
        <v>69</v>
      </c>
      <c r="AY526" s="210" t="s">
        <v>165</v>
      </c>
    </row>
    <row r="527" spans="1:65" s="13" customFormat="1" ht="11.25">
      <c r="B527" s="199"/>
      <c r="C527" s="200"/>
      <c r="D527" s="201" t="s">
        <v>181</v>
      </c>
      <c r="E527" s="202" t="s">
        <v>19</v>
      </c>
      <c r="F527" s="203" t="s">
        <v>725</v>
      </c>
      <c r="G527" s="200"/>
      <c r="H527" s="204">
        <v>0.2</v>
      </c>
      <c r="I527" s="205"/>
      <c r="J527" s="200"/>
      <c r="K527" s="200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181</v>
      </c>
      <c r="AU527" s="210" t="s">
        <v>79</v>
      </c>
      <c r="AV527" s="13" t="s">
        <v>79</v>
      </c>
      <c r="AW527" s="13" t="s">
        <v>31</v>
      </c>
      <c r="AX527" s="13" t="s">
        <v>69</v>
      </c>
      <c r="AY527" s="210" t="s">
        <v>165</v>
      </c>
    </row>
    <row r="528" spans="1:65" s="13" customFormat="1" ht="22.5">
      <c r="B528" s="199"/>
      <c r="C528" s="200"/>
      <c r="D528" s="201" t="s">
        <v>181</v>
      </c>
      <c r="E528" s="202" t="s">
        <v>19</v>
      </c>
      <c r="F528" s="203" t="s">
        <v>726</v>
      </c>
      <c r="G528" s="200"/>
      <c r="H528" s="204">
        <v>0.52</v>
      </c>
      <c r="I528" s="205"/>
      <c r="J528" s="200"/>
      <c r="K528" s="200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181</v>
      </c>
      <c r="AU528" s="210" t="s">
        <v>79</v>
      </c>
      <c r="AV528" s="13" t="s">
        <v>79</v>
      </c>
      <c r="AW528" s="13" t="s">
        <v>31</v>
      </c>
      <c r="AX528" s="13" t="s">
        <v>69</v>
      </c>
      <c r="AY528" s="210" t="s">
        <v>165</v>
      </c>
    </row>
    <row r="529" spans="1:65" s="15" customFormat="1" ht="11.25">
      <c r="B529" s="221"/>
      <c r="C529" s="222"/>
      <c r="D529" s="201" t="s">
        <v>181</v>
      </c>
      <c r="E529" s="223" t="s">
        <v>19</v>
      </c>
      <c r="F529" s="224" t="s">
        <v>184</v>
      </c>
      <c r="G529" s="222"/>
      <c r="H529" s="225">
        <v>1.45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181</v>
      </c>
      <c r="AU529" s="231" t="s">
        <v>79</v>
      </c>
      <c r="AV529" s="15" t="s">
        <v>88</v>
      </c>
      <c r="AW529" s="15" t="s">
        <v>31</v>
      </c>
      <c r="AX529" s="15" t="s">
        <v>73</v>
      </c>
      <c r="AY529" s="231" t="s">
        <v>165</v>
      </c>
    </row>
    <row r="530" spans="1:65" s="2" customFormat="1" ht="21.75" customHeight="1">
      <c r="A530" s="37"/>
      <c r="B530" s="38"/>
      <c r="C530" s="233" t="s">
        <v>498</v>
      </c>
      <c r="D530" s="233" t="s">
        <v>502</v>
      </c>
      <c r="E530" s="234" t="s">
        <v>727</v>
      </c>
      <c r="F530" s="235" t="s">
        <v>728</v>
      </c>
      <c r="G530" s="236" t="s">
        <v>256</v>
      </c>
      <c r="H530" s="237">
        <v>0.73</v>
      </c>
      <c r="I530" s="238"/>
      <c r="J530" s="239">
        <f>ROUND(I530*H530,2)</f>
        <v>0</v>
      </c>
      <c r="K530" s="235" t="s">
        <v>171</v>
      </c>
      <c r="L530" s="240"/>
      <c r="M530" s="241" t="s">
        <v>19</v>
      </c>
      <c r="N530" s="242" t="s">
        <v>41</v>
      </c>
      <c r="O530" s="67"/>
      <c r="P530" s="190">
        <f>O530*H530</f>
        <v>0</v>
      </c>
      <c r="Q530" s="190">
        <v>1</v>
      </c>
      <c r="R530" s="190">
        <f>Q530*H530</f>
        <v>0.73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192</v>
      </c>
      <c r="AT530" s="192" t="s">
        <v>502</v>
      </c>
      <c r="AU530" s="192" t="s">
        <v>79</v>
      </c>
      <c r="AY530" s="20" t="s">
        <v>165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79</v>
      </c>
      <c r="BK530" s="193">
        <f>ROUND(I530*H530,2)</f>
        <v>0</v>
      </c>
      <c r="BL530" s="20" t="s">
        <v>88</v>
      </c>
      <c r="BM530" s="192" t="s">
        <v>729</v>
      </c>
    </row>
    <row r="531" spans="1:65" s="2" customFormat="1" ht="19.5">
      <c r="A531" s="37"/>
      <c r="B531" s="38"/>
      <c r="C531" s="39"/>
      <c r="D531" s="201" t="s">
        <v>353</v>
      </c>
      <c r="E531" s="39"/>
      <c r="F531" s="232" t="s">
        <v>730</v>
      </c>
      <c r="G531" s="39"/>
      <c r="H531" s="39"/>
      <c r="I531" s="196"/>
      <c r="J531" s="39"/>
      <c r="K531" s="39"/>
      <c r="L531" s="42"/>
      <c r="M531" s="197"/>
      <c r="N531" s="198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353</v>
      </c>
      <c r="AU531" s="20" t="s">
        <v>79</v>
      </c>
    </row>
    <row r="532" spans="1:65" s="2" customFormat="1" ht="21.75" customHeight="1">
      <c r="A532" s="37"/>
      <c r="B532" s="38"/>
      <c r="C532" s="233" t="s">
        <v>731</v>
      </c>
      <c r="D532" s="233" t="s">
        <v>502</v>
      </c>
      <c r="E532" s="234" t="s">
        <v>732</v>
      </c>
      <c r="F532" s="235" t="s">
        <v>733</v>
      </c>
      <c r="G532" s="236" t="s">
        <v>256</v>
      </c>
      <c r="H532" s="237">
        <v>0.2</v>
      </c>
      <c r="I532" s="238"/>
      <c r="J532" s="239">
        <f>ROUND(I532*H532,2)</f>
        <v>0</v>
      </c>
      <c r="K532" s="235" t="s">
        <v>171</v>
      </c>
      <c r="L532" s="240"/>
      <c r="M532" s="241" t="s">
        <v>19</v>
      </c>
      <c r="N532" s="242" t="s">
        <v>41</v>
      </c>
      <c r="O532" s="67"/>
      <c r="P532" s="190">
        <f>O532*H532</f>
        <v>0</v>
      </c>
      <c r="Q532" s="190">
        <v>1</v>
      </c>
      <c r="R532" s="190">
        <f>Q532*H532</f>
        <v>0.2</v>
      </c>
      <c r="S532" s="190">
        <v>0</v>
      </c>
      <c r="T532" s="191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2" t="s">
        <v>192</v>
      </c>
      <c r="AT532" s="192" t="s">
        <v>502</v>
      </c>
      <c r="AU532" s="192" t="s">
        <v>79</v>
      </c>
      <c r="AY532" s="20" t="s">
        <v>165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20" t="s">
        <v>79</v>
      </c>
      <c r="BK532" s="193">
        <f>ROUND(I532*H532,2)</f>
        <v>0</v>
      </c>
      <c r="BL532" s="20" t="s">
        <v>88</v>
      </c>
      <c r="BM532" s="192" t="s">
        <v>734</v>
      </c>
    </row>
    <row r="533" spans="1:65" s="2" customFormat="1" ht="19.5">
      <c r="A533" s="37"/>
      <c r="B533" s="38"/>
      <c r="C533" s="39"/>
      <c r="D533" s="201" t="s">
        <v>353</v>
      </c>
      <c r="E533" s="39"/>
      <c r="F533" s="232" t="s">
        <v>735</v>
      </c>
      <c r="G533" s="39"/>
      <c r="H533" s="39"/>
      <c r="I533" s="196"/>
      <c r="J533" s="39"/>
      <c r="K533" s="39"/>
      <c r="L533" s="42"/>
      <c r="M533" s="197"/>
      <c r="N533" s="198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353</v>
      </c>
      <c r="AU533" s="20" t="s">
        <v>79</v>
      </c>
    </row>
    <row r="534" spans="1:65" s="13" customFormat="1" ht="11.25">
      <c r="B534" s="199"/>
      <c r="C534" s="200"/>
      <c r="D534" s="201" t="s">
        <v>181</v>
      </c>
      <c r="E534" s="202" t="s">
        <v>19</v>
      </c>
      <c r="F534" s="203" t="s">
        <v>725</v>
      </c>
      <c r="G534" s="200"/>
      <c r="H534" s="204">
        <v>0.2</v>
      </c>
      <c r="I534" s="205"/>
      <c r="J534" s="200"/>
      <c r="K534" s="200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181</v>
      </c>
      <c r="AU534" s="210" t="s">
        <v>79</v>
      </c>
      <c r="AV534" s="13" t="s">
        <v>79</v>
      </c>
      <c r="AW534" s="13" t="s">
        <v>31</v>
      </c>
      <c r="AX534" s="13" t="s">
        <v>69</v>
      </c>
      <c r="AY534" s="210" t="s">
        <v>165</v>
      </c>
    </row>
    <row r="535" spans="1:65" s="15" customFormat="1" ht="11.25">
      <c r="B535" s="221"/>
      <c r="C535" s="222"/>
      <c r="D535" s="201" t="s">
        <v>181</v>
      </c>
      <c r="E535" s="223" t="s">
        <v>19</v>
      </c>
      <c r="F535" s="224" t="s">
        <v>184</v>
      </c>
      <c r="G535" s="222"/>
      <c r="H535" s="225">
        <v>0.2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181</v>
      </c>
      <c r="AU535" s="231" t="s">
        <v>79</v>
      </c>
      <c r="AV535" s="15" t="s">
        <v>88</v>
      </c>
      <c r="AW535" s="15" t="s">
        <v>31</v>
      </c>
      <c r="AX535" s="15" t="s">
        <v>73</v>
      </c>
      <c r="AY535" s="231" t="s">
        <v>165</v>
      </c>
    </row>
    <row r="536" spans="1:65" s="2" customFormat="1" ht="21.75" customHeight="1">
      <c r="A536" s="37"/>
      <c r="B536" s="38"/>
      <c r="C536" s="233" t="s">
        <v>544</v>
      </c>
      <c r="D536" s="233" t="s">
        <v>502</v>
      </c>
      <c r="E536" s="234" t="s">
        <v>736</v>
      </c>
      <c r="F536" s="235" t="s">
        <v>737</v>
      </c>
      <c r="G536" s="236" t="s">
        <v>256</v>
      </c>
      <c r="H536" s="237">
        <v>0.41099999999999998</v>
      </c>
      <c r="I536" s="238"/>
      <c r="J536" s="239">
        <f>ROUND(I536*H536,2)</f>
        <v>0</v>
      </c>
      <c r="K536" s="235" t="s">
        <v>171</v>
      </c>
      <c r="L536" s="240"/>
      <c r="M536" s="241" t="s">
        <v>19</v>
      </c>
      <c r="N536" s="242" t="s">
        <v>41</v>
      </c>
      <c r="O536" s="67"/>
      <c r="P536" s="190">
        <f>O536*H536</f>
        <v>0</v>
      </c>
      <c r="Q536" s="190">
        <v>1</v>
      </c>
      <c r="R536" s="190">
        <f>Q536*H536</f>
        <v>0.41099999999999998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192</v>
      </c>
      <c r="AT536" s="192" t="s">
        <v>502</v>
      </c>
      <c r="AU536" s="192" t="s">
        <v>79</v>
      </c>
      <c r="AY536" s="20" t="s">
        <v>165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79</v>
      </c>
      <c r="BK536" s="193">
        <f>ROUND(I536*H536,2)</f>
        <v>0</v>
      </c>
      <c r="BL536" s="20" t="s">
        <v>88</v>
      </c>
      <c r="BM536" s="192" t="s">
        <v>738</v>
      </c>
    </row>
    <row r="537" spans="1:65" s="2" customFormat="1" ht="19.5">
      <c r="A537" s="37"/>
      <c r="B537" s="38"/>
      <c r="C537" s="39"/>
      <c r="D537" s="201" t="s">
        <v>353</v>
      </c>
      <c r="E537" s="39"/>
      <c r="F537" s="232" t="s">
        <v>739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353</v>
      </c>
      <c r="AU537" s="20" t="s">
        <v>79</v>
      </c>
    </row>
    <row r="538" spans="1:65" s="13" customFormat="1" ht="11.25">
      <c r="B538" s="199"/>
      <c r="C538" s="200"/>
      <c r="D538" s="201" t="s">
        <v>181</v>
      </c>
      <c r="E538" s="202" t="s">
        <v>19</v>
      </c>
      <c r="F538" s="203" t="s">
        <v>740</v>
      </c>
      <c r="G538" s="200"/>
      <c r="H538" s="204">
        <v>0.41099999999999998</v>
      </c>
      <c r="I538" s="205"/>
      <c r="J538" s="200"/>
      <c r="K538" s="200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181</v>
      </c>
      <c r="AU538" s="210" t="s">
        <v>79</v>
      </c>
      <c r="AV538" s="13" t="s">
        <v>79</v>
      </c>
      <c r="AW538" s="13" t="s">
        <v>31</v>
      </c>
      <c r="AX538" s="13" t="s">
        <v>69</v>
      </c>
      <c r="AY538" s="210" t="s">
        <v>165</v>
      </c>
    </row>
    <row r="539" spans="1:65" s="15" customFormat="1" ht="11.25">
      <c r="B539" s="221"/>
      <c r="C539" s="222"/>
      <c r="D539" s="201" t="s">
        <v>181</v>
      </c>
      <c r="E539" s="223" t="s">
        <v>19</v>
      </c>
      <c r="F539" s="224" t="s">
        <v>184</v>
      </c>
      <c r="G539" s="222"/>
      <c r="H539" s="225">
        <v>0.41099999999999998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181</v>
      </c>
      <c r="AU539" s="231" t="s">
        <v>79</v>
      </c>
      <c r="AV539" s="15" t="s">
        <v>88</v>
      </c>
      <c r="AW539" s="15" t="s">
        <v>31</v>
      </c>
      <c r="AX539" s="15" t="s">
        <v>73</v>
      </c>
      <c r="AY539" s="231" t="s">
        <v>165</v>
      </c>
    </row>
    <row r="540" spans="1:65" s="2" customFormat="1" ht="21.75" customHeight="1">
      <c r="A540" s="37"/>
      <c r="B540" s="38"/>
      <c r="C540" s="233" t="s">
        <v>741</v>
      </c>
      <c r="D540" s="233" t="s">
        <v>502</v>
      </c>
      <c r="E540" s="234" t="s">
        <v>742</v>
      </c>
      <c r="F540" s="235" t="s">
        <v>743</v>
      </c>
      <c r="G540" s="236" t="s">
        <v>256</v>
      </c>
      <c r="H540" s="237">
        <v>0.109</v>
      </c>
      <c r="I540" s="238"/>
      <c r="J540" s="239">
        <f>ROUND(I540*H540,2)</f>
        <v>0</v>
      </c>
      <c r="K540" s="235" t="s">
        <v>171</v>
      </c>
      <c r="L540" s="240"/>
      <c r="M540" s="241" t="s">
        <v>19</v>
      </c>
      <c r="N540" s="242" t="s">
        <v>41</v>
      </c>
      <c r="O540" s="67"/>
      <c r="P540" s="190">
        <f>O540*H540</f>
        <v>0</v>
      </c>
      <c r="Q540" s="190">
        <v>1</v>
      </c>
      <c r="R540" s="190">
        <f>Q540*H540</f>
        <v>0.109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192</v>
      </c>
      <c r="AT540" s="192" t="s">
        <v>502</v>
      </c>
      <c r="AU540" s="192" t="s">
        <v>79</v>
      </c>
      <c r="AY540" s="20" t="s">
        <v>165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79</v>
      </c>
      <c r="BK540" s="193">
        <f>ROUND(I540*H540,2)</f>
        <v>0</v>
      </c>
      <c r="BL540" s="20" t="s">
        <v>88</v>
      </c>
      <c r="BM540" s="192" t="s">
        <v>744</v>
      </c>
    </row>
    <row r="541" spans="1:65" s="2" customFormat="1" ht="19.5">
      <c r="A541" s="37"/>
      <c r="B541" s="38"/>
      <c r="C541" s="39"/>
      <c r="D541" s="201" t="s">
        <v>353</v>
      </c>
      <c r="E541" s="39"/>
      <c r="F541" s="232" t="s">
        <v>745</v>
      </c>
      <c r="G541" s="39"/>
      <c r="H541" s="39"/>
      <c r="I541" s="196"/>
      <c r="J541" s="39"/>
      <c r="K541" s="39"/>
      <c r="L541" s="42"/>
      <c r="M541" s="197"/>
      <c r="N541" s="198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353</v>
      </c>
      <c r="AU541" s="20" t="s">
        <v>79</v>
      </c>
    </row>
    <row r="542" spans="1:65" s="13" customFormat="1" ht="11.25">
      <c r="B542" s="199"/>
      <c r="C542" s="200"/>
      <c r="D542" s="201" t="s">
        <v>181</v>
      </c>
      <c r="E542" s="202" t="s">
        <v>19</v>
      </c>
      <c r="F542" s="203" t="s">
        <v>746</v>
      </c>
      <c r="G542" s="200"/>
      <c r="H542" s="204">
        <v>0.109</v>
      </c>
      <c r="I542" s="205"/>
      <c r="J542" s="200"/>
      <c r="K542" s="200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181</v>
      </c>
      <c r="AU542" s="210" t="s">
        <v>79</v>
      </c>
      <c r="AV542" s="13" t="s">
        <v>79</v>
      </c>
      <c r="AW542" s="13" t="s">
        <v>31</v>
      </c>
      <c r="AX542" s="13" t="s">
        <v>69</v>
      </c>
      <c r="AY542" s="210" t="s">
        <v>165</v>
      </c>
    </row>
    <row r="543" spans="1:65" s="15" customFormat="1" ht="11.25">
      <c r="B543" s="221"/>
      <c r="C543" s="222"/>
      <c r="D543" s="201" t="s">
        <v>181</v>
      </c>
      <c r="E543" s="223" t="s">
        <v>19</v>
      </c>
      <c r="F543" s="224" t="s">
        <v>184</v>
      </c>
      <c r="G543" s="222"/>
      <c r="H543" s="225">
        <v>0.109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181</v>
      </c>
      <c r="AU543" s="231" t="s">
        <v>79</v>
      </c>
      <c r="AV543" s="15" t="s">
        <v>88</v>
      </c>
      <c r="AW543" s="15" t="s">
        <v>31</v>
      </c>
      <c r="AX543" s="15" t="s">
        <v>73</v>
      </c>
      <c r="AY543" s="231" t="s">
        <v>165</v>
      </c>
    </row>
    <row r="544" spans="1:65" s="2" customFormat="1" ht="24.2" customHeight="1">
      <c r="A544" s="37"/>
      <c r="B544" s="38"/>
      <c r="C544" s="181" t="s">
        <v>557</v>
      </c>
      <c r="D544" s="181" t="s">
        <v>167</v>
      </c>
      <c r="E544" s="182" t="s">
        <v>747</v>
      </c>
      <c r="F544" s="183" t="s">
        <v>748</v>
      </c>
      <c r="G544" s="184" t="s">
        <v>179</v>
      </c>
      <c r="H544" s="185">
        <v>3.44</v>
      </c>
      <c r="I544" s="186"/>
      <c r="J544" s="187">
        <f>ROUND(I544*H544,2)</f>
        <v>0</v>
      </c>
      <c r="K544" s="183" t="s">
        <v>171</v>
      </c>
      <c r="L544" s="42"/>
      <c r="M544" s="188" t="s">
        <v>19</v>
      </c>
      <c r="N544" s="189" t="s">
        <v>41</v>
      </c>
      <c r="O544" s="67"/>
      <c r="P544" s="190">
        <f>O544*H544</f>
        <v>0</v>
      </c>
      <c r="Q544" s="190">
        <v>2.5019800000000001</v>
      </c>
      <c r="R544" s="190">
        <f>Q544*H544</f>
        <v>8.606811200000001</v>
      </c>
      <c r="S544" s="190">
        <v>0</v>
      </c>
      <c r="T544" s="191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2" t="s">
        <v>88</v>
      </c>
      <c r="AT544" s="192" t="s">
        <v>167</v>
      </c>
      <c r="AU544" s="192" t="s">
        <v>79</v>
      </c>
      <c r="AY544" s="20" t="s">
        <v>165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20" t="s">
        <v>79</v>
      </c>
      <c r="BK544" s="193">
        <f>ROUND(I544*H544,2)</f>
        <v>0</v>
      </c>
      <c r="BL544" s="20" t="s">
        <v>88</v>
      </c>
      <c r="BM544" s="192" t="s">
        <v>749</v>
      </c>
    </row>
    <row r="545" spans="1:65" s="2" customFormat="1" ht="11.25">
      <c r="A545" s="37"/>
      <c r="B545" s="38"/>
      <c r="C545" s="39"/>
      <c r="D545" s="194" t="s">
        <v>172</v>
      </c>
      <c r="E545" s="39"/>
      <c r="F545" s="195" t="s">
        <v>750</v>
      </c>
      <c r="G545" s="39"/>
      <c r="H545" s="39"/>
      <c r="I545" s="196"/>
      <c r="J545" s="39"/>
      <c r="K545" s="39"/>
      <c r="L545" s="42"/>
      <c r="M545" s="197"/>
      <c r="N545" s="198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172</v>
      </c>
      <c r="AU545" s="20" t="s">
        <v>79</v>
      </c>
    </row>
    <row r="546" spans="1:65" s="13" customFormat="1" ht="11.25">
      <c r="B546" s="199"/>
      <c r="C546" s="200"/>
      <c r="D546" s="201" t="s">
        <v>181</v>
      </c>
      <c r="E546" s="202" t="s">
        <v>19</v>
      </c>
      <c r="F546" s="203" t="s">
        <v>751</v>
      </c>
      <c r="G546" s="200"/>
      <c r="H546" s="204">
        <v>3.44</v>
      </c>
      <c r="I546" s="205"/>
      <c r="J546" s="200"/>
      <c r="K546" s="200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181</v>
      </c>
      <c r="AU546" s="210" t="s">
        <v>79</v>
      </c>
      <c r="AV546" s="13" t="s">
        <v>79</v>
      </c>
      <c r="AW546" s="13" t="s">
        <v>31</v>
      </c>
      <c r="AX546" s="13" t="s">
        <v>69</v>
      </c>
      <c r="AY546" s="210" t="s">
        <v>165</v>
      </c>
    </row>
    <row r="547" spans="1:65" s="15" customFormat="1" ht="11.25">
      <c r="B547" s="221"/>
      <c r="C547" s="222"/>
      <c r="D547" s="201" t="s">
        <v>181</v>
      </c>
      <c r="E547" s="223" t="s">
        <v>19</v>
      </c>
      <c r="F547" s="224" t="s">
        <v>184</v>
      </c>
      <c r="G547" s="222"/>
      <c r="H547" s="225">
        <v>3.44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181</v>
      </c>
      <c r="AU547" s="231" t="s">
        <v>79</v>
      </c>
      <c r="AV547" s="15" t="s">
        <v>88</v>
      </c>
      <c r="AW547" s="15" t="s">
        <v>31</v>
      </c>
      <c r="AX547" s="15" t="s">
        <v>73</v>
      </c>
      <c r="AY547" s="231" t="s">
        <v>165</v>
      </c>
    </row>
    <row r="548" spans="1:65" s="2" customFormat="1" ht="24.2" customHeight="1">
      <c r="A548" s="37"/>
      <c r="B548" s="38"/>
      <c r="C548" s="181" t="s">
        <v>752</v>
      </c>
      <c r="D548" s="181" t="s">
        <v>167</v>
      </c>
      <c r="E548" s="182" t="s">
        <v>753</v>
      </c>
      <c r="F548" s="183" t="s">
        <v>754</v>
      </c>
      <c r="G548" s="184" t="s">
        <v>323</v>
      </c>
      <c r="H548" s="185">
        <v>138.01599999999999</v>
      </c>
      <c r="I548" s="186"/>
      <c r="J548" s="187">
        <f>ROUND(I548*H548,2)</f>
        <v>0</v>
      </c>
      <c r="K548" s="183" t="s">
        <v>171</v>
      </c>
      <c r="L548" s="42"/>
      <c r="M548" s="188" t="s">
        <v>19</v>
      </c>
      <c r="N548" s="189" t="s">
        <v>41</v>
      </c>
      <c r="O548" s="67"/>
      <c r="P548" s="190">
        <f>O548*H548</f>
        <v>0</v>
      </c>
      <c r="Q548" s="190">
        <v>1.1169999999999999E-2</v>
      </c>
      <c r="R548" s="190">
        <f>Q548*H548</f>
        <v>1.5416387199999999</v>
      </c>
      <c r="S548" s="190">
        <v>0</v>
      </c>
      <c r="T548" s="191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2" t="s">
        <v>88</v>
      </c>
      <c r="AT548" s="192" t="s">
        <v>167</v>
      </c>
      <c r="AU548" s="192" t="s">
        <v>79</v>
      </c>
      <c r="AY548" s="20" t="s">
        <v>165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20" t="s">
        <v>79</v>
      </c>
      <c r="BK548" s="193">
        <f>ROUND(I548*H548,2)</f>
        <v>0</v>
      </c>
      <c r="BL548" s="20" t="s">
        <v>88</v>
      </c>
      <c r="BM548" s="192" t="s">
        <v>755</v>
      </c>
    </row>
    <row r="549" spans="1:65" s="2" customFormat="1" ht="11.25">
      <c r="A549" s="37"/>
      <c r="B549" s="38"/>
      <c r="C549" s="39"/>
      <c r="D549" s="194" t="s">
        <v>172</v>
      </c>
      <c r="E549" s="39"/>
      <c r="F549" s="195" t="s">
        <v>756</v>
      </c>
      <c r="G549" s="39"/>
      <c r="H549" s="39"/>
      <c r="I549" s="196"/>
      <c r="J549" s="39"/>
      <c r="K549" s="39"/>
      <c r="L549" s="42"/>
      <c r="M549" s="197"/>
      <c r="N549" s="198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172</v>
      </c>
      <c r="AU549" s="20" t="s">
        <v>79</v>
      </c>
    </row>
    <row r="550" spans="1:65" s="13" customFormat="1" ht="11.25">
      <c r="B550" s="199"/>
      <c r="C550" s="200"/>
      <c r="D550" s="201" t="s">
        <v>181</v>
      </c>
      <c r="E550" s="202" t="s">
        <v>19</v>
      </c>
      <c r="F550" s="203" t="s">
        <v>757</v>
      </c>
      <c r="G550" s="200"/>
      <c r="H550" s="204">
        <v>35.6</v>
      </c>
      <c r="I550" s="205"/>
      <c r="J550" s="200"/>
      <c r="K550" s="200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181</v>
      </c>
      <c r="AU550" s="210" t="s">
        <v>79</v>
      </c>
      <c r="AV550" s="13" t="s">
        <v>79</v>
      </c>
      <c r="AW550" s="13" t="s">
        <v>31</v>
      </c>
      <c r="AX550" s="13" t="s">
        <v>69</v>
      </c>
      <c r="AY550" s="210" t="s">
        <v>165</v>
      </c>
    </row>
    <row r="551" spans="1:65" s="13" customFormat="1" ht="11.25">
      <c r="B551" s="199"/>
      <c r="C551" s="200"/>
      <c r="D551" s="201" t="s">
        <v>181</v>
      </c>
      <c r="E551" s="202" t="s">
        <v>19</v>
      </c>
      <c r="F551" s="203" t="s">
        <v>758</v>
      </c>
      <c r="G551" s="200"/>
      <c r="H551" s="204">
        <v>102.416</v>
      </c>
      <c r="I551" s="205"/>
      <c r="J551" s="200"/>
      <c r="K551" s="200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181</v>
      </c>
      <c r="AU551" s="210" t="s">
        <v>79</v>
      </c>
      <c r="AV551" s="13" t="s">
        <v>79</v>
      </c>
      <c r="AW551" s="13" t="s">
        <v>31</v>
      </c>
      <c r="AX551" s="13" t="s">
        <v>69</v>
      </c>
      <c r="AY551" s="210" t="s">
        <v>165</v>
      </c>
    </row>
    <row r="552" spans="1:65" s="15" customFormat="1" ht="11.25">
      <c r="B552" s="221"/>
      <c r="C552" s="222"/>
      <c r="D552" s="201" t="s">
        <v>181</v>
      </c>
      <c r="E552" s="223" t="s">
        <v>19</v>
      </c>
      <c r="F552" s="224" t="s">
        <v>184</v>
      </c>
      <c r="G552" s="222"/>
      <c r="H552" s="225">
        <v>138.01599999999999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181</v>
      </c>
      <c r="AU552" s="231" t="s">
        <v>79</v>
      </c>
      <c r="AV552" s="15" t="s">
        <v>88</v>
      </c>
      <c r="AW552" s="15" t="s">
        <v>31</v>
      </c>
      <c r="AX552" s="15" t="s">
        <v>73</v>
      </c>
      <c r="AY552" s="231" t="s">
        <v>165</v>
      </c>
    </row>
    <row r="553" spans="1:65" s="2" customFormat="1" ht="24.2" customHeight="1">
      <c r="A553" s="37"/>
      <c r="B553" s="38"/>
      <c r="C553" s="181" t="s">
        <v>562</v>
      </c>
      <c r="D553" s="181" t="s">
        <v>167</v>
      </c>
      <c r="E553" s="182" t="s">
        <v>759</v>
      </c>
      <c r="F553" s="183" t="s">
        <v>760</v>
      </c>
      <c r="G553" s="184" t="s">
        <v>323</v>
      </c>
      <c r="H553" s="185">
        <v>138.01599999999999</v>
      </c>
      <c r="I553" s="186"/>
      <c r="J553" s="187">
        <f>ROUND(I553*H553,2)</f>
        <v>0</v>
      </c>
      <c r="K553" s="183" t="s">
        <v>171</v>
      </c>
      <c r="L553" s="42"/>
      <c r="M553" s="188" t="s">
        <v>19</v>
      </c>
      <c r="N553" s="189" t="s">
        <v>41</v>
      </c>
      <c r="O553" s="67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2" t="s">
        <v>88</v>
      </c>
      <c r="AT553" s="192" t="s">
        <v>167</v>
      </c>
      <c r="AU553" s="192" t="s">
        <v>79</v>
      </c>
      <c r="AY553" s="20" t="s">
        <v>165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20" t="s">
        <v>79</v>
      </c>
      <c r="BK553" s="193">
        <f>ROUND(I553*H553,2)</f>
        <v>0</v>
      </c>
      <c r="BL553" s="20" t="s">
        <v>88</v>
      </c>
      <c r="BM553" s="192" t="s">
        <v>761</v>
      </c>
    </row>
    <row r="554" spans="1:65" s="2" customFormat="1" ht="11.25">
      <c r="A554" s="37"/>
      <c r="B554" s="38"/>
      <c r="C554" s="39"/>
      <c r="D554" s="194" t="s">
        <v>172</v>
      </c>
      <c r="E554" s="39"/>
      <c r="F554" s="195" t="s">
        <v>762</v>
      </c>
      <c r="G554" s="39"/>
      <c r="H554" s="39"/>
      <c r="I554" s="196"/>
      <c r="J554" s="39"/>
      <c r="K554" s="39"/>
      <c r="L554" s="42"/>
      <c r="M554" s="197"/>
      <c r="N554" s="198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172</v>
      </c>
      <c r="AU554" s="20" t="s">
        <v>79</v>
      </c>
    </row>
    <row r="555" spans="1:65" s="2" customFormat="1" ht="24.2" customHeight="1">
      <c r="A555" s="37"/>
      <c r="B555" s="38"/>
      <c r="C555" s="181" t="s">
        <v>763</v>
      </c>
      <c r="D555" s="181" t="s">
        <v>167</v>
      </c>
      <c r="E555" s="182" t="s">
        <v>764</v>
      </c>
      <c r="F555" s="183" t="s">
        <v>765</v>
      </c>
      <c r="G555" s="184" t="s">
        <v>256</v>
      </c>
      <c r="H555" s="185">
        <v>0.29799999999999999</v>
      </c>
      <c r="I555" s="186"/>
      <c r="J555" s="187">
        <f>ROUND(I555*H555,2)</f>
        <v>0</v>
      </c>
      <c r="K555" s="183" t="s">
        <v>171</v>
      </c>
      <c r="L555" s="42"/>
      <c r="M555" s="188" t="s">
        <v>19</v>
      </c>
      <c r="N555" s="189" t="s">
        <v>41</v>
      </c>
      <c r="O555" s="67"/>
      <c r="P555" s="190">
        <f>O555*H555</f>
        <v>0</v>
      </c>
      <c r="Q555" s="190">
        <v>1.05291</v>
      </c>
      <c r="R555" s="190">
        <f>Q555*H555</f>
        <v>0.31376717999999998</v>
      </c>
      <c r="S555" s="190">
        <v>0</v>
      </c>
      <c r="T555" s="19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2" t="s">
        <v>88</v>
      </c>
      <c r="AT555" s="192" t="s">
        <v>167</v>
      </c>
      <c r="AU555" s="192" t="s">
        <v>79</v>
      </c>
      <c r="AY555" s="20" t="s">
        <v>165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0" t="s">
        <v>79</v>
      </c>
      <c r="BK555" s="193">
        <f>ROUND(I555*H555,2)</f>
        <v>0</v>
      </c>
      <c r="BL555" s="20" t="s">
        <v>88</v>
      </c>
      <c r="BM555" s="192" t="s">
        <v>766</v>
      </c>
    </row>
    <row r="556" spans="1:65" s="2" customFormat="1" ht="11.25">
      <c r="A556" s="37"/>
      <c r="B556" s="38"/>
      <c r="C556" s="39"/>
      <c r="D556" s="194" t="s">
        <v>172</v>
      </c>
      <c r="E556" s="39"/>
      <c r="F556" s="195" t="s">
        <v>767</v>
      </c>
      <c r="G556" s="39"/>
      <c r="H556" s="39"/>
      <c r="I556" s="196"/>
      <c r="J556" s="39"/>
      <c r="K556" s="39"/>
      <c r="L556" s="42"/>
      <c r="M556" s="197"/>
      <c r="N556" s="198"/>
      <c r="O556" s="67"/>
      <c r="P556" s="67"/>
      <c r="Q556" s="67"/>
      <c r="R556" s="67"/>
      <c r="S556" s="67"/>
      <c r="T556" s="68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20" t="s">
        <v>172</v>
      </c>
      <c r="AU556" s="20" t="s">
        <v>79</v>
      </c>
    </row>
    <row r="557" spans="1:65" s="13" customFormat="1" ht="11.25">
      <c r="B557" s="199"/>
      <c r="C557" s="200"/>
      <c r="D557" s="201" t="s">
        <v>181</v>
      </c>
      <c r="E557" s="202" t="s">
        <v>19</v>
      </c>
      <c r="F557" s="203" t="s">
        <v>768</v>
      </c>
      <c r="G557" s="200"/>
      <c r="H557" s="204">
        <v>0.29799999999999999</v>
      </c>
      <c r="I557" s="205"/>
      <c r="J557" s="200"/>
      <c r="K557" s="200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181</v>
      </c>
      <c r="AU557" s="210" t="s">
        <v>79</v>
      </c>
      <c r="AV557" s="13" t="s">
        <v>79</v>
      </c>
      <c r="AW557" s="13" t="s">
        <v>31</v>
      </c>
      <c r="AX557" s="13" t="s">
        <v>69</v>
      </c>
      <c r="AY557" s="210" t="s">
        <v>165</v>
      </c>
    </row>
    <row r="558" spans="1:65" s="15" customFormat="1" ht="11.25">
      <c r="B558" s="221"/>
      <c r="C558" s="222"/>
      <c r="D558" s="201" t="s">
        <v>181</v>
      </c>
      <c r="E558" s="223" t="s">
        <v>19</v>
      </c>
      <c r="F558" s="224" t="s">
        <v>184</v>
      </c>
      <c r="G558" s="222"/>
      <c r="H558" s="225">
        <v>0.29799999999999999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181</v>
      </c>
      <c r="AU558" s="231" t="s">
        <v>79</v>
      </c>
      <c r="AV558" s="15" t="s">
        <v>88</v>
      </c>
      <c r="AW558" s="15" t="s">
        <v>31</v>
      </c>
      <c r="AX558" s="15" t="s">
        <v>73</v>
      </c>
      <c r="AY558" s="231" t="s">
        <v>165</v>
      </c>
    </row>
    <row r="559" spans="1:65" s="2" customFormat="1" ht="37.9" customHeight="1">
      <c r="A559" s="37"/>
      <c r="B559" s="38"/>
      <c r="C559" s="181" t="s">
        <v>568</v>
      </c>
      <c r="D559" s="181" t="s">
        <v>167</v>
      </c>
      <c r="E559" s="182" t="s">
        <v>769</v>
      </c>
      <c r="F559" s="183" t="s">
        <v>770</v>
      </c>
      <c r="G559" s="184" t="s">
        <v>179</v>
      </c>
      <c r="H559" s="185">
        <v>4.87</v>
      </c>
      <c r="I559" s="186"/>
      <c r="J559" s="187">
        <f>ROUND(I559*H559,2)</f>
        <v>0</v>
      </c>
      <c r="K559" s="183" t="s">
        <v>171</v>
      </c>
      <c r="L559" s="42"/>
      <c r="M559" s="188" t="s">
        <v>19</v>
      </c>
      <c r="N559" s="189" t="s">
        <v>41</v>
      </c>
      <c r="O559" s="67"/>
      <c r="P559" s="190">
        <f>O559*H559</f>
        <v>0</v>
      </c>
      <c r="Q559" s="190">
        <v>2.5019499999999999</v>
      </c>
      <c r="R559" s="190">
        <f>Q559*H559</f>
        <v>12.1844965</v>
      </c>
      <c r="S559" s="190">
        <v>0</v>
      </c>
      <c r="T559" s="191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2" t="s">
        <v>88</v>
      </c>
      <c r="AT559" s="192" t="s">
        <v>167</v>
      </c>
      <c r="AU559" s="192" t="s">
        <v>79</v>
      </c>
      <c r="AY559" s="20" t="s">
        <v>165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0" t="s">
        <v>79</v>
      </c>
      <c r="BK559" s="193">
        <f>ROUND(I559*H559,2)</f>
        <v>0</v>
      </c>
      <c r="BL559" s="20" t="s">
        <v>88</v>
      </c>
      <c r="BM559" s="192" t="s">
        <v>771</v>
      </c>
    </row>
    <row r="560" spans="1:65" s="2" customFormat="1" ht="11.25">
      <c r="A560" s="37"/>
      <c r="B560" s="38"/>
      <c r="C560" s="39"/>
      <c r="D560" s="194" t="s">
        <v>172</v>
      </c>
      <c r="E560" s="39"/>
      <c r="F560" s="195" t="s">
        <v>772</v>
      </c>
      <c r="G560" s="39"/>
      <c r="H560" s="39"/>
      <c r="I560" s="196"/>
      <c r="J560" s="39"/>
      <c r="K560" s="39"/>
      <c r="L560" s="42"/>
      <c r="M560" s="197"/>
      <c r="N560" s="198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172</v>
      </c>
      <c r="AU560" s="20" t="s">
        <v>79</v>
      </c>
    </row>
    <row r="561" spans="1:65" s="13" customFormat="1" ht="11.25">
      <c r="B561" s="199"/>
      <c r="C561" s="200"/>
      <c r="D561" s="201" t="s">
        <v>181</v>
      </c>
      <c r="E561" s="202" t="s">
        <v>19</v>
      </c>
      <c r="F561" s="203" t="s">
        <v>773</v>
      </c>
      <c r="G561" s="200"/>
      <c r="H561" s="204">
        <v>4.87</v>
      </c>
      <c r="I561" s="205"/>
      <c r="J561" s="200"/>
      <c r="K561" s="200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181</v>
      </c>
      <c r="AU561" s="210" t="s">
        <v>79</v>
      </c>
      <c r="AV561" s="13" t="s">
        <v>79</v>
      </c>
      <c r="AW561" s="13" t="s">
        <v>31</v>
      </c>
      <c r="AX561" s="13" t="s">
        <v>69</v>
      </c>
      <c r="AY561" s="210" t="s">
        <v>165</v>
      </c>
    </row>
    <row r="562" spans="1:65" s="15" customFormat="1" ht="11.25">
      <c r="B562" s="221"/>
      <c r="C562" s="222"/>
      <c r="D562" s="201" t="s">
        <v>181</v>
      </c>
      <c r="E562" s="223" t="s">
        <v>19</v>
      </c>
      <c r="F562" s="224" t="s">
        <v>184</v>
      </c>
      <c r="G562" s="222"/>
      <c r="H562" s="225">
        <v>4.87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181</v>
      </c>
      <c r="AU562" s="231" t="s">
        <v>79</v>
      </c>
      <c r="AV562" s="15" t="s">
        <v>88</v>
      </c>
      <c r="AW562" s="15" t="s">
        <v>31</v>
      </c>
      <c r="AX562" s="15" t="s">
        <v>73</v>
      </c>
      <c r="AY562" s="231" t="s">
        <v>165</v>
      </c>
    </row>
    <row r="563" spans="1:65" s="2" customFormat="1" ht="37.9" customHeight="1">
      <c r="A563" s="37"/>
      <c r="B563" s="38"/>
      <c r="C563" s="181" t="s">
        <v>774</v>
      </c>
      <c r="D563" s="181" t="s">
        <v>167</v>
      </c>
      <c r="E563" s="182" t="s">
        <v>775</v>
      </c>
      <c r="F563" s="183" t="s">
        <v>776</v>
      </c>
      <c r="G563" s="184" t="s">
        <v>179</v>
      </c>
      <c r="H563" s="185">
        <v>1.4</v>
      </c>
      <c r="I563" s="186"/>
      <c r="J563" s="187">
        <f>ROUND(I563*H563,2)</f>
        <v>0</v>
      </c>
      <c r="K563" s="183" t="s">
        <v>171</v>
      </c>
      <c r="L563" s="42"/>
      <c r="M563" s="188" t="s">
        <v>19</v>
      </c>
      <c r="N563" s="189" t="s">
        <v>41</v>
      </c>
      <c r="O563" s="67"/>
      <c r="P563" s="190">
        <f>O563*H563</f>
        <v>0</v>
      </c>
      <c r="Q563" s="190">
        <v>2.5019499999999999</v>
      </c>
      <c r="R563" s="190">
        <f>Q563*H563</f>
        <v>3.5027299999999997</v>
      </c>
      <c r="S563" s="190">
        <v>0</v>
      </c>
      <c r="T563" s="19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2" t="s">
        <v>88</v>
      </c>
      <c r="AT563" s="192" t="s">
        <v>167</v>
      </c>
      <c r="AU563" s="192" t="s">
        <v>79</v>
      </c>
      <c r="AY563" s="20" t="s">
        <v>165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20" t="s">
        <v>79</v>
      </c>
      <c r="BK563" s="193">
        <f>ROUND(I563*H563,2)</f>
        <v>0</v>
      </c>
      <c r="BL563" s="20" t="s">
        <v>88</v>
      </c>
      <c r="BM563" s="192" t="s">
        <v>777</v>
      </c>
    </row>
    <row r="564" spans="1:65" s="2" customFormat="1" ht="11.25">
      <c r="A564" s="37"/>
      <c r="B564" s="38"/>
      <c r="C564" s="39"/>
      <c r="D564" s="194" t="s">
        <v>172</v>
      </c>
      <c r="E564" s="39"/>
      <c r="F564" s="195" t="s">
        <v>778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172</v>
      </c>
      <c r="AU564" s="20" t="s">
        <v>79</v>
      </c>
    </row>
    <row r="565" spans="1:65" s="13" customFormat="1" ht="11.25">
      <c r="B565" s="199"/>
      <c r="C565" s="200"/>
      <c r="D565" s="201" t="s">
        <v>181</v>
      </c>
      <c r="E565" s="202" t="s">
        <v>19</v>
      </c>
      <c r="F565" s="203" t="s">
        <v>779</v>
      </c>
      <c r="G565" s="200"/>
      <c r="H565" s="204">
        <v>1.4</v>
      </c>
      <c r="I565" s="205"/>
      <c r="J565" s="200"/>
      <c r="K565" s="200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181</v>
      </c>
      <c r="AU565" s="210" t="s">
        <v>79</v>
      </c>
      <c r="AV565" s="13" t="s">
        <v>79</v>
      </c>
      <c r="AW565" s="13" t="s">
        <v>31</v>
      </c>
      <c r="AX565" s="13" t="s">
        <v>69</v>
      </c>
      <c r="AY565" s="210" t="s">
        <v>165</v>
      </c>
    </row>
    <row r="566" spans="1:65" s="15" customFormat="1" ht="11.25">
      <c r="B566" s="221"/>
      <c r="C566" s="222"/>
      <c r="D566" s="201" t="s">
        <v>181</v>
      </c>
      <c r="E566" s="223" t="s">
        <v>19</v>
      </c>
      <c r="F566" s="224" t="s">
        <v>184</v>
      </c>
      <c r="G566" s="222"/>
      <c r="H566" s="225">
        <v>1.4</v>
      </c>
      <c r="I566" s="226"/>
      <c r="J566" s="222"/>
      <c r="K566" s="222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181</v>
      </c>
      <c r="AU566" s="231" t="s">
        <v>79</v>
      </c>
      <c r="AV566" s="15" t="s">
        <v>88</v>
      </c>
      <c r="AW566" s="15" t="s">
        <v>31</v>
      </c>
      <c r="AX566" s="15" t="s">
        <v>73</v>
      </c>
      <c r="AY566" s="231" t="s">
        <v>165</v>
      </c>
    </row>
    <row r="567" spans="1:65" s="2" customFormat="1" ht="37.9" customHeight="1">
      <c r="A567" s="37"/>
      <c r="B567" s="38"/>
      <c r="C567" s="181" t="s">
        <v>574</v>
      </c>
      <c r="D567" s="181" t="s">
        <v>167</v>
      </c>
      <c r="E567" s="182" t="s">
        <v>780</v>
      </c>
      <c r="F567" s="183" t="s">
        <v>781</v>
      </c>
      <c r="G567" s="184" t="s">
        <v>256</v>
      </c>
      <c r="H567" s="185">
        <v>0.13900000000000001</v>
      </c>
      <c r="I567" s="186"/>
      <c r="J567" s="187">
        <f>ROUND(I567*H567,2)</f>
        <v>0</v>
      </c>
      <c r="K567" s="183" t="s">
        <v>171</v>
      </c>
      <c r="L567" s="42"/>
      <c r="M567" s="188" t="s">
        <v>19</v>
      </c>
      <c r="N567" s="189" t="s">
        <v>41</v>
      </c>
      <c r="O567" s="67"/>
      <c r="P567" s="190">
        <f>O567*H567</f>
        <v>0</v>
      </c>
      <c r="Q567" s="190">
        <v>1.0492699999999999</v>
      </c>
      <c r="R567" s="190">
        <f>Q567*H567</f>
        <v>0.14584853</v>
      </c>
      <c r="S567" s="190">
        <v>0</v>
      </c>
      <c r="T567" s="191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2" t="s">
        <v>88</v>
      </c>
      <c r="AT567" s="192" t="s">
        <v>167</v>
      </c>
      <c r="AU567" s="192" t="s">
        <v>79</v>
      </c>
      <c r="AY567" s="20" t="s">
        <v>165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20" t="s">
        <v>79</v>
      </c>
      <c r="BK567" s="193">
        <f>ROUND(I567*H567,2)</f>
        <v>0</v>
      </c>
      <c r="BL567" s="20" t="s">
        <v>88</v>
      </c>
      <c r="BM567" s="192" t="s">
        <v>782</v>
      </c>
    </row>
    <row r="568" spans="1:65" s="2" customFormat="1" ht="11.25">
      <c r="A568" s="37"/>
      <c r="B568" s="38"/>
      <c r="C568" s="39"/>
      <c r="D568" s="194" t="s">
        <v>172</v>
      </c>
      <c r="E568" s="39"/>
      <c r="F568" s="195" t="s">
        <v>783</v>
      </c>
      <c r="G568" s="39"/>
      <c r="H568" s="39"/>
      <c r="I568" s="196"/>
      <c r="J568" s="39"/>
      <c r="K568" s="39"/>
      <c r="L568" s="42"/>
      <c r="M568" s="197"/>
      <c r="N568" s="198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172</v>
      </c>
      <c r="AU568" s="20" t="s">
        <v>79</v>
      </c>
    </row>
    <row r="569" spans="1:65" s="13" customFormat="1" ht="11.25">
      <c r="B569" s="199"/>
      <c r="C569" s="200"/>
      <c r="D569" s="201" t="s">
        <v>181</v>
      </c>
      <c r="E569" s="202" t="s">
        <v>19</v>
      </c>
      <c r="F569" s="203" t="s">
        <v>784</v>
      </c>
      <c r="G569" s="200"/>
      <c r="H569" s="204">
        <v>0.13900000000000001</v>
      </c>
      <c r="I569" s="205"/>
      <c r="J569" s="200"/>
      <c r="K569" s="200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181</v>
      </c>
      <c r="AU569" s="210" t="s">
        <v>79</v>
      </c>
      <c r="AV569" s="13" t="s">
        <v>79</v>
      </c>
      <c r="AW569" s="13" t="s">
        <v>31</v>
      </c>
      <c r="AX569" s="13" t="s">
        <v>69</v>
      </c>
      <c r="AY569" s="210" t="s">
        <v>165</v>
      </c>
    </row>
    <row r="570" spans="1:65" s="15" customFormat="1" ht="11.25">
      <c r="B570" s="221"/>
      <c r="C570" s="222"/>
      <c r="D570" s="201" t="s">
        <v>181</v>
      </c>
      <c r="E570" s="223" t="s">
        <v>19</v>
      </c>
      <c r="F570" s="224" t="s">
        <v>184</v>
      </c>
      <c r="G570" s="222"/>
      <c r="H570" s="225">
        <v>0.13900000000000001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181</v>
      </c>
      <c r="AU570" s="231" t="s">
        <v>79</v>
      </c>
      <c r="AV570" s="15" t="s">
        <v>88</v>
      </c>
      <c r="AW570" s="15" t="s">
        <v>31</v>
      </c>
      <c r="AX570" s="15" t="s">
        <v>73</v>
      </c>
      <c r="AY570" s="231" t="s">
        <v>165</v>
      </c>
    </row>
    <row r="571" spans="1:65" s="2" customFormat="1" ht="37.9" customHeight="1">
      <c r="A571" s="37"/>
      <c r="B571" s="38"/>
      <c r="C571" s="181" t="s">
        <v>785</v>
      </c>
      <c r="D571" s="181" t="s">
        <v>167</v>
      </c>
      <c r="E571" s="182" t="s">
        <v>786</v>
      </c>
      <c r="F571" s="183" t="s">
        <v>787</v>
      </c>
      <c r="G571" s="184" t="s">
        <v>256</v>
      </c>
      <c r="H571" s="185">
        <v>0.33400000000000002</v>
      </c>
      <c r="I571" s="186"/>
      <c r="J571" s="187">
        <f>ROUND(I571*H571,2)</f>
        <v>0</v>
      </c>
      <c r="K571" s="183" t="s">
        <v>171</v>
      </c>
      <c r="L571" s="42"/>
      <c r="M571" s="188" t="s">
        <v>19</v>
      </c>
      <c r="N571" s="189" t="s">
        <v>41</v>
      </c>
      <c r="O571" s="67"/>
      <c r="P571" s="190">
        <f>O571*H571</f>
        <v>0</v>
      </c>
      <c r="Q571" s="190">
        <v>1.06277</v>
      </c>
      <c r="R571" s="190">
        <f>Q571*H571</f>
        <v>0.35496517999999999</v>
      </c>
      <c r="S571" s="190">
        <v>0</v>
      </c>
      <c r="T571" s="191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2" t="s">
        <v>88</v>
      </c>
      <c r="AT571" s="192" t="s">
        <v>167</v>
      </c>
      <c r="AU571" s="192" t="s">
        <v>79</v>
      </c>
      <c r="AY571" s="20" t="s">
        <v>165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20" t="s">
        <v>79</v>
      </c>
      <c r="BK571" s="193">
        <f>ROUND(I571*H571,2)</f>
        <v>0</v>
      </c>
      <c r="BL571" s="20" t="s">
        <v>88</v>
      </c>
      <c r="BM571" s="192" t="s">
        <v>788</v>
      </c>
    </row>
    <row r="572" spans="1:65" s="2" customFormat="1" ht="11.25">
      <c r="A572" s="37"/>
      <c r="B572" s="38"/>
      <c r="C572" s="39"/>
      <c r="D572" s="194" t="s">
        <v>172</v>
      </c>
      <c r="E572" s="39"/>
      <c r="F572" s="195" t="s">
        <v>789</v>
      </c>
      <c r="G572" s="39"/>
      <c r="H572" s="39"/>
      <c r="I572" s="196"/>
      <c r="J572" s="39"/>
      <c r="K572" s="39"/>
      <c r="L572" s="42"/>
      <c r="M572" s="197"/>
      <c r="N572" s="198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20" t="s">
        <v>172</v>
      </c>
      <c r="AU572" s="20" t="s">
        <v>79</v>
      </c>
    </row>
    <row r="573" spans="1:65" s="13" customFormat="1" ht="11.25">
      <c r="B573" s="199"/>
      <c r="C573" s="200"/>
      <c r="D573" s="201" t="s">
        <v>181</v>
      </c>
      <c r="E573" s="202" t="s">
        <v>19</v>
      </c>
      <c r="F573" s="203" t="s">
        <v>790</v>
      </c>
      <c r="G573" s="200"/>
      <c r="H573" s="204">
        <v>0.28399999999999997</v>
      </c>
      <c r="I573" s="205"/>
      <c r="J573" s="200"/>
      <c r="K573" s="200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181</v>
      </c>
      <c r="AU573" s="210" t="s">
        <v>79</v>
      </c>
      <c r="AV573" s="13" t="s">
        <v>79</v>
      </c>
      <c r="AW573" s="13" t="s">
        <v>31</v>
      </c>
      <c r="AX573" s="13" t="s">
        <v>69</v>
      </c>
      <c r="AY573" s="210" t="s">
        <v>165</v>
      </c>
    </row>
    <row r="574" spans="1:65" s="13" customFormat="1" ht="22.5">
      <c r="B574" s="199"/>
      <c r="C574" s="200"/>
      <c r="D574" s="201" t="s">
        <v>181</v>
      </c>
      <c r="E574" s="202" t="s">
        <v>19</v>
      </c>
      <c r="F574" s="203" t="s">
        <v>791</v>
      </c>
      <c r="G574" s="200"/>
      <c r="H574" s="204">
        <v>0.05</v>
      </c>
      <c r="I574" s="205"/>
      <c r="J574" s="200"/>
      <c r="K574" s="200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181</v>
      </c>
      <c r="AU574" s="210" t="s">
        <v>79</v>
      </c>
      <c r="AV574" s="13" t="s">
        <v>79</v>
      </c>
      <c r="AW574" s="13" t="s">
        <v>31</v>
      </c>
      <c r="AX574" s="13" t="s">
        <v>69</v>
      </c>
      <c r="AY574" s="210" t="s">
        <v>165</v>
      </c>
    </row>
    <row r="575" spans="1:65" s="15" customFormat="1" ht="11.25">
      <c r="B575" s="221"/>
      <c r="C575" s="222"/>
      <c r="D575" s="201" t="s">
        <v>181</v>
      </c>
      <c r="E575" s="223" t="s">
        <v>19</v>
      </c>
      <c r="F575" s="224" t="s">
        <v>184</v>
      </c>
      <c r="G575" s="222"/>
      <c r="H575" s="225">
        <v>0.33400000000000002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181</v>
      </c>
      <c r="AU575" s="231" t="s">
        <v>79</v>
      </c>
      <c r="AV575" s="15" t="s">
        <v>88</v>
      </c>
      <c r="AW575" s="15" t="s">
        <v>31</v>
      </c>
      <c r="AX575" s="15" t="s">
        <v>73</v>
      </c>
      <c r="AY575" s="231" t="s">
        <v>165</v>
      </c>
    </row>
    <row r="576" spans="1:65" s="2" customFormat="1" ht="37.9" customHeight="1">
      <c r="A576" s="37"/>
      <c r="B576" s="38"/>
      <c r="C576" s="181" t="s">
        <v>583</v>
      </c>
      <c r="D576" s="181" t="s">
        <v>167</v>
      </c>
      <c r="E576" s="182" t="s">
        <v>792</v>
      </c>
      <c r="F576" s="183" t="s">
        <v>793</v>
      </c>
      <c r="G576" s="184" t="s">
        <v>323</v>
      </c>
      <c r="H576" s="185">
        <v>1.7</v>
      </c>
      <c r="I576" s="186"/>
      <c r="J576" s="187">
        <f>ROUND(I576*H576,2)</f>
        <v>0</v>
      </c>
      <c r="K576" s="183" t="s">
        <v>171</v>
      </c>
      <c r="L576" s="42"/>
      <c r="M576" s="188" t="s">
        <v>19</v>
      </c>
      <c r="N576" s="189" t="s">
        <v>41</v>
      </c>
      <c r="O576" s="67"/>
      <c r="P576" s="190">
        <f>O576*H576</f>
        <v>0</v>
      </c>
      <c r="Q576" s="190">
        <v>1.2959999999999999E-2</v>
      </c>
      <c r="R576" s="190">
        <f>Q576*H576</f>
        <v>2.2032E-2</v>
      </c>
      <c r="S576" s="190">
        <v>0</v>
      </c>
      <c r="T576" s="19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2" t="s">
        <v>88</v>
      </c>
      <c r="AT576" s="192" t="s">
        <v>167</v>
      </c>
      <c r="AU576" s="192" t="s">
        <v>79</v>
      </c>
      <c r="AY576" s="20" t="s">
        <v>165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0" t="s">
        <v>79</v>
      </c>
      <c r="BK576" s="193">
        <f>ROUND(I576*H576,2)</f>
        <v>0</v>
      </c>
      <c r="BL576" s="20" t="s">
        <v>88</v>
      </c>
      <c r="BM576" s="192" t="s">
        <v>794</v>
      </c>
    </row>
    <row r="577" spans="1:65" s="2" customFormat="1" ht="11.25">
      <c r="A577" s="37"/>
      <c r="B577" s="38"/>
      <c r="C577" s="39"/>
      <c r="D577" s="194" t="s">
        <v>172</v>
      </c>
      <c r="E577" s="39"/>
      <c r="F577" s="195" t="s">
        <v>795</v>
      </c>
      <c r="G577" s="39"/>
      <c r="H577" s="39"/>
      <c r="I577" s="196"/>
      <c r="J577" s="39"/>
      <c r="K577" s="39"/>
      <c r="L577" s="42"/>
      <c r="M577" s="197"/>
      <c r="N577" s="198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172</v>
      </c>
      <c r="AU577" s="20" t="s">
        <v>79</v>
      </c>
    </row>
    <row r="578" spans="1:65" s="13" customFormat="1" ht="11.25">
      <c r="B578" s="199"/>
      <c r="C578" s="200"/>
      <c r="D578" s="201" t="s">
        <v>181</v>
      </c>
      <c r="E578" s="202" t="s">
        <v>19</v>
      </c>
      <c r="F578" s="203" t="s">
        <v>796</v>
      </c>
      <c r="G578" s="200"/>
      <c r="H578" s="204">
        <v>1.7</v>
      </c>
      <c r="I578" s="205"/>
      <c r="J578" s="200"/>
      <c r="K578" s="200"/>
      <c r="L578" s="206"/>
      <c r="M578" s="207"/>
      <c r="N578" s="208"/>
      <c r="O578" s="208"/>
      <c r="P578" s="208"/>
      <c r="Q578" s="208"/>
      <c r="R578" s="208"/>
      <c r="S578" s="208"/>
      <c r="T578" s="209"/>
      <c r="AT578" s="210" t="s">
        <v>181</v>
      </c>
      <c r="AU578" s="210" t="s">
        <v>79</v>
      </c>
      <c r="AV578" s="13" t="s">
        <v>79</v>
      </c>
      <c r="AW578" s="13" t="s">
        <v>31</v>
      </c>
      <c r="AX578" s="13" t="s">
        <v>69</v>
      </c>
      <c r="AY578" s="210" t="s">
        <v>165</v>
      </c>
    </row>
    <row r="579" spans="1:65" s="15" customFormat="1" ht="11.25">
      <c r="B579" s="221"/>
      <c r="C579" s="222"/>
      <c r="D579" s="201" t="s">
        <v>181</v>
      </c>
      <c r="E579" s="223" t="s">
        <v>19</v>
      </c>
      <c r="F579" s="224" t="s">
        <v>184</v>
      </c>
      <c r="G579" s="222"/>
      <c r="H579" s="225">
        <v>1.7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181</v>
      </c>
      <c r="AU579" s="231" t="s">
        <v>79</v>
      </c>
      <c r="AV579" s="15" t="s">
        <v>88</v>
      </c>
      <c r="AW579" s="15" t="s">
        <v>31</v>
      </c>
      <c r="AX579" s="15" t="s">
        <v>73</v>
      </c>
      <c r="AY579" s="231" t="s">
        <v>165</v>
      </c>
    </row>
    <row r="580" spans="1:65" s="2" customFormat="1" ht="37.9" customHeight="1">
      <c r="A580" s="37"/>
      <c r="B580" s="38"/>
      <c r="C580" s="181" t="s">
        <v>797</v>
      </c>
      <c r="D580" s="181" t="s">
        <v>167</v>
      </c>
      <c r="E580" s="182" t="s">
        <v>798</v>
      </c>
      <c r="F580" s="183" t="s">
        <v>799</v>
      </c>
      <c r="G580" s="184" t="s">
        <v>323</v>
      </c>
      <c r="H580" s="185">
        <v>1.7</v>
      </c>
      <c r="I580" s="186"/>
      <c r="J580" s="187">
        <f>ROUND(I580*H580,2)</f>
        <v>0</v>
      </c>
      <c r="K580" s="183" t="s">
        <v>171</v>
      </c>
      <c r="L580" s="42"/>
      <c r="M580" s="188" t="s">
        <v>19</v>
      </c>
      <c r="N580" s="189" t="s">
        <v>41</v>
      </c>
      <c r="O580" s="67"/>
      <c r="P580" s="190">
        <f>O580*H580</f>
        <v>0</v>
      </c>
      <c r="Q580" s="190">
        <v>0</v>
      </c>
      <c r="R580" s="190">
        <f>Q580*H580</f>
        <v>0</v>
      </c>
      <c r="S580" s="190">
        <v>0</v>
      </c>
      <c r="T580" s="191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2" t="s">
        <v>88</v>
      </c>
      <c r="AT580" s="192" t="s">
        <v>167</v>
      </c>
      <c r="AU580" s="192" t="s">
        <v>79</v>
      </c>
      <c r="AY580" s="20" t="s">
        <v>165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0" t="s">
        <v>79</v>
      </c>
      <c r="BK580" s="193">
        <f>ROUND(I580*H580,2)</f>
        <v>0</v>
      </c>
      <c r="BL580" s="20" t="s">
        <v>88</v>
      </c>
      <c r="BM580" s="192" t="s">
        <v>800</v>
      </c>
    </row>
    <row r="581" spans="1:65" s="2" customFormat="1" ht="11.25">
      <c r="A581" s="37"/>
      <c r="B581" s="38"/>
      <c r="C581" s="39"/>
      <c r="D581" s="194" t="s">
        <v>172</v>
      </c>
      <c r="E581" s="39"/>
      <c r="F581" s="195" t="s">
        <v>801</v>
      </c>
      <c r="G581" s="39"/>
      <c r="H581" s="39"/>
      <c r="I581" s="196"/>
      <c r="J581" s="39"/>
      <c r="K581" s="39"/>
      <c r="L581" s="42"/>
      <c r="M581" s="197"/>
      <c r="N581" s="198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172</v>
      </c>
      <c r="AU581" s="20" t="s">
        <v>79</v>
      </c>
    </row>
    <row r="582" spans="1:65" s="2" customFormat="1" ht="24.2" customHeight="1">
      <c r="A582" s="37"/>
      <c r="B582" s="38"/>
      <c r="C582" s="181" t="s">
        <v>589</v>
      </c>
      <c r="D582" s="181" t="s">
        <v>167</v>
      </c>
      <c r="E582" s="182" t="s">
        <v>802</v>
      </c>
      <c r="F582" s="183" t="s">
        <v>803</v>
      </c>
      <c r="G582" s="184" t="s">
        <v>323</v>
      </c>
      <c r="H582" s="185">
        <v>12.4</v>
      </c>
      <c r="I582" s="186"/>
      <c r="J582" s="187">
        <f>ROUND(I582*H582,2)</f>
        <v>0</v>
      </c>
      <c r="K582" s="183" t="s">
        <v>171</v>
      </c>
      <c r="L582" s="42"/>
      <c r="M582" s="188" t="s">
        <v>19</v>
      </c>
      <c r="N582" s="189" t="s">
        <v>41</v>
      </c>
      <c r="O582" s="67"/>
      <c r="P582" s="190">
        <f>O582*H582</f>
        <v>0</v>
      </c>
      <c r="Q582" s="190">
        <v>1.052E-2</v>
      </c>
      <c r="R582" s="190">
        <f>Q582*H582</f>
        <v>0.13044800000000001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88</v>
      </c>
      <c r="AT582" s="192" t="s">
        <v>167</v>
      </c>
      <c r="AU582" s="192" t="s">
        <v>79</v>
      </c>
      <c r="AY582" s="20" t="s">
        <v>165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79</v>
      </c>
      <c r="BK582" s="193">
        <f>ROUND(I582*H582,2)</f>
        <v>0</v>
      </c>
      <c r="BL582" s="20" t="s">
        <v>88</v>
      </c>
      <c r="BM582" s="192" t="s">
        <v>804</v>
      </c>
    </row>
    <row r="583" spans="1:65" s="2" customFormat="1" ht="11.25">
      <c r="A583" s="37"/>
      <c r="B583" s="38"/>
      <c r="C583" s="39"/>
      <c r="D583" s="194" t="s">
        <v>172</v>
      </c>
      <c r="E583" s="39"/>
      <c r="F583" s="195" t="s">
        <v>805</v>
      </c>
      <c r="G583" s="39"/>
      <c r="H583" s="39"/>
      <c r="I583" s="196"/>
      <c r="J583" s="39"/>
      <c r="K583" s="39"/>
      <c r="L583" s="42"/>
      <c r="M583" s="197"/>
      <c r="N583" s="198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172</v>
      </c>
      <c r="AU583" s="20" t="s">
        <v>79</v>
      </c>
    </row>
    <row r="584" spans="1:65" s="13" customFormat="1" ht="11.25">
      <c r="B584" s="199"/>
      <c r="C584" s="200"/>
      <c r="D584" s="201" t="s">
        <v>181</v>
      </c>
      <c r="E584" s="202" t="s">
        <v>19</v>
      </c>
      <c r="F584" s="203" t="s">
        <v>806</v>
      </c>
      <c r="G584" s="200"/>
      <c r="H584" s="204">
        <v>6.4</v>
      </c>
      <c r="I584" s="205"/>
      <c r="J584" s="200"/>
      <c r="K584" s="200"/>
      <c r="L584" s="206"/>
      <c r="M584" s="207"/>
      <c r="N584" s="208"/>
      <c r="O584" s="208"/>
      <c r="P584" s="208"/>
      <c r="Q584" s="208"/>
      <c r="R584" s="208"/>
      <c r="S584" s="208"/>
      <c r="T584" s="209"/>
      <c r="AT584" s="210" t="s">
        <v>181</v>
      </c>
      <c r="AU584" s="210" t="s">
        <v>79</v>
      </c>
      <c r="AV584" s="13" t="s">
        <v>79</v>
      </c>
      <c r="AW584" s="13" t="s">
        <v>31</v>
      </c>
      <c r="AX584" s="13" t="s">
        <v>69</v>
      </c>
      <c r="AY584" s="210" t="s">
        <v>165</v>
      </c>
    </row>
    <row r="585" spans="1:65" s="13" customFormat="1" ht="11.25">
      <c r="B585" s="199"/>
      <c r="C585" s="200"/>
      <c r="D585" s="201" t="s">
        <v>181</v>
      </c>
      <c r="E585" s="202" t="s">
        <v>19</v>
      </c>
      <c r="F585" s="203" t="s">
        <v>807</v>
      </c>
      <c r="G585" s="200"/>
      <c r="H585" s="204">
        <v>6</v>
      </c>
      <c r="I585" s="205"/>
      <c r="J585" s="200"/>
      <c r="K585" s="200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181</v>
      </c>
      <c r="AU585" s="210" t="s">
        <v>79</v>
      </c>
      <c r="AV585" s="13" t="s">
        <v>79</v>
      </c>
      <c r="AW585" s="13" t="s">
        <v>31</v>
      </c>
      <c r="AX585" s="13" t="s">
        <v>69</v>
      </c>
      <c r="AY585" s="210" t="s">
        <v>165</v>
      </c>
    </row>
    <row r="586" spans="1:65" s="15" customFormat="1" ht="11.25">
      <c r="B586" s="221"/>
      <c r="C586" s="222"/>
      <c r="D586" s="201" t="s">
        <v>181</v>
      </c>
      <c r="E586" s="223" t="s">
        <v>19</v>
      </c>
      <c r="F586" s="224" t="s">
        <v>184</v>
      </c>
      <c r="G586" s="222"/>
      <c r="H586" s="225">
        <v>12.4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181</v>
      </c>
      <c r="AU586" s="231" t="s">
        <v>79</v>
      </c>
      <c r="AV586" s="15" t="s">
        <v>88</v>
      </c>
      <c r="AW586" s="15" t="s">
        <v>31</v>
      </c>
      <c r="AX586" s="15" t="s">
        <v>73</v>
      </c>
      <c r="AY586" s="231" t="s">
        <v>165</v>
      </c>
    </row>
    <row r="587" spans="1:65" s="2" customFormat="1" ht="24.2" customHeight="1">
      <c r="A587" s="37"/>
      <c r="B587" s="38"/>
      <c r="C587" s="181" t="s">
        <v>808</v>
      </c>
      <c r="D587" s="181" t="s">
        <v>167</v>
      </c>
      <c r="E587" s="182" t="s">
        <v>809</v>
      </c>
      <c r="F587" s="183" t="s">
        <v>810</v>
      </c>
      <c r="G587" s="184" t="s">
        <v>323</v>
      </c>
      <c r="H587" s="185">
        <v>12.4</v>
      </c>
      <c r="I587" s="186"/>
      <c r="J587" s="187">
        <f>ROUND(I587*H587,2)</f>
        <v>0</v>
      </c>
      <c r="K587" s="183" t="s">
        <v>171</v>
      </c>
      <c r="L587" s="42"/>
      <c r="M587" s="188" t="s">
        <v>19</v>
      </c>
      <c r="N587" s="189" t="s">
        <v>41</v>
      </c>
      <c r="O587" s="67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88</v>
      </c>
      <c r="AT587" s="192" t="s">
        <v>167</v>
      </c>
      <c r="AU587" s="192" t="s">
        <v>79</v>
      </c>
      <c r="AY587" s="20" t="s">
        <v>165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79</v>
      </c>
      <c r="BK587" s="193">
        <f>ROUND(I587*H587,2)</f>
        <v>0</v>
      </c>
      <c r="BL587" s="20" t="s">
        <v>88</v>
      </c>
      <c r="BM587" s="192" t="s">
        <v>811</v>
      </c>
    </row>
    <row r="588" spans="1:65" s="2" customFormat="1" ht="11.25">
      <c r="A588" s="37"/>
      <c r="B588" s="38"/>
      <c r="C588" s="39"/>
      <c r="D588" s="194" t="s">
        <v>172</v>
      </c>
      <c r="E588" s="39"/>
      <c r="F588" s="195" t="s">
        <v>812</v>
      </c>
      <c r="G588" s="39"/>
      <c r="H588" s="39"/>
      <c r="I588" s="196"/>
      <c r="J588" s="39"/>
      <c r="K588" s="39"/>
      <c r="L588" s="42"/>
      <c r="M588" s="197"/>
      <c r="N588" s="198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172</v>
      </c>
      <c r="AU588" s="20" t="s">
        <v>79</v>
      </c>
    </row>
    <row r="589" spans="1:65" s="2" customFormat="1" ht="33" customHeight="1">
      <c r="A589" s="37"/>
      <c r="B589" s="38"/>
      <c r="C589" s="181" t="s">
        <v>595</v>
      </c>
      <c r="D589" s="181" t="s">
        <v>167</v>
      </c>
      <c r="E589" s="182" t="s">
        <v>813</v>
      </c>
      <c r="F589" s="183" t="s">
        <v>814</v>
      </c>
      <c r="G589" s="184" t="s">
        <v>323</v>
      </c>
      <c r="H589" s="185">
        <v>9.9</v>
      </c>
      <c r="I589" s="186"/>
      <c r="J589" s="187">
        <f>ROUND(I589*H589,2)</f>
        <v>0</v>
      </c>
      <c r="K589" s="183" t="s">
        <v>171</v>
      </c>
      <c r="L589" s="42"/>
      <c r="M589" s="188" t="s">
        <v>19</v>
      </c>
      <c r="N589" s="189" t="s">
        <v>41</v>
      </c>
      <c r="O589" s="67"/>
      <c r="P589" s="190">
        <f>O589*H589</f>
        <v>0</v>
      </c>
      <c r="Q589" s="190">
        <v>7.92E-3</v>
      </c>
      <c r="R589" s="190">
        <f>Q589*H589</f>
        <v>7.8408000000000005E-2</v>
      </c>
      <c r="S589" s="190">
        <v>0</v>
      </c>
      <c r="T589" s="191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92" t="s">
        <v>88</v>
      </c>
      <c r="AT589" s="192" t="s">
        <v>167</v>
      </c>
      <c r="AU589" s="192" t="s">
        <v>79</v>
      </c>
      <c r="AY589" s="20" t="s">
        <v>165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0" t="s">
        <v>79</v>
      </c>
      <c r="BK589" s="193">
        <f>ROUND(I589*H589,2)</f>
        <v>0</v>
      </c>
      <c r="BL589" s="20" t="s">
        <v>88</v>
      </c>
      <c r="BM589" s="192" t="s">
        <v>815</v>
      </c>
    </row>
    <row r="590" spans="1:65" s="2" customFormat="1" ht="11.25">
      <c r="A590" s="37"/>
      <c r="B590" s="38"/>
      <c r="C590" s="39"/>
      <c r="D590" s="194" t="s">
        <v>172</v>
      </c>
      <c r="E590" s="39"/>
      <c r="F590" s="195" t="s">
        <v>816</v>
      </c>
      <c r="G590" s="39"/>
      <c r="H590" s="39"/>
      <c r="I590" s="196"/>
      <c r="J590" s="39"/>
      <c r="K590" s="39"/>
      <c r="L590" s="42"/>
      <c r="M590" s="197"/>
      <c r="N590" s="198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172</v>
      </c>
      <c r="AU590" s="20" t="s">
        <v>79</v>
      </c>
    </row>
    <row r="591" spans="1:65" s="13" customFormat="1" ht="11.25">
      <c r="B591" s="199"/>
      <c r="C591" s="200"/>
      <c r="D591" s="201" t="s">
        <v>181</v>
      </c>
      <c r="E591" s="202" t="s">
        <v>19</v>
      </c>
      <c r="F591" s="203" t="s">
        <v>817</v>
      </c>
      <c r="G591" s="200"/>
      <c r="H591" s="204">
        <v>4.95</v>
      </c>
      <c r="I591" s="205"/>
      <c r="J591" s="200"/>
      <c r="K591" s="200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181</v>
      </c>
      <c r="AU591" s="210" t="s">
        <v>79</v>
      </c>
      <c r="AV591" s="13" t="s">
        <v>79</v>
      </c>
      <c r="AW591" s="13" t="s">
        <v>31</v>
      </c>
      <c r="AX591" s="13" t="s">
        <v>69</v>
      </c>
      <c r="AY591" s="210" t="s">
        <v>165</v>
      </c>
    </row>
    <row r="592" spans="1:65" s="13" customFormat="1" ht="11.25">
      <c r="B592" s="199"/>
      <c r="C592" s="200"/>
      <c r="D592" s="201" t="s">
        <v>181</v>
      </c>
      <c r="E592" s="202" t="s">
        <v>19</v>
      </c>
      <c r="F592" s="203" t="s">
        <v>818</v>
      </c>
      <c r="G592" s="200"/>
      <c r="H592" s="204">
        <v>4.95</v>
      </c>
      <c r="I592" s="205"/>
      <c r="J592" s="200"/>
      <c r="K592" s="200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181</v>
      </c>
      <c r="AU592" s="210" t="s">
        <v>79</v>
      </c>
      <c r="AV592" s="13" t="s">
        <v>79</v>
      </c>
      <c r="AW592" s="13" t="s">
        <v>31</v>
      </c>
      <c r="AX592" s="13" t="s">
        <v>69</v>
      </c>
      <c r="AY592" s="210" t="s">
        <v>165</v>
      </c>
    </row>
    <row r="593" spans="1:65" s="15" customFormat="1" ht="11.25">
      <c r="B593" s="221"/>
      <c r="C593" s="222"/>
      <c r="D593" s="201" t="s">
        <v>181</v>
      </c>
      <c r="E593" s="223" t="s">
        <v>19</v>
      </c>
      <c r="F593" s="224" t="s">
        <v>184</v>
      </c>
      <c r="G593" s="222"/>
      <c r="H593" s="225">
        <v>9.9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181</v>
      </c>
      <c r="AU593" s="231" t="s">
        <v>79</v>
      </c>
      <c r="AV593" s="15" t="s">
        <v>88</v>
      </c>
      <c r="AW593" s="15" t="s">
        <v>31</v>
      </c>
      <c r="AX593" s="15" t="s">
        <v>73</v>
      </c>
      <c r="AY593" s="231" t="s">
        <v>165</v>
      </c>
    </row>
    <row r="594" spans="1:65" s="2" customFormat="1" ht="33" customHeight="1">
      <c r="A594" s="37"/>
      <c r="B594" s="38"/>
      <c r="C594" s="181" t="s">
        <v>819</v>
      </c>
      <c r="D594" s="181" t="s">
        <v>167</v>
      </c>
      <c r="E594" s="182" t="s">
        <v>820</v>
      </c>
      <c r="F594" s="183" t="s">
        <v>821</v>
      </c>
      <c r="G594" s="184" t="s">
        <v>323</v>
      </c>
      <c r="H594" s="185">
        <v>9.9</v>
      </c>
      <c r="I594" s="186"/>
      <c r="J594" s="187">
        <f>ROUND(I594*H594,2)</f>
        <v>0</v>
      </c>
      <c r="K594" s="183" t="s">
        <v>171</v>
      </c>
      <c r="L594" s="42"/>
      <c r="M594" s="188" t="s">
        <v>19</v>
      </c>
      <c r="N594" s="189" t="s">
        <v>41</v>
      </c>
      <c r="O594" s="67"/>
      <c r="P594" s="190">
        <f>O594*H594</f>
        <v>0</v>
      </c>
      <c r="Q594" s="190">
        <v>0</v>
      </c>
      <c r="R594" s="190">
        <f>Q594*H594</f>
        <v>0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88</v>
      </c>
      <c r="AT594" s="192" t="s">
        <v>167</v>
      </c>
      <c r="AU594" s="192" t="s">
        <v>79</v>
      </c>
      <c r="AY594" s="20" t="s">
        <v>165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79</v>
      </c>
      <c r="BK594" s="193">
        <f>ROUND(I594*H594,2)</f>
        <v>0</v>
      </c>
      <c r="BL594" s="20" t="s">
        <v>88</v>
      </c>
      <c r="BM594" s="192" t="s">
        <v>822</v>
      </c>
    </row>
    <row r="595" spans="1:65" s="2" customFormat="1" ht="11.25">
      <c r="A595" s="37"/>
      <c r="B595" s="38"/>
      <c r="C595" s="39"/>
      <c r="D595" s="194" t="s">
        <v>172</v>
      </c>
      <c r="E595" s="39"/>
      <c r="F595" s="195" t="s">
        <v>823</v>
      </c>
      <c r="G595" s="39"/>
      <c r="H595" s="39"/>
      <c r="I595" s="196"/>
      <c r="J595" s="39"/>
      <c r="K595" s="39"/>
      <c r="L595" s="42"/>
      <c r="M595" s="197"/>
      <c r="N595" s="198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172</v>
      </c>
      <c r="AU595" s="20" t="s">
        <v>79</v>
      </c>
    </row>
    <row r="596" spans="1:65" s="2" customFormat="1" ht="37.9" customHeight="1">
      <c r="A596" s="37"/>
      <c r="B596" s="38"/>
      <c r="C596" s="181" t="s">
        <v>602</v>
      </c>
      <c r="D596" s="181" t="s">
        <v>167</v>
      </c>
      <c r="E596" s="182" t="s">
        <v>824</v>
      </c>
      <c r="F596" s="183" t="s">
        <v>825</v>
      </c>
      <c r="G596" s="184" t="s">
        <v>170</v>
      </c>
      <c r="H596" s="185">
        <v>3</v>
      </c>
      <c r="I596" s="186"/>
      <c r="J596" s="187">
        <f>ROUND(I596*H596,2)</f>
        <v>0</v>
      </c>
      <c r="K596" s="183" t="s">
        <v>171</v>
      </c>
      <c r="L596" s="42"/>
      <c r="M596" s="188" t="s">
        <v>19</v>
      </c>
      <c r="N596" s="189" t="s">
        <v>41</v>
      </c>
      <c r="O596" s="67"/>
      <c r="P596" s="190">
        <f>O596*H596</f>
        <v>0</v>
      </c>
      <c r="Q596" s="190">
        <v>1.0399999999999999E-3</v>
      </c>
      <c r="R596" s="190">
        <f>Q596*H596</f>
        <v>3.1199999999999995E-3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88</v>
      </c>
      <c r="AT596" s="192" t="s">
        <v>167</v>
      </c>
      <c r="AU596" s="192" t="s">
        <v>79</v>
      </c>
      <c r="AY596" s="20" t="s">
        <v>165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79</v>
      </c>
      <c r="BK596" s="193">
        <f>ROUND(I596*H596,2)</f>
        <v>0</v>
      </c>
      <c r="BL596" s="20" t="s">
        <v>88</v>
      </c>
      <c r="BM596" s="192" t="s">
        <v>826</v>
      </c>
    </row>
    <row r="597" spans="1:65" s="2" customFormat="1" ht="11.25">
      <c r="A597" s="37"/>
      <c r="B597" s="38"/>
      <c r="C597" s="39"/>
      <c r="D597" s="194" t="s">
        <v>172</v>
      </c>
      <c r="E597" s="39"/>
      <c r="F597" s="195" t="s">
        <v>827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172</v>
      </c>
      <c r="AU597" s="20" t="s">
        <v>79</v>
      </c>
    </row>
    <row r="598" spans="1:65" s="13" customFormat="1" ht="11.25">
      <c r="B598" s="199"/>
      <c r="C598" s="200"/>
      <c r="D598" s="201" t="s">
        <v>181</v>
      </c>
      <c r="E598" s="202" t="s">
        <v>19</v>
      </c>
      <c r="F598" s="203" t="s">
        <v>828</v>
      </c>
      <c r="G598" s="200"/>
      <c r="H598" s="204">
        <v>2.7</v>
      </c>
      <c r="I598" s="205"/>
      <c r="J598" s="200"/>
      <c r="K598" s="200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181</v>
      </c>
      <c r="AU598" s="210" t="s">
        <v>79</v>
      </c>
      <c r="AV598" s="13" t="s">
        <v>79</v>
      </c>
      <c r="AW598" s="13" t="s">
        <v>31</v>
      </c>
      <c r="AX598" s="13" t="s">
        <v>69</v>
      </c>
      <c r="AY598" s="210" t="s">
        <v>165</v>
      </c>
    </row>
    <row r="599" spans="1:65" s="13" customFormat="1" ht="11.25">
      <c r="B599" s="199"/>
      <c r="C599" s="200"/>
      <c r="D599" s="201" t="s">
        <v>181</v>
      </c>
      <c r="E599" s="202" t="s">
        <v>19</v>
      </c>
      <c r="F599" s="203" t="s">
        <v>829</v>
      </c>
      <c r="G599" s="200"/>
      <c r="H599" s="204">
        <v>0.3</v>
      </c>
      <c r="I599" s="205"/>
      <c r="J599" s="200"/>
      <c r="K599" s="200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181</v>
      </c>
      <c r="AU599" s="210" t="s">
        <v>79</v>
      </c>
      <c r="AV599" s="13" t="s">
        <v>79</v>
      </c>
      <c r="AW599" s="13" t="s">
        <v>31</v>
      </c>
      <c r="AX599" s="13" t="s">
        <v>69</v>
      </c>
      <c r="AY599" s="210" t="s">
        <v>165</v>
      </c>
    </row>
    <row r="600" spans="1:65" s="15" customFormat="1" ht="11.25">
      <c r="B600" s="221"/>
      <c r="C600" s="222"/>
      <c r="D600" s="201" t="s">
        <v>181</v>
      </c>
      <c r="E600" s="223" t="s">
        <v>19</v>
      </c>
      <c r="F600" s="224" t="s">
        <v>184</v>
      </c>
      <c r="G600" s="222"/>
      <c r="H600" s="225">
        <v>3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181</v>
      </c>
      <c r="AU600" s="231" t="s">
        <v>79</v>
      </c>
      <c r="AV600" s="15" t="s">
        <v>88</v>
      </c>
      <c r="AW600" s="15" t="s">
        <v>31</v>
      </c>
      <c r="AX600" s="15" t="s">
        <v>73</v>
      </c>
      <c r="AY600" s="231" t="s">
        <v>165</v>
      </c>
    </row>
    <row r="601" spans="1:65" s="2" customFormat="1" ht="24.2" customHeight="1">
      <c r="A601" s="37"/>
      <c r="B601" s="38"/>
      <c r="C601" s="233" t="s">
        <v>830</v>
      </c>
      <c r="D601" s="233" t="s">
        <v>502</v>
      </c>
      <c r="E601" s="234" t="s">
        <v>831</v>
      </c>
      <c r="F601" s="235" t="s">
        <v>832</v>
      </c>
      <c r="G601" s="236" t="s">
        <v>256</v>
      </c>
      <c r="H601" s="237">
        <v>2.5999999999999999E-2</v>
      </c>
      <c r="I601" s="238"/>
      <c r="J601" s="239">
        <f>ROUND(I601*H601,2)</f>
        <v>0</v>
      </c>
      <c r="K601" s="235" t="s">
        <v>171</v>
      </c>
      <c r="L601" s="240"/>
      <c r="M601" s="241" t="s">
        <v>19</v>
      </c>
      <c r="N601" s="242" t="s">
        <v>41</v>
      </c>
      <c r="O601" s="67"/>
      <c r="P601" s="190">
        <f>O601*H601</f>
        <v>0</v>
      </c>
      <c r="Q601" s="190">
        <v>1</v>
      </c>
      <c r="R601" s="190">
        <f>Q601*H601</f>
        <v>2.5999999999999999E-2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192</v>
      </c>
      <c r="AT601" s="192" t="s">
        <v>502</v>
      </c>
      <c r="AU601" s="192" t="s">
        <v>79</v>
      </c>
      <c r="AY601" s="20" t="s">
        <v>165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79</v>
      </c>
      <c r="BK601" s="193">
        <f>ROUND(I601*H601,2)</f>
        <v>0</v>
      </c>
      <c r="BL601" s="20" t="s">
        <v>88</v>
      </c>
      <c r="BM601" s="192" t="s">
        <v>833</v>
      </c>
    </row>
    <row r="602" spans="1:65" s="13" customFormat="1" ht="22.5">
      <c r="B602" s="199"/>
      <c r="C602" s="200"/>
      <c r="D602" s="201" t="s">
        <v>181</v>
      </c>
      <c r="E602" s="202" t="s">
        <v>19</v>
      </c>
      <c r="F602" s="203" t="s">
        <v>834</v>
      </c>
      <c r="G602" s="200"/>
      <c r="H602" s="204">
        <v>2.5999999999999999E-2</v>
      </c>
      <c r="I602" s="205"/>
      <c r="J602" s="200"/>
      <c r="K602" s="200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181</v>
      </c>
      <c r="AU602" s="210" t="s">
        <v>79</v>
      </c>
      <c r="AV602" s="13" t="s">
        <v>79</v>
      </c>
      <c r="AW602" s="13" t="s">
        <v>31</v>
      </c>
      <c r="AX602" s="13" t="s">
        <v>69</v>
      </c>
      <c r="AY602" s="210" t="s">
        <v>165</v>
      </c>
    </row>
    <row r="603" spans="1:65" s="15" customFormat="1" ht="11.25">
      <c r="B603" s="221"/>
      <c r="C603" s="222"/>
      <c r="D603" s="201" t="s">
        <v>181</v>
      </c>
      <c r="E603" s="223" t="s">
        <v>19</v>
      </c>
      <c r="F603" s="224" t="s">
        <v>184</v>
      </c>
      <c r="G603" s="222"/>
      <c r="H603" s="225">
        <v>2.5999999999999999E-2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181</v>
      </c>
      <c r="AU603" s="231" t="s">
        <v>79</v>
      </c>
      <c r="AV603" s="15" t="s">
        <v>88</v>
      </c>
      <c r="AW603" s="15" t="s">
        <v>31</v>
      </c>
      <c r="AX603" s="15" t="s">
        <v>73</v>
      </c>
      <c r="AY603" s="231" t="s">
        <v>165</v>
      </c>
    </row>
    <row r="604" spans="1:65" s="2" customFormat="1" ht="16.5" customHeight="1">
      <c r="A604" s="37"/>
      <c r="B604" s="38"/>
      <c r="C604" s="233" t="s">
        <v>617</v>
      </c>
      <c r="D604" s="233" t="s">
        <v>502</v>
      </c>
      <c r="E604" s="234" t="s">
        <v>835</v>
      </c>
      <c r="F604" s="235" t="s">
        <v>836</v>
      </c>
      <c r="G604" s="236" t="s">
        <v>170</v>
      </c>
      <c r="H604" s="237">
        <v>0.6</v>
      </c>
      <c r="I604" s="238"/>
      <c r="J604" s="239">
        <f>ROUND(I604*H604,2)</f>
        <v>0</v>
      </c>
      <c r="K604" s="235" t="s">
        <v>171</v>
      </c>
      <c r="L604" s="240"/>
      <c r="M604" s="241" t="s">
        <v>19</v>
      </c>
      <c r="N604" s="242" t="s">
        <v>41</v>
      </c>
      <c r="O604" s="67"/>
      <c r="P604" s="190">
        <f>O604*H604</f>
        <v>0</v>
      </c>
      <c r="Q604" s="190">
        <v>1.2999999999999999E-3</v>
      </c>
      <c r="R604" s="190">
        <f>Q604*H604</f>
        <v>7.7999999999999999E-4</v>
      </c>
      <c r="S604" s="190">
        <v>0</v>
      </c>
      <c r="T604" s="191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92" t="s">
        <v>192</v>
      </c>
      <c r="AT604" s="192" t="s">
        <v>502</v>
      </c>
      <c r="AU604" s="192" t="s">
        <v>79</v>
      </c>
      <c r="AY604" s="20" t="s">
        <v>165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20" t="s">
        <v>79</v>
      </c>
      <c r="BK604" s="193">
        <f>ROUND(I604*H604,2)</f>
        <v>0</v>
      </c>
      <c r="BL604" s="20" t="s">
        <v>88</v>
      </c>
      <c r="BM604" s="192" t="s">
        <v>837</v>
      </c>
    </row>
    <row r="605" spans="1:65" s="13" customFormat="1" ht="11.25">
      <c r="B605" s="199"/>
      <c r="C605" s="200"/>
      <c r="D605" s="201" t="s">
        <v>181</v>
      </c>
      <c r="E605" s="202" t="s">
        <v>19</v>
      </c>
      <c r="F605" s="203" t="s">
        <v>838</v>
      </c>
      <c r="G605" s="200"/>
      <c r="H605" s="204">
        <v>0.6</v>
      </c>
      <c r="I605" s="205"/>
      <c r="J605" s="200"/>
      <c r="K605" s="200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181</v>
      </c>
      <c r="AU605" s="210" t="s">
        <v>79</v>
      </c>
      <c r="AV605" s="13" t="s">
        <v>79</v>
      </c>
      <c r="AW605" s="13" t="s">
        <v>31</v>
      </c>
      <c r="AX605" s="13" t="s">
        <v>69</v>
      </c>
      <c r="AY605" s="210" t="s">
        <v>165</v>
      </c>
    </row>
    <row r="606" spans="1:65" s="15" customFormat="1" ht="11.25">
      <c r="B606" s="221"/>
      <c r="C606" s="222"/>
      <c r="D606" s="201" t="s">
        <v>181</v>
      </c>
      <c r="E606" s="223" t="s">
        <v>19</v>
      </c>
      <c r="F606" s="224" t="s">
        <v>184</v>
      </c>
      <c r="G606" s="222"/>
      <c r="H606" s="225">
        <v>0.6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181</v>
      </c>
      <c r="AU606" s="231" t="s">
        <v>79</v>
      </c>
      <c r="AV606" s="15" t="s">
        <v>88</v>
      </c>
      <c r="AW606" s="15" t="s">
        <v>31</v>
      </c>
      <c r="AX606" s="15" t="s">
        <v>73</v>
      </c>
      <c r="AY606" s="231" t="s">
        <v>165</v>
      </c>
    </row>
    <row r="607" spans="1:65" s="2" customFormat="1" ht="16.5" customHeight="1">
      <c r="A607" s="37"/>
      <c r="B607" s="38"/>
      <c r="C607" s="181" t="s">
        <v>839</v>
      </c>
      <c r="D607" s="181" t="s">
        <v>167</v>
      </c>
      <c r="E607" s="182" t="s">
        <v>840</v>
      </c>
      <c r="F607" s="183" t="s">
        <v>841</v>
      </c>
      <c r="G607" s="184" t="s">
        <v>290</v>
      </c>
      <c r="H607" s="185">
        <v>1</v>
      </c>
      <c r="I607" s="186"/>
      <c r="J607" s="187">
        <f>ROUND(I607*H607,2)</f>
        <v>0</v>
      </c>
      <c r="K607" s="183" t="s">
        <v>531</v>
      </c>
      <c r="L607" s="42"/>
      <c r="M607" s="188" t="s">
        <v>19</v>
      </c>
      <c r="N607" s="189" t="s">
        <v>41</v>
      </c>
      <c r="O607" s="67"/>
      <c r="P607" s="190">
        <f>O607*H607</f>
        <v>0</v>
      </c>
      <c r="Q607" s="190">
        <v>0</v>
      </c>
      <c r="R607" s="190">
        <f>Q607*H607</f>
        <v>0</v>
      </c>
      <c r="S607" s="190">
        <v>0</v>
      </c>
      <c r="T607" s="19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92" t="s">
        <v>88</v>
      </c>
      <c r="AT607" s="192" t="s">
        <v>167</v>
      </c>
      <c r="AU607" s="192" t="s">
        <v>79</v>
      </c>
      <c r="AY607" s="20" t="s">
        <v>165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0" t="s">
        <v>79</v>
      </c>
      <c r="BK607" s="193">
        <f>ROUND(I607*H607,2)</f>
        <v>0</v>
      </c>
      <c r="BL607" s="20" t="s">
        <v>88</v>
      </c>
      <c r="BM607" s="192" t="s">
        <v>842</v>
      </c>
    </row>
    <row r="608" spans="1:65" s="13" customFormat="1" ht="11.25">
      <c r="B608" s="199"/>
      <c r="C608" s="200"/>
      <c r="D608" s="201" t="s">
        <v>181</v>
      </c>
      <c r="E608" s="202" t="s">
        <v>19</v>
      </c>
      <c r="F608" s="203" t="s">
        <v>843</v>
      </c>
      <c r="G608" s="200"/>
      <c r="H608" s="204">
        <v>1</v>
      </c>
      <c r="I608" s="205"/>
      <c r="J608" s="200"/>
      <c r="K608" s="200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181</v>
      </c>
      <c r="AU608" s="210" t="s">
        <v>79</v>
      </c>
      <c r="AV608" s="13" t="s">
        <v>79</v>
      </c>
      <c r="AW608" s="13" t="s">
        <v>31</v>
      </c>
      <c r="AX608" s="13" t="s">
        <v>69</v>
      </c>
      <c r="AY608" s="210" t="s">
        <v>165</v>
      </c>
    </row>
    <row r="609" spans="1:65" s="15" customFormat="1" ht="11.25">
      <c r="B609" s="221"/>
      <c r="C609" s="222"/>
      <c r="D609" s="201" t="s">
        <v>181</v>
      </c>
      <c r="E609" s="223" t="s">
        <v>19</v>
      </c>
      <c r="F609" s="224" t="s">
        <v>184</v>
      </c>
      <c r="G609" s="222"/>
      <c r="H609" s="225">
        <v>1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181</v>
      </c>
      <c r="AU609" s="231" t="s">
        <v>79</v>
      </c>
      <c r="AV609" s="15" t="s">
        <v>88</v>
      </c>
      <c r="AW609" s="15" t="s">
        <v>31</v>
      </c>
      <c r="AX609" s="15" t="s">
        <v>73</v>
      </c>
      <c r="AY609" s="231" t="s">
        <v>165</v>
      </c>
    </row>
    <row r="610" spans="1:65" s="2" customFormat="1" ht="37.9" customHeight="1">
      <c r="A610" s="37"/>
      <c r="B610" s="38"/>
      <c r="C610" s="181" t="s">
        <v>625</v>
      </c>
      <c r="D610" s="181" t="s">
        <v>167</v>
      </c>
      <c r="E610" s="182" t="s">
        <v>844</v>
      </c>
      <c r="F610" s="183" t="s">
        <v>845</v>
      </c>
      <c r="G610" s="184" t="s">
        <v>290</v>
      </c>
      <c r="H610" s="185">
        <v>12</v>
      </c>
      <c r="I610" s="186"/>
      <c r="J610" s="187">
        <f>ROUND(I610*H610,2)</f>
        <v>0</v>
      </c>
      <c r="K610" s="183" t="s">
        <v>171</v>
      </c>
      <c r="L610" s="42"/>
      <c r="M610" s="188" t="s">
        <v>19</v>
      </c>
      <c r="N610" s="189" t="s">
        <v>41</v>
      </c>
      <c r="O610" s="67"/>
      <c r="P610" s="190">
        <f>O610*H610</f>
        <v>0</v>
      </c>
      <c r="Q610" s="190">
        <v>2.0000000000000002E-5</v>
      </c>
      <c r="R610" s="190">
        <f>Q610*H610</f>
        <v>2.4000000000000003E-4</v>
      </c>
      <c r="S610" s="190">
        <v>0</v>
      </c>
      <c r="T610" s="191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92" t="s">
        <v>88</v>
      </c>
      <c r="AT610" s="192" t="s">
        <v>167</v>
      </c>
      <c r="AU610" s="192" t="s">
        <v>79</v>
      </c>
      <c r="AY610" s="20" t="s">
        <v>165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0" t="s">
        <v>79</v>
      </c>
      <c r="BK610" s="193">
        <f>ROUND(I610*H610,2)</f>
        <v>0</v>
      </c>
      <c r="BL610" s="20" t="s">
        <v>88</v>
      </c>
      <c r="BM610" s="192" t="s">
        <v>846</v>
      </c>
    </row>
    <row r="611" spans="1:65" s="2" customFormat="1" ht="11.25">
      <c r="A611" s="37"/>
      <c r="B611" s="38"/>
      <c r="C611" s="39"/>
      <c r="D611" s="194" t="s">
        <v>172</v>
      </c>
      <c r="E611" s="39"/>
      <c r="F611" s="195" t="s">
        <v>847</v>
      </c>
      <c r="G611" s="39"/>
      <c r="H611" s="39"/>
      <c r="I611" s="196"/>
      <c r="J611" s="39"/>
      <c r="K611" s="39"/>
      <c r="L611" s="42"/>
      <c r="M611" s="197"/>
      <c r="N611" s="198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172</v>
      </c>
      <c r="AU611" s="20" t="s">
        <v>79</v>
      </c>
    </row>
    <row r="612" spans="1:65" s="13" customFormat="1" ht="11.25">
      <c r="B612" s="199"/>
      <c r="C612" s="200"/>
      <c r="D612" s="201" t="s">
        <v>181</v>
      </c>
      <c r="E612" s="202" t="s">
        <v>19</v>
      </c>
      <c r="F612" s="203" t="s">
        <v>848</v>
      </c>
      <c r="G612" s="200"/>
      <c r="H612" s="204">
        <v>12</v>
      </c>
      <c r="I612" s="205"/>
      <c r="J612" s="200"/>
      <c r="K612" s="200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181</v>
      </c>
      <c r="AU612" s="210" t="s">
        <v>79</v>
      </c>
      <c r="AV612" s="13" t="s">
        <v>79</v>
      </c>
      <c r="AW612" s="13" t="s">
        <v>31</v>
      </c>
      <c r="AX612" s="13" t="s">
        <v>69</v>
      </c>
      <c r="AY612" s="210" t="s">
        <v>165</v>
      </c>
    </row>
    <row r="613" spans="1:65" s="15" customFormat="1" ht="11.25">
      <c r="B613" s="221"/>
      <c r="C613" s="222"/>
      <c r="D613" s="201" t="s">
        <v>181</v>
      </c>
      <c r="E613" s="223" t="s">
        <v>19</v>
      </c>
      <c r="F613" s="224" t="s">
        <v>184</v>
      </c>
      <c r="G613" s="222"/>
      <c r="H613" s="225">
        <v>12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181</v>
      </c>
      <c r="AU613" s="231" t="s">
        <v>79</v>
      </c>
      <c r="AV613" s="15" t="s">
        <v>88</v>
      </c>
      <c r="AW613" s="15" t="s">
        <v>31</v>
      </c>
      <c r="AX613" s="15" t="s">
        <v>73</v>
      </c>
      <c r="AY613" s="231" t="s">
        <v>165</v>
      </c>
    </row>
    <row r="614" spans="1:65" s="2" customFormat="1" ht="33" customHeight="1">
      <c r="A614" s="37"/>
      <c r="B614" s="38"/>
      <c r="C614" s="181" t="s">
        <v>849</v>
      </c>
      <c r="D614" s="181" t="s">
        <v>167</v>
      </c>
      <c r="E614" s="182" t="s">
        <v>850</v>
      </c>
      <c r="F614" s="183" t="s">
        <v>851</v>
      </c>
      <c r="G614" s="184" t="s">
        <v>290</v>
      </c>
      <c r="H614" s="185">
        <v>12</v>
      </c>
      <c r="I614" s="186"/>
      <c r="J614" s="187">
        <f>ROUND(I614*H614,2)</f>
        <v>0</v>
      </c>
      <c r="K614" s="183" t="s">
        <v>171</v>
      </c>
      <c r="L614" s="42"/>
      <c r="M614" s="188" t="s">
        <v>19</v>
      </c>
      <c r="N614" s="189" t="s">
        <v>41</v>
      </c>
      <c r="O614" s="67"/>
      <c r="P614" s="190">
        <f>O614*H614</f>
        <v>0</v>
      </c>
      <c r="Q614" s="190">
        <v>4.2000000000000002E-4</v>
      </c>
      <c r="R614" s="190">
        <f>Q614*H614</f>
        <v>5.0400000000000002E-3</v>
      </c>
      <c r="S614" s="190">
        <v>0</v>
      </c>
      <c r="T614" s="191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2" t="s">
        <v>88</v>
      </c>
      <c r="AT614" s="192" t="s">
        <v>167</v>
      </c>
      <c r="AU614" s="192" t="s">
        <v>79</v>
      </c>
      <c r="AY614" s="20" t="s">
        <v>165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0" t="s">
        <v>79</v>
      </c>
      <c r="BK614" s="193">
        <f>ROUND(I614*H614,2)</f>
        <v>0</v>
      </c>
      <c r="BL614" s="20" t="s">
        <v>88</v>
      </c>
      <c r="BM614" s="192" t="s">
        <v>852</v>
      </c>
    </row>
    <row r="615" spans="1:65" s="2" customFormat="1" ht="11.25">
      <c r="A615" s="37"/>
      <c r="B615" s="38"/>
      <c r="C615" s="39"/>
      <c r="D615" s="194" t="s">
        <v>172</v>
      </c>
      <c r="E615" s="39"/>
      <c r="F615" s="195" t="s">
        <v>853</v>
      </c>
      <c r="G615" s="39"/>
      <c r="H615" s="39"/>
      <c r="I615" s="196"/>
      <c r="J615" s="39"/>
      <c r="K615" s="39"/>
      <c r="L615" s="42"/>
      <c r="M615" s="197"/>
      <c r="N615" s="198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172</v>
      </c>
      <c r="AU615" s="20" t="s">
        <v>79</v>
      </c>
    </row>
    <row r="616" spans="1:65" s="2" customFormat="1" ht="55.5" customHeight="1">
      <c r="A616" s="37"/>
      <c r="B616" s="38"/>
      <c r="C616" s="181" t="s">
        <v>632</v>
      </c>
      <c r="D616" s="181" t="s">
        <v>167</v>
      </c>
      <c r="E616" s="182" t="s">
        <v>854</v>
      </c>
      <c r="F616" s="183" t="s">
        <v>855</v>
      </c>
      <c r="G616" s="184" t="s">
        <v>290</v>
      </c>
      <c r="H616" s="185">
        <v>15</v>
      </c>
      <c r="I616" s="186"/>
      <c r="J616" s="187">
        <f>ROUND(I616*H616,2)</f>
        <v>0</v>
      </c>
      <c r="K616" s="183" t="s">
        <v>171</v>
      </c>
      <c r="L616" s="42"/>
      <c r="M616" s="188" t="s">
        <v>19</v>
      </c>
      <c r="N616" s="189" t="s">
        <v>41</v>
      </c>
      <c r="O616" s="67"/>
      <c r="P616" s="190">
        <f>O616*H616</f>
        <v>0</v>
      </c>
      <c r="Q616" s="190">
        <v>2.5100000000000001E-2</v>
      </c>
      <c r="R616" s="190">
        <f>Q616*H616</f>
        <v>0.3765</v>
      </c>
      <c r="S616" s="190">
        <v>0</v>
      </c>
      <c r="T616" s="19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92" t="s">
        <v>88</v>
      </c>
      <c r="AT616" s="192" t="s">
        <v>167</v>
      </c>
      <c r="AU616" s="192" t="s">
        <v>79</v>
      </c>
      <c r="AY616" s="20" t="s">
        <v>165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0" t="s">
        <v>79</v>
      </c>
      <c r="BK616" s="193">
        <f>ROUND(I616*H616,2)</f>
        <v>0</v>
      </c>
      <c r="BL616" s="20" t="s">
        <v>88</v>
      </c>
      <c r="BM616" s="192" t="s">
        <v>856</v>
      </c>
    </row>
    <row r="617" spans="1:65" s="2" customFormat="1" ht="11.25">
      <c r="A617" s="37"/>
      <c r="B617" s="38"/>
      <c r="C617" s="39"/>
      <c r="D617" s="194" t="s">
        <v>172</v>
      </c>
      <c r="E617" s="39"/>
      <c r="F617" s="195" t="s">
        <v>857</v>
      </c>
      <c r="G617" s="39"/>
      <c r="H617" s="39"/>
      <c r="I617" s="196"/>
      <c r="J617" s="39"/>
      <c r="K617" s="39"/>
      <c r="L617" s="42"/>
      <c r="M617" s="197"/>
      <c r="N617" s="198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172</v>
      </c>
      <c r="AU617" s="20" t="s">
        <v>79</v>
      </c>
    </row>
    <row r="618" spans="1:65" s="2" customFormat="1" ht="29.25">
      <c r="A618" s="37"/>
      <c r="B618" s="38"/>
      <c r="C618" s="39"/>
      <c r="D618" s="201" t="s">
        <v>353</v>
      </c>
      <c r="E618" s="39"/>
      <c r="F618" s="232" t="s">
        <v>858</v>
      </c>
      <c r="G618" s="39"/>
      <c r="H618" s="39"/>
      <c r="I618" s="196"/>
      <c r="J618" s="39"/>
      <c r="K618" s="39"/>
      <c r="L618" s="42"/>
      <c r="M618" s="197"/>
      <c r="N618" s="198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353</v>
      </c>
      <c r="AU618" s="20" t="s">
        <v>79</v>
      </c>
    </row>
    <row r="619" spans="1:65" s="13" customFormat="1" ht="11.25">
      <c r="B619" s="199"/>
      <c r="C619" s="200"/>
      <c r="D619" s="201" t="s">
        <v>181</v>
      </c>
      <c r="E619" s="202" t="s">
        <v>19</v>
      </c>
      <c r="F619" s="203" t="s">
        <v>859</v>
      </c>
      <c r="G619" s="200"/>
      <c r="H619" s="204">
        <v>15</v>
      </c>
      <c r="I619" s="205"/>
      <c r="J619" s="200"/>
      <c r="K619" s="200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181</v>
      </c>
      <c r="AU619" s="210" t="s">
        <v>79</v>
      </c>
      <c r="AV619" s="13" t="s">
        <v>79</v>
      </c>
      <c r="AW619" s="13" t="s">
        <v>31</v>
      </c>
      <c r="AX619" s="13" t="s">
        <v>69</v>
      </c>
      <c r="AY619" s="210" t="s">
        <v>165</v>
      </c>
    </row>
    <row r="620" spans="1:65" s="15" customFormat="1" ht="11.25">
      <c r="B620" s="221"/>
      <c r="C620" s="222"/>
      <c r="D620" s="201" t="s">
        <v>181</v>
      </c>
      <c r="E620" s="223" t="s">
        <v>19</v>
      </c>
      <c r="F620" s="224" t="s">
        <v>184</v>
      </c>
      <c r="G620" s="222"/>
      <c r="H620" s="225">
        <v>15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181</v>
      </c>
      <c r="AU620" s="231" t="s">
        <v>79</v>
      </c>
      <c r="AV620" s="15" t="s">
        <v>88</v>
      </c>
      <c r="AW620" s="15" t="s">
        <v>31</v>
      </c>
      <c r="AX620" s="15" t="s">
        <v>73</v>
      </c>
      <c r="AY620" s="231" t="s">
        <v>165</v>
      </c>
    </row>
    <row r="621" spans="1:65" s="2" customFormat="1" ht="55.5" customHeight="1">
      <c r="A621" s="37"/>
      <c r="B621" s="38"/>
      <c r="C621" s="181" t="s">
        <v>860</v>
      </c>
      <c r="D621" s="181" t="s">
        <v>167</v>
      </c>
      <c r="E621" s="182" t="s">
        <v>861</v>
      </c>
      <c r="F621" s="183" t="s">
        <v>862</v>
      </c>
      <c r="G621" s="184" t="s">
        <v>290</v>
      </c>
      <c r="H621" s="185">
        <v>6</v>
      </c>
      <c r="I621" s="186"/>
      <c r="J621" s="187">
        <f>ROUND(I621*H621,2)</f>
        <v>0</v>
      </c>
      <c r="K621" s="183" t="s">
        <v>171</v>
      </c>
      <c r="L621" s="42"/>
      <c r="M621" s="188" t="s">
        <v>19</v>
      </c>
      <c r="N621" s="189" t="s">
        <v>41</v>
      </c>
      <c r="O621" s="67"/>
      <c r="P621" s="190">
        <f>O621*H621</f>
        <v>0</v>
      </c>
      <c r="Q621" s="190">
        <v>2.2700000000000001E-2</v>
      </c>
      <c r="R621" s="190">
        <f>Q621*H621</f>
        <v>0.13620000000000002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88</v>
      </c>
      <c r="AT621" s="192" t="s">
        <v>167</v>
      </c>
      <c r="AU621" s="192" t="s">
        <v>79</v>
      </c>
      <c r="AY621" s="20" t="s">
        <v>165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79</v>
      </c>
      <c r="BK621" s="193">
        <f>ROUND(I621*H621,2)</f>
        <v>0</v>
      </c>
      <c r="BL621" s="20" t="s">
        <v>88</v>
      </c>
      <c r="BM621" s="192" t="s">
        <v>863</v>
      </c>
    </row>
    <row r="622" spans="1:65" s="2" customFormat="1" ht="11.25">
      <c r="A622" s="37"/>
      <c r="B622" s="38"/>
      <c r="C622" s="39"/>
      <c r="D622" s="194" t="s">
        <v>172</v>
      </c>
      <c r="E622" s="39"/>
      <c r="F622" s="195" t="s">
        <v>864</v>
      </c>
      <c r="G622" s="39"/>
      <c r="H622" s="39"/>
      <c r="I622" s="196"/>
      <c r="J622" s="39"/>
      <c r="K622" s="39"/>
      <c r="L622" s="42"/>
      <c r="M622" s="197"/>
      <c r="N622" s="198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172</v>
      </c>
      <c r="AU622" s="20" t="s">
        <v>79</v>
      </c>
    </row>
    <row r="623" spans="1:65" s="2" customFormat="1" ht="39">
      <c r="A623" s="37"/>
      <c r="B623" s="38"/>
      <c r="C623" s="39"/>
      <c r="D623" s="201" t="s">
        <v>353</v>
      </c>
      <c r="E623" s="39"/>
      <c r="F623" s="232" t="s">
        <v>865</v>
      </c>
      <c r="G623" s="39"/>
      <c r="H623" s="39"/>
      <c r="I623" s="196"/>
      <c r="J623" s="39"/>
      <c r="K623" s="39"/>
      <c r="L623" s="42"/>
      <c r="M623" s="197"/>
      <c r="N623" s="198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353</v>
      </c>
      <c r="AU623" s="20" t="s">
        <v>79</v>
      </c>
    </row>
    <row r="624" spans="1:65" s="13" customFormat="1" ht="11.25">
      <c r="B624" s="199"/>
      <c r="C624" s="200"/>
      <c r="D624" s="201" t="s">
        <v>181</v>
      </c>
      <c r="E624" s="202" t="s">
        <v>19</v>
      </c>
      <c r="F624" s="203" t="s">
        <v>866</v>
      </c>
      <c r="G624" s="200"/>
      <c r="H624" s="204">
        <v>6</v>
      </c>
      <c r="I624" s="205"/>
      <c r="J624" s="200"/>
      <c r="K624" s="200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181</v>
      </c>
      <c r="AU624" s="210" t="s">
        <v>79</v>
      </c>
      <c r="AV624" s="13" t="s">
        <v>79</v>
      </c>
      <c r="AW624" s="13" t="s">
        <v>31</v>
      </c>
      <c r="AX624" s="13" t="s">
        <v>73</v>
      </c>
      <c r="AY624" s="210" t="s">
        <v>165</v>
      </c>
    </row>
    <row r="625" spans="1:65" s="2" customFormat="1" ht="24.2" customHeight="1">
      <c r="A625" s="37"/>
      <c r="B625" s="38"/>
      <c r="C625" s="181" t="s">
        <v>641</v>
      </c>
      <c r="D625" s="181" t="s">
        <v>167</v>
      </c>
      <c r="E625" s="182" t="s">
        <v>867</v>
      </c>
      <c r="F625" s="183" t="s">
        <v>868</v>
      </c>
      <c r="G625" s="184" t="s">
        <v>290</v>
      </c>
      <c r="H625" s="185">
        <v>73</v>
      </c>
      <c r="I625" s="186"/>
      <c r="J625" s="187">
        <f>ROUND(I625*H625,2)</f>
        <v>0</v>
      </c>
      <c r="K625" s="183" t="s">
        <v>171</v>
      </c>
      <c r="L625" s="42"/>
      <c r="M625" s="188" t="s">
        <v>19</v>
      </c>
      <c r="N625" s="189" t="s">
        <v>41</v>
      </c>
      <c r="O625" s="67"/>
      <c r="P625" s="190">
        <f>O625*H625</f>
        <v>0</v>
      </c>
      <c r="Q625" s="190">
        <v>1.2999999999999999E-3</v>
      </c>
      <c r="R625" s="190">
        <f>Q625*H625</f>
        <v>9.4899999999999998E-2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88</v>
      </c>
      <c r="AT625" s="192" t="s">
        <v>167</v>
      </c>
      <c r="AU625" s="192" t="s">
        <v>79</v>
      </c>
      <c r="AY625" s="20" t="s">
        <v>165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79</v>
      </c>
      <c r="BK625" s="193">
        <f>ROUND(I625*H625,2)</f>
        <v>0</v>
      </c>
      <c r="BL625" s="20" t="s">
        <v>88</v>
      </c>
      <c r="BM625" s="192" t="s">
        <v>869</v>
      </c>
    </row>
    <row r="626" spans="1:65" s="2" customFormat="1" ht="11.25">
      <c r="A626" s="37"/>
      <c r="B626" s="38"/>
      <c r="C626" s="39"/>
      <c r="D626" s="194" t="s">
        <v>172</v>
      </c>
      <c r="E626" s="39"/>
      <c r="F626" s="195" t="s">
        <v>870</v>
      </c>
      <c r="G626" s="39"/>
      <c r="H626" s="39"/>
      <c r="I626" s="196"/>
      <c r="J626" s="39"/>
      <c r="K626" s="39"/>
      <c r="L626" s="42"/>
      <c r="M626" s="197"/>
      <c r="N626" s="198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172</v>
      </c>
      <c r="AU626" s="20" t="s">
        <v>79</v>
      </c>
    </row>
    <row r="627" spans="1:65" s="13" customFormat="1" ht="11.25">
      <c r="B627" s="199"/>
      <c r="C627" s="200"/>
      <c r="D627" s="201" t="s">
        <v>181</v>
      </c>
      <c r="E627" s="202" t="s">
        <v>19</v>
      </c>
      <c r="F627" s="203" t="s">
        <v>871</v>
      </c>
      <c r="G627" s="200"/>
      <c r="H627" s="204">
        <v>73</v>
      </c>
      <c r="I627" s="205"/>
      <c r="J627" s="200"/>
      <c r="K627" s="200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181</v>
      </c>
      <c r="AU627" s="210" t="s">
        <v>79</v>
      </c>
      <c r="AV627" s="13" t="s">
        <v>79</v>
      </c>
      <c r="AW627" s="13" t="s">
        <v>31</v>
      </c>
      <c r="AX627" s="13" t="s">
        <v>69</v>
      </c>
      <c r="AY627" s="210" t="s">
        <v>165</v>
      </c>
    </row>
    <row r="628" spans="1:65" s="15" customFormat="1" ht="11.25">
      <c r="B628" s="221"/>
      <c r="C628" s="222"/>
      <c r="D628" s="201" t="s">
        <v>181</v>
      </c>
      <c r="E628" s="223" t="s">
        <v>19</v>
      </c>
      <c r="F628" s="224" t="s">
        <v>184</v>
      </c>
      <c r="G628" s="222"/>
      <c r="H628" s="225">
        <v>73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181</v>
      </c>
      <c r="AU628" s="231" t="s">
        <v>79</v>
      </c>
      <c r="AV628" s="15" t="s">
        <v>88</v>
      </c>
      <c r="AW628" s="15" t="s">
        <v>31</v>
      </c>
      <c r="AX628" s="15" t="s">
        <v>73</v>
      </c>
      <c r="AY628" s="231" t="s">
        <v>165</v>
      </c>
    </row>
    <row r="629" spans="1:65" s="2" customFormat="1" ht="24.2" customHeight="1">
      <c r="A629" s="37"/>
      <c r="B629" s="38"/>
      <c r="C629" s="181" t="s">
        <v>872</v>
      </c>
      <c r="D629" s="181" t="s">
        <v>167</v>
      </c>
      <c r="E629" s="182" t="s">
        <v>873</v>
      </c>
      <c r="F629" s="183" t="s">
        <v>874</v>
      </c>
      <c r="G629" s="184" t="s">
        <v>290</v>
      </c>
      <c r="H629" s="185">
        <v>63</v>
      </c>
      <c r="I629" s="186"/>
      <c r="J629" s="187">
        <f>ROUND(I629*H629,2)</f>
        <v>0</v>
      </c>
      <c r="K629" s="183" t="s">
        <v>171</v>
      </c>
      <c r="L629" s="42"/>
      <c r="M629" s="188" t="s">
        <v>19</v>
      </c>
      <c r="N629" s="189" t="s">
        <v>41</v>
      </c>
      <c r="O629" s="67"/>
      <c r="P629" s="190">
        <f>O629*H629</f>
        <v>0</v>
      </c>
      <c r="Q629" s="190">
        <v>1.2199999999999999E-3</v>
      </c>
      <c r="R629" s="190">
        <f>Q629*H629</f>
        <v>7.6859999999999998E-2</v>
      </c>
      <c r="S629" s="190">
        <v>0</v>
      </c>
      <c r="T629" s="19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2" t="s">
        <v>88</v>
      </c>
      <c r="AT629" s="192" t="s">
        <v>167</v>
      </c>
      <c r="AU629" s="192" t="s">
        <v>79</v>
      </c>
      <c r="AY629" s="20" t="s">
        <v>165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0" t="s">
        <v>79</v>
      </c>
      <c r="BK629" s="193">
        <f>ROUND(I629*H629,2)</f>
        <v>0</v>
      </c>
      <c r="BL629" s="20" t="s">
        <v>88</v>
      </c>
      <c r="BM629" s="192" t="s">
        <v>875</v>
      </c>
    </row>
    <row r="630" spans="1:65" s="2" customFormat="1" ht="11.25">
      <c r="A630" s="37"/>
      <c r="B630" s="38"/>
      <c r="C630" s="39"/>
      <c r="D630" s="194" t="s">
        <v>172</v>
      </c>
      <c r="E630" s="39"/>
      <c r="F630" s="195" t="s">
        <v>876</v>
      </c>
      <c r="G630" s="39"/>
      <c r="H630" s="39"/>
      <c r="I630" s="196"/>
      <c r="J630" s="39"/>
      <c r="K630" s="39"/>
      <c r="L630" s="42"/>
      <c r="M630" s="197"/>
      <c r="N630" s="198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172</v>
      </c>
      <c r="AU630" s="20" t="s">
        <v>79</v>
      </c>
    </row>
    <row r="631" spans="1:65" s="2" customFormat="1" ht="24.2" customHeight="1">
      <c r="A631" s="37"/>
      <c r="B631" s="38"/>
      <c r="C631" s="181" t="s">
        <v>647</v>
      </c>
      <c r="D631" s="181" t="s">
        <v>167</v>
      </c>
      <c r="E631" s="182" t="s">
        <v>877</v>
      </c>
      <c r="F631" s="183" t="s">
        <v>878</v>
      </c>
      <c r="G631" s="184" t="s">
        <v>290</v>
      </c>
      <c r="H631" s="185">
        <v>79</v>
      </c>
      <c r="I631" s="186"/>
      <c r="J631" s="187">
        <f>ROUND(I631*H631,2)</f>
        <v>0</v>
      </c>
      <c r="K631" s="183" t="s">
        <v>171</v>
      </c>
      <c r="L631" s="42"/>
      <c r="M631" s="188" t="s">
        <v>19</v>
      </c>
      <c r="N631" s="189" t="s">
        <v>41</v>
      </c>
      <c r="O631" s="67"/>
      <c r="P631" s="190">
        <f>O631*H631</f>
        <v>0</v>
      </c>
      <c r="Q631" s="190">
        <v>1.2199999999999999E-3</v>
      </c>
      <c r="R631" s="190">
        <f>Q631*H631</f>
        <v>9.6379999999999993E-2</v>
      </c>
      <c r="S631" s="190">
        <v>0</v>
      </c>
      <c r="T631" s="191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92" t="s">
        <v>88</v>
      </c>
      <c r="AT631" s="192" t="s">
        <v>167</v>
      </c>
      <c r="AU631" s="192" t="s">
        <v>79</v>
      </c>
      <c r="AY631" s="20" t="s">
        <v>165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0" t="s">
        <v>79</v>
      </c>
      <c r="BK631" s="193">
        <f>ROUND(I631*H631,2)</f>
        <v>0</v>
      </c>
      <c r="BL631" s="20" t="s">
        <v>88</v>
      </c>
      <c r="BM631" s="192" t="s">
        <v>879</v>
      </c>
    </row>
    <row r="632" spans="1:65" s="2" customFormat="1" ht="11.25">
      <c r="A632" s="37"/>
      <c r="B632" s="38"/>
      <c r="C632" s="39"/>
      <c r="D632" s="194" t="s">
        <v>172</v>
      </c>
      <c r="E632" s="39"/>
      <c r="F632" s="195" t="s">
        <v>880</v>
      </c>
      <c r="G632" s="39"/>
      <c r="H632" s="39"/>
      <c r="I632" s="196"/>
      <c r="J632" s="39"/>
      <c r="K632" s="39"/>
      <c r="L632" s="42"/>
      <c r="M632" s="197"/>
      <c r="N632" s="198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20" t="s">
        <v>172</v>
      </c>
      <c r="AU632" s="20" t="s">
        <v>79</v>
      </c>
    </row>
    <row r="633" spans="1:65" s="2" customFormat="1" ht="16.5" customHeight="1">
      <c r="A633" s="37"/>
      <c r="B633" s="38"/>
      <c r="C633" s="233" t="s">
        <v>881</v>
      </c>
      <c r="D633" s="233" t="s">
        <v>502</v>
      </c>
      <c r="E633" s="234" t="s">
        <v>882</v>
      </c>
      <c r="F633" s="235" t="s">
        <v>883</v>
      </c>
      <c r="G633" s="236" t="s">
        <v>290</v>
      </c>
      <c r="H633" s="237">
        <v>73</v>
      </c>
      <c r="I633" s="238"/>
      <c r="J633" s="239">
        <f>ROUND(I633*H633,2)</f>
        <v>0</v>
      </c>
      <c r="K633" s="235" t="s">
        <v>171</v>
      </c>
      <c r="L633" s="240"/>
      <c r="M633" s="241" t="s">
        <v>19</v>
      </c>
      <c r="N633" s="242" t="s">
        <v>41</v>
      </c>
      <c r="O633" s="67"/>
      <c r="P633" s="190">
        <f>O633*H633</f>
        <v>0</v>
      </c>
      <c r="Q633" s="190">
        <v>6.2E-2</v>
      </c>
      <c r="R633" s="190">
        <f>Q633*H633</f>
        <v>4.5259999999999998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192</v>
      </c>
      <c r="AT633" s="192" t="s">
        <v>502</v>
      </c>
      <c r="AU633" s="192" t="s">
        <v>79</v>
      </c>
      <c r="AY633" s="20" t="s">
        <v>165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79</v>
      </c>
      <c r="BK633" s="193">
        <f>ROUND(I633*H633,2)</f>
        <v>0</v>
      </c>
      <c r="BL633" s="20" t="s">
        <v>88</v>
      </c>
      <c r="BM633" s="192" t="s">
        <v>884</v>
      </c>
    </row>
    <row r="634" spans="1:65" s="2" customFormat="1" ht="16.5" customHeight="1">
      <c r="A634" s="37"/>
      <c r="B634" s="38"/>
      <c r="C634" s="233" t="s">
        <v>658</v>
      </c>
      <c r="D634" s="233" t="s">
        <v>502</v>
      </c>
      <c r="E634" s="234" t="s">
        <v>885</v>
      </c>
      <c r="F634" s="235" t="s">
        <v>886</v>
      </c>
      <c r="G634" s="236" t="s">
        <v>290</v>
      </c>
      <c r="H634" s="237">
        <v>63</v>
      </c>
      <c r="I634" s="238"/>
      <c r="J634" s="239">
        <f>ROUND(I634*H634,2)</f>
        <v>0</v>
      </c>
      <c r="K634" s="235" t="s">
        <v>171</v>
      </c>
      <c r="L634" s="240"/>
      <c r="M634" s="241" t="s">
        <v>19</v>
      </c>
      <c r="N634" s="242" t="s">
        <v>41</v>
      </c>
      <c r="O634" s="67"/>
      <c r="P634" s="190">
        <f>O634*H634</f>
        <v>0</v>
      </c>
      <c r="Q634" s="190">
        <v>3.5999999999999997E-2</v>
      </c>
      <c r="R634" s="190">
        <f>Q634*H634</f>
        <v>2.2679999999999998</v>
      </c>
      <c r="S634" s="190">
        <v>0</v>
      </c>
      <c r="T634" s="191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92" t="s">
        <v>192</v>
      </c>
      <c r="AT634" s="192" t="s">
        <v>502</v>
      </c>
      <c r="AU634" s="192" t="s">
        <v>79</v>
      </c>
      <c r="AY634" s="20" t="s">
        <v>165</v>
      </c>
      <c r="BE634" s="193">
        <f>IF(N634="základní",J634,0)</f>
        <v>0</v>
      </c>
      <c r="BF634" s="193">
        <f>IF(N634="snížená",J634,0)</f>
        <v>0</v>
      </c>
      <c r="BG634" s="193">
        <f>IF(N634="zákl. přenesená",J634,0)</f>
        <v>0</v>
      </c>
      <c r="BH634" s="193">
        <f>IF(N634="sníž. přenesená",J634,0)</f>
        <v>0</v>
      </c>
      <c r="BI634" s="193">
        <f>IF(N634="nulová",J634,0)</f>
        <v>0</v>
      </c>
      <c r="BJ634" s="20" t="s">
        <v>79</v>
      </c>
      <c r="BK634" s="193">
        <f>ROUND(I634*H634,2)</f>
        <v>0</v>
      </c>
      <c r="BL634" s="20" t="s">
        <v>88</v>
      </c>
      <c r="BM634" s="192" t="s">
        <v>887</v>
      </c>
    </row>
    <row r="635" spans="1:65" s="13" customFormat="1" ht="11.25">
      <c r="B635" s="199"/>
      <c r="C635" s="200"/>
      <c r="D635" s="201" t="s">
        <v>181</v>
      </c>
      <c r="E635" s="202" t="s">
        <v>19</v>
      </c>
      <c r="F635" s="203" t="s">
        <v>888</v>
      </c>
      <c r="G635" s="200"/>
      <c r="H635" s="204">
        <v>63</v>
      </c>
      <c r="I635" s="205"/>
      <c r="J635" s="200"/>
      <c r="K635" s="200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181</v>
      </c>
      <c r="AU635" s="210" t="s">
        <v>79</v>
      </c>
      <c r="AV635" s="13" t="s">
        <v>79</v>
      </c>
      <c r="AW635" s="13" t="s">
        <v>31</v>
      </c>
      <c r="AX635" s="13" t="s">
        <v>69</v>
      </c>
      <c r="AY635" s="210" t="s">
        <v>165</v>
      </c>
    </row>
    <row r="636" spans="1:65" s="15" customFormat="1" ht="11.25">
      <c r="B636" s="221"/>
      <c r="C636" s="222"/>
      <c r="D636" s="201" t="s">
        <v>181</v>
      </c>
      <c r="E636" s="223" t="s">
        <v>19</v>
      </c>
      <c r="F636" s="224" t="s">
        <v>184</v>
      </c>
      <c r="G636" s="222"/>
      <c r="H636" s="225">
        <v>63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181</v>
      </c>
      <c r="AU636" s="231" t="s">
        <v>79</v>
      </c>
      <c r="AV636" s="15" t="s">
        <v>88</v>
      </c>
      <c r="AW636" s="15" t="s">
        <v>31</v>
      </c>
      <c r="AX636" s="15" t="s">
        <v>73</v>
      </c>
      <c r="AY636" s="231" t="s">
        <v>165</v>
      </c>
    </row>
    <row r="637" spans="1:65" s="2" customFormat="1" ht="16.5" customHeight="1">
      <c r="A637" s="37"/>
      <c r="B637" s="38"/>
      <c r="C637" s="233" t="s">
        <v>889</v>
      </c>
      <c r="D637" s="233" t="s">
        <v>502</v>
      </c>
      <c r="E637" s="234" t="s">
        <v>890</v>
      </c>
      <c r="F637" s="235" t="s">
        <v>891</v>
      </c>
      <c r="G637" s="236" t="s">
        <v>290</v>
      </c>
      <c r="H637" s="237">
        <v>79</v>
      </c>
      <c r="I637" s="238"/>
      <c r="J637" s="239">
        <f>ROUND(I637*H637,2)</f>
        <v>0</v>
      </c>
      <c r="K637" s="235" t="s">
        <v>171</v>
      </c>
      <c r="L637" s="240"/>
      <c r="M637" s="241" t="s">
        <v>19</v>
      </c>
      <c r="N637" s="242" t="s">
        <v>41</v>
      </c>
      <c r="O637" s="67"/>
      <c r="P637" s="190">
        <f>O637*H637</f>
        <v>0</v>
      </c>
      <c r="Q637" s="190">
        <v>5.1999999999999998E-2</v>
      </c>
      <c r="R637" s="190">
        <f>Q637*H637</f>
        <v>4.1079999999999997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192</v>
      </c>
      <c r="AT637" s="192" t="s">
        <v>502</v>
      </c>
      <c r="AU637" s="192" t="s">
        <v>79</v>
      </c>
      <c r="AY637" s="20" t="s">
        <v>165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79</v>
      </c>
      <c r="BK637" s="193">
        <f>ROUND(I637*H637,2)</f>
        <v>0</v>
      </c>
      <c r="BL637" s="20" t="s">
        <v>88</v>
      </c>
      <c r="BM637" s="192" t="s">
        <v>892</v>
      </c>
    </row>
    <row r="638" spans="1:65" s="13" customFormat="1" ht="11.25">
      <c r="B638" s="199"/>
      <c r="C638" s="200"/>
      <c r="D638" s="201" t="s">
        <v>181</v>
      </c>
      <c r="E638" s="202" t="s">
        <v>19</v>
      </c>
      <c r="F638" s="203" t="s">
        <v>893</v>
      </c>
      <c r="G638" s="200"/>
      <c r="H638" s="204">
        <v>48</v>
      </c>
      <c r="I638" s="205"/>
      <c r="J638" s="200"/>
      <c r="K638" s="200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181</v>
      </c>
      <c r="AU638" s="210" t="s">
        <v>79</v>
      </c>
      <c r="AV638" s="13" t="s">
        <v>79</v>
      </c>
      <c r="AW638" s="13" t="s">
        <v>31</v>
      </c>
      <c r="AX638" s="13" t="s">
        <v>69</v>
      </c>
      <c r="AY638" s="210" t="s">
        <v>165</v>
      </c>
    </row>
    <row r="639" spans="1:65" s="13" customFormat="1" ht="11.25">
      <c r="B639" s="199"/>
      <c r="C639" s="200"/>
      <c r="D639" s="201" t="s">
        <v>181</v>
      </c>
      <c r="E639" s="202" t="s">
        <v>19</v>
      </c>
      <c r="F639" s="203" t="s">
        <v>894</v>
      </c>
      <c r="G639" s="200"/>
      <c r="H639" s="204">
        <v>31</v>
      </c>
      <c r="I639" s="205"/>
      <c r="J639" s="200"/>
      <c r="K639" s="200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181</v>
      </c>
      <c r="AU639" s="210" t="s">
        <v>79</v>
      </c>
      <c r="AV639" s="13" t="s">
        <v>79</v>
      </c>
      <c r="AW639" s="13" t="s">
        <v>31</v>
      </c>
      <c r="AX639" s="13" t="s">
        <v>69</v>
      </c>
      <c r="AY639" s="210" t="s">
        <v>165</v>
      </c>
    </row>
    <row r="640" spans="1:65" s="15" customFormat="1" ht="11.25">
      <c r="B640" s="221"/>
      <c r="C640" s="222"/>
      <c r="D640" s="201" t="s">
        <v>181</v>
      </c>
      <c r="E640" s="223" t="s">
        <v>19</v>
      </c>
      <c r="F640" s="224" t="s">
        <v>184</v>
      </c>
      <c r="G640" s="222"/>
      <c r="H640" s="225">
        <v>79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181</v>
      </c>
      <c r="AU640" s="231" t="s">
        <v>79</v>
      </c>
      <c r="AV640" s="15" t="s">
        <v>88</v>
      </c>
      <c r="AW640" s="15" t="s">
        <v>31</v>
      </c>
      <c r="AX640" s="15" t="s">
        <v>73</v>
      </c>
      <c r="AY640" s="231" t="s">
        <v>165</v>
      </c>
    </row>
    <row r="641" spans="1:65" s="2" customFormat="1" ht="24.2" customHeight="1">
      <c r="A641" s="37"/>
      <c r="B641" s="38"/>
      <c r="C641" s="181" t="s">
        <v>663</v>
      </c>
      <c r="D641" s="181" t="s">
        <v>167</v>
      </c>
      <c r="E641" s="182" t="s">
        <v>895</v>
      </c>
      <c r="F641" s="183" t="s">
        <v>896</v>
      </c>
      <c r="G641" s="184" t="s">
        <v>537</v>
      </c>
      <c r="H641" s="185">
        <v>102.55</v>
      </c>
      <c r="I641" s="186"/>
      <c r="J641" s="187">
        <f>ROUND(I641*H641,2)</f>
        <v>0</v>
      </c>
      <c r="K641" s="183" t="s">
        <v>171</v>
      </c>
      <c r="L641" s="42"/>
      <c r="M641" s="188" t="s">
        <v>19</v>
      </c>
      <c r="N641" s="189" t="s">
        <v>41</v>
      </c>
      <c r="O641" s="67"/>
      <c r="P641" s="190">
        <f>O641*H641</f>
        <v>0</v>
      </c>
      <c r="Q641" s="190">
        <v>0</v>
      </c>
      <c r="R641" s="190">
        <f>Q641*H641</f>
        <v>0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88</v>
      </c>
      <c r="AT641" s="192" t="s">
        <v>167</v>
      </c>
      <c r="AU641" s="192" t="s">
        <v>79</v>
      </c>
      <c r="AY641" s="20" t="s">
        <v>165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79</v>
      </c>
      <c r="BK641" s="193">
        <f>ROUND(I641*H641,2)</f>
        <v>0</v>
      </c>
      <c r="BL641" s="20" t="s">
        <v>88</v>
      </c>
      <c r="BM641" s="192" t="s">
        <v>897</v>
      </c>
    </row>
    <row r="642" spans="1:65" s="2" customFormat="1" ht="11.25">
      <c r="A642" s="37"/>
      <c r="B642" s="38"/>
      <c r="C642" s="39"/>
      <c r="D642" s="194" t="s">
        <v>172</v>
      </c>
      <c r="E642" s="39"/>
      <c r="F642" s="195" t="s">
        <v>898</v>
      </c>
      <c r="G642" s="39"/>
      <c r="H642" s="39"/>
      <c r="I642" s="196"/>
      <c r="J642" s="39"/>
      <c r="K642" s="39"/>
      <c r="L642" s="42"/>
      <c r="M642" s="197"/>
      <c r="N642" s="198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172</v>
      </c>
      <c r="AU642" s="20" t="s">
        <v>79</v>
      </c>
    </row>
    <row r="643" spans="1:65" s="2" customFormat="1" ht="19.5">
      <c r="A643" s="37"/>
      <c r="B643" s="38"/>
      <c r="C643" s="39"/>
      <c r="D643" s="201" t="s">
        <v>353</v>
      </c>
      <c r="E643" s="39"/>
      <c r="F643" s="232" t="s">
        <v>899</v>
      </c>
      <c r="G643" s="39"/>
      <c r="H643" s="39"/>
      <c r="I643" s="196"/>
      <c r="J643" s="39"/>
      <c r="K643" s="39"/>
      <c r="L643" s="42"/>
      <c r="M643" s="197"/>
      <c r="N643" s="198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353</v>
      </c>
      <c r="AU643" s="20" t="s">
        <v>79</v>
      </c>
    </row>
    <row r="644" spans="1:65" s="13" customFormat="1" ht="11.25">
      <c r="B644" s="199"/>
      <c r="C644" s="200"/>
      <c r="D644" s="201" t="s">
        <v>181</v>
      </c>
      <c r="E644" s="200"/>
      <c r="F644" s="203" t="s">
        <v>900</v>
      </c>
      <c r="G644" s="200"/>
      <c r="H644" s="204">
        <v>102.55</v>
      </c>
      <c r="I644" s="205"/>
      <c r="J644" s="200"/>
      <c r="K644" s="200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181</v>
      </c>
      <c r="AU644" s="210" t="s">
        <v>79</v>
      </c>
      <c r="AV644" s="13" t="s">
        <v>79</v>
      </c>
      <c r="AW644" s="13" t="s">
        <v>4</v>
      </c>
      <c r="AX644" s="13" t="s">
        <v>73</v>
      </c>
      <c r="AY644" s="210" t="s">
        <v>165</v>
      </c>
    </row>
    <row r="645" spans="1:65" s="2" customFormat="1" ht="24.2" customHeight="1">
      <c r="A645" s="37"/>
      <c r="B645" s="38"/>
      <c r="C645" s="233" t="s">
        <v>901</v>
      </c>
      <c r="D645" s="233" t="s">
        <v>502</v>
      </c>
      <c r="E645" s="234" t="s">
        <v>902</v>
      </c>
      <c r="F645" s="235" t="s">
        <v>903</v>
      </c>
      <c r="G645" s="236" t="s">
        <v>290</v>
      </c>
      <c r="H645" s="237">
        <v>275</v>
      </c>
      <c r="I645" s="238"/>
      <c r="J645" s="239">
        <f>ROUND(I645*H645,2)</f>
        <v>0</v>
      </c>
      <c r="K645" s="235" t="s">
        <v>171</v>
      </c>
      <c r="L645" s="240"/>
      <c r="M645" s="241" t="s">
        <v>19</v>
      </c>
      <c r="N645" s="242" t="s">
        <v>41</v>
      </c>
      <c r="O645" s="67"/>
      <c r="P645" s="190">
        <f>O645*H645</f>
        <v>0</v>
      </c>
      <c r="Q645" s="190">
        <v>5.11E-3</v>
      </c>
      <c r="R645" s="190">
        <f>Q645*H645</f>
        <v>1.4052499999999999</v>
      </c>
      <c r="S645" s="190">
        <v>0</v>
      </c>
      <c r="T645" s="19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2" t="s">
        <v>192</v>
      </c>
      <c r="AT645" s="192" t="s">
        <v>502</v>
      </c>
      <c r="AU645" s="192" t="s">
        <v>79</v>
      </c>
      <c r="AY645" s="20" t="s">
        <v>165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20" t="s">
        <v>79</v>
      </c>
      <c r="BK645" s="193">
        <f>ROUND(I645*H645,2)</f>
        <v>0</v>
      </c>
      <c r="BL645" s="20" t="s">
        <v>88</v>
      </c>
      <c r="BM645" s="192" t="s">
        <v>904</v>
      </c>
    </row>
    <row r="646" spans="1:65" s="13" customFormat="1" ht="11.25">
      <c r="B646" s="199"/>
      <c r="C646" s="200"/>
      <c r="D646" s="201" t="s">
        <v>181</v>
      </c>
      <c r="E646" s="202" t="s">
        <v>19</v>
      </c>
      <c r="F646" s="203" t="s">
        <v>905</v>
      </c>
      <c r="G646" s="200"/>
      <c r="H646" s="204">
        <v>275</v>
      </c>
      <c r="I646" s="205"/>
      <c r="J646" s="200"/>
      <c r="K646" s="200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181</v>
      </c>
      <c r="AU646" s="210" t="s">
        <v>79</v>
      </c>
      <c r="AV646" s="13" t="s">
        <v>79</v>
      </c>
      <c r="AW646" s="13" t="s">
        <v>31</v>
      </c>
      <c r="AX646" s="13" t="s">
        <v>69</v>
      </c>
      <c r="AY646" s="210" t="s">
        <v>165</v>
      </c>
    </row>
    <row r="647" spans="1:65" s="15" customFormat="1" ht="11.25">
      <c r="B647" s="221"/>
      <c r="C647" s="222"/>
      <c r="D647" s="201" t="s">
        <v>181</v>
      </c>
      <c r="E647" s="223" t="s">
        <v>19</v>
      </c>
      <c r="F647" s="224" t="s">
        <v>184</v>
      </c>
      <c r="G647" s="222"/>
      <c r="H647" s="225">
        <v>275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AT647" s="231" t="s">
        <v>181</v>
      </c>
      <c r="AU647" s="231" t="s">
        <v>79</v>
      </c>
      <c r="AV647" s="15" t="s">
        <v>88</v>
      </c>
      <c r="AW647" s="15" t="s">
        <v>31</v>
      </c>
      <c r="AX647" s="15" t="s">
        <v>73</v>
      </c>
      <c r="AY647" s="231" t="s">
        <v>165</v>
      </c>
    </row>
    <row r="648" spans="1:65" s="2" customFormat="1" ht="24.2" customHeight="1">
      <c r="A648" s="37"/>
      <c r="B648" s="38"/>
      <c r="C648" s="233" t="s">
        <v>667</v>
      </c>
      <c r="D648" s="233" t="s">
        <v>502</v>
      </c>
      <c r="E648" s="234" t="s">
        <v>906</v>
      </c>
      <c r="F648" s="235" t="s">
        <v>907</v>
      </c>
      <c r="G648" s="236" t="s">
        <v>290</v>
      </c>
      <c r="H648" s="237">
        <v>1776</v>
      </c>
      <c r="I648" s="238"/>
      <c r="J648" s="239">
        <f>ROUND(I648*H648,2)</f>
        <v>0</v>
      </c>
      <c r="K648" s="235" t="s">
        <v>171</v>
      </c>
      <c r="L648" s="240"/>
      <c r="M648" s="241" t="s">
        <v>19</v>
      </c>
      <c r="N648" s="242" t="s">
        <v>41</v>
      </c>
      <c r="O648" s="67"/>
      <c r="P648" s="190">
        <f>O648*H648</f>
        <v>0</v>
      </c>
      <c r="Q648" s="190">
        <v>1.95E-2</v>
      </c>
      <c r="R648" s="190">
        <f>Q648*H648</f>
        <v>34.631999999999998</v>
      </c>
      <c r="S648" s="190">
        <v>0</v>
      </c>
      <c r="T648" s="191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92" t="s">
        <v>192</v>
      </c>
      <c r="AT648" s="192" t="s">
        <v>502</v>
      </c>
      <c r="AU648" s="192" t="s">
        <v>79</v>
      </c>
      <c r="AY648" s="20" t="s">
        <v>165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0" t="s">
        <v>79</v>
      </c>
      <c r="BK648" s="193">
        <f>ROUND(I648*H648,2)</f>
        <v>0</v>
      </c>
      <c r="BL648" s="20" t="s">
        <v>88</v>
      </c>
      <c r="BM648" s="192" t="s">
        <v>908</v>
      </c>
    </row>
    <row r="649" spans="1:65" s="13" customFormat="1" ht="11.25">
      <c r="B649" s="199"/>
      <c r="C649" s="200"/>
      <c r="D649" s="201" t="s">
        <v>181</v>
      </c>
      <c r="E649" s="202" t="s">
        <v>19</v>
      </c>
      <c r="F649" s="203" t="s">
        <v>909</v>
      </c>
      <c r="G649" s="200"/>
      <c r="H649" s="204">
        <v>266</v>
      </c>
      <c r="I649" s="205"/>
      <c r="J649" s="200"/>
      <c r="K649" s="200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181</v>
      </c>
      <c r="AU649" s="210" t="s">
        <v>79</v>
      </c>
      <c r="AV649" s="13" t="s">
        <v>79</v>
      </c>
      <c r="AW649" s="13" t="s">
        <v>31</v>
      </c>
      <c r="AX649" s="13" t="s">
        <v>69</v>
      </c>
      <c r="AY649" s="210" t="s">
        <v>165</v>
      </c>
    </row>
    <row r="650" spans="1:65" s="13" customFormat="1" ht="11.25">
      <c r="B650" s="199"/>
      <c r="C650" s="200"/>
      <c r="D650" s="201" t="s">
        <v>181</v>
      </c>
      <c r="E650" s="202" t="s">
        <v>19</v>
      </c>
      <c r="F650" s="203" t="s">
        <v>910</v>
      </c>
      <c r="G650" s="200"/>
      <c r="H650" s="204">
        <v>1510</v>
      </c>
      <c r="I650" s="205"/>
      <c r="J650" s="200"/>
      <c r="K650" s="200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181</v>
      </c>
      <c r="AU650" s="210" t="s">
        <v>79</v>
      </c>
      <c r="AV650" s="13" t="s">
        <v>79</v>
      </c>
      <c r="AW650" s="13" t="s">
        <v>31</v>
      </c>
      <c r="AX650" s="13" t="s">
        <v>69</v>
      </c>
      <c r="AY650" s="210" t="s">
        <v>165</v>
      </c>
    </row>
    <row r="651" spans="1:65" s="15" customFormat="1" ht="11.25">
      <c r="B651" s="221"/>
      <c r="C651" s="222"/>
      <c r="D651" s="201" t="s">
        <v>181</v>
      </c>
      <c r="E651" s="223" t="s">
        <v>19</v>
      </c>
      <c r="F651" s="224" t="s">
        <v>184</v>
      </c>
      <c r="G651" s="222"/>
      <c r="H651" s="225">
        <v>1776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181</v>
      </c>
      <c r="AU651" s="231" t="s">
        <v>79</v>
      </c>
      <c r="AV651" s="15" t="s">
        <v>88</v>
      </c>
      <c r="AW651" s="15" t="s">
        <v>31</v>
      </c>
      <c r="AX651" s="15" t="s">
        <v>73</v>
      </c>
      <c r="AY651" s="231" t="s">
        <v>165</v>
      </c>
    </row>
    <row r="652" spans="1:65" s="12" customFormat="1" ht="22.9" customHeight="1">
      <c r="B652" s="165"/>
      <c r="C652" s="166"/>
      <c r="D652" s="167" t="s">
        <v>68</v>
      </c>
      <c r="E652" s="179" t="s">
        <v>94</v>
      </c>
      <c r="F652" s="179" t="s">
        <v>911</v>
      </c>
      <c r="G652" s="166"/>
      <c r="H652" s="166"/>
      <c r="I652" s="169"/>
      <c r="J652" s="180">
        <f>BK652</f>
        <v>0</v>
      </c>
      <c r="K652" s="166"/>
      <c r="L652" s="171"/>
      <c r="M652" s="172"/>
      <c r="N652" s="173"/>
      <c r="O652" s="173"/>
      <c r="P652" s="174">
        <f>SUM(P653:P1147)</f>
        <v>0</v>
      </c>
      <c r="Q652" s="173"/>
      <c r="R652" s="174">
        <f>SUM(R653:R1147)</f>
        <v>145.36487088000001</v>
      </c>
      <c r="S652" s="173"/>
      <c r="T652" s="175">
        <f>SUM(T653:T1147)</f>
        <v>1.8268E-3</v>
      </c>
      <c r="AR652" s="176" t="s">
        <v>73</v>
      </c>
      <c r="AT652" s="177" t="s">
        <v>68</v>
      </c>
      <c r="AU652" s="177" t="s">
        <v>73</v>
      </c>
      <c r="AY652" s="176" t="s">
        <v>165</v>
      </c>
      <c r="BK652" s="178">
        <f>SUM(BK653:BK1147)</f>
        <v>0</v>
      </c>
    </row>
    <row r="653" spans="1:65" s="2" customFormat="1" ht="24.2" customHeight="1">
      <c r="A653" s="37"/>
      <c r="B653" s="38"/>
      <c r="C653" s="181" t="s">
        <v>912</v>
      </c>
      <c r="D653" s="181" t="s">
        <v>167</v>
      </c>
      <c r="E653" s="182" t="s">
        <v>913</v>
      </c>
      <c r="F653" s="183" t="s">
        <v>914</v>
      </c>
      <c r="G653" s="184" t="s">
        <v>323</v>
      </c>
      <c r="H653" s="185">
        <v>97.26</v>
      </c>
      <c r="I653" s="186"/>
      <c r="J653" s="187">
        <f>ROUND(I653*H653,2)</f>
        <v>0</v>
      </c>
      <c r="K653" s="183" t="s">
        <v>171</v>
      </c>
      <c r="L653" s="42"/>
      <c r="M653" s="188" t="s">
        <v>19</v>
      </c>
      <c r="N653" s="189" t="s">
        <v>41</v>
      </c>
      <c r="O653" s="67"/>
      <c r="P653" s="190">
        <f>O653*H653</f>
        <v>0</v>
      </c>
      <c r="Q653" s="190">
        <v>2.5999999999999998E-4</v>
      </c>
      <c r="R653" s="190">
        <f>Q653*H653</f>
        <v>2.52876E-2</v>
      </c>
      <c r="S653" s="190">
        <v>0</v>
      </c>
      <c r="T653" s="191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2" t="s">
        <v>88</v>
      </c>
      <c r="AT653" s="192" t="s">
        <v>167</v>
      </c>
      <c r="AU653" s="192" t="s">
        <v>79</v>
      </c>
      <c r="AY653" s="20" t="s">
        <v>165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0" t="s">
        <v>79</v>
      </c>
      <c r="BK653" s="193">
        <f>ROUND(I653*H653,2)</f>
        <v>0</v>
      </c>
      <c r="BL653" s="20" t="s">
        <v>88</v>
      </c>
      <c r="BM653" s="192" t="s">
        <v>915</v>
      </c>
    </row>
    <row r="654" spans="1:65" s="2" customFormat="1" ht="11.25">
      <c r="A654" s="37"/>
      <c r="B654" s="38"/>
      <c r="C654" s="39"/>
      <c r="D654" s="194" t="s">
        <v>172</v>
      </c>
      <c r="E654" s="39"/>
      <c r="F654" s="195" t="s">
        <v>916</v>
      </c>
      <c r="G654" s="39"/>
      <c r="H654" s="39"/>
      <c r="I654" s="196"/>
      <c r="J654" s="39"/>
      <c r="K654" s="39"/>
      <c r="L654" s="42"/>
      <c r="M654" s="197"/>
      <c r="N654" s="198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172</v>
      </c>
      <c r="AU654" s="20" t="s">
        <v>79</v>
      </c>
    </row>
    <row r="655" spans="1:65" s="13" customFormat="1" ht="11.25">
      <c r="B655" s="199"/>
      <c r="C655" s="200"/>
      <c r="D655" s="201" t="s">
        <v>181</v>
      </c>
      <c r="E655" s="202" t="s">
        <v>19</v>
      </c>
      <c r="F655" s="203" t="s">
        <v>917</v>
      </c>
      <c r="G655" s="200"/>
      <c r="H655" s="204">
        <v>97.26</v>
      </c>
      <c r="I655" s="205"/>
      <c r="J655" s="200"/>
      <c r="K655" s="200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181</v>
      </c>
      <c r="AU655" s="210" t="s">
        <v>79</v>
      </c>
      <c r="AV655" s="13" t="s">
        <v>79</v>
      </c>
      <c r="AW655" s="13" t="s">
        <v>31</v>
      </c>
      <c r="AX655" s="13" t="s">
        <v>69</v>
      </c>
      <c r="AY655" s="210" t="s">
        <v>165</v>
      </c>
    </row>
    <row r="656" spans="1:65" s="15" customFormat="1" ht="11.25">
      <c r="B656" s="221"/>
      <c r="C656" s="222"/>
      <c r="D656" s="201" t="s">
        <v>181</v>
      </c>
      <c r="E656" s="223" t="s">
        <v>19</v>
      </c>
      <c r="F656" s="224" t="s">
        <v>184</v>
      </c>
      <c r="G656" s="222"/>
      <c r="H656" s="225">
        <v>97.26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181</v>
      </c>
      <c r="AU656" s="231" t="s">
        <v>79</v>
      </c>
      <c r="AV656" s="15" t="s">
        <v>88</v>
      </c>
      <c r="AW656" s="15" t="s">
        <v>31</v>
      </c>
      <c r="AX656" s="15" t="s">
        <v>73</v>
      </c>
      <c r="AY656" s="231" t="s">
        <v>165</v>
      </c>
    </row>
    <row r="657" spans="1:65" s="2" customFormat="1" ht="37.9" customHeight="1">
      <c r="A657" s="37"/>
      <c r="B657" s="38"/>
      <c r="C657" s="181" t="s">
        <v>672</v>
      </c>
      <c r="D657" s="181" t="s">
        <v>167</v>
      </c>
      <c r="E657" s="182" t="s">
        <v>918</v>
      </c>
      <c r="F657" s="183" t="s">
        <v>919</v>
      </c>
      <c r="G657" s="184" t="s">
        <v>323</v>
      </c>
      <c r="H657" s="185">
        <v>97.26</v>
      </c>
      <c r="I657" s="186"/>
      <c r="J657" s="187">
        <f>ROUND(I657*H657,2)</f>
        <v>0</v>
      </c>
      <c r="K657" s="183" t="s">
        <v>171</v>
      </c>
      <c r="L657" s="42"/>
      <c r="M657" s="188" t="s">
        <v>19</v>
      </c>
      <c r="N657" s="189" t="s">
        <v>41</v>
      </c>
      <c r="O657" s="67"/>
      <c r="P657" s="190">
        <f>O657*H657</f>
        <v>0</v>
      </c>
      <c r="Q657" s="190">
        <v>4.3800000000000002E-3</v>
      </c>
      <c r="R657" s="190">
        <f>Q657*H657</f>
        <v>0.42599880000000007</v>
      </c>
      <c r="S657" s="190">
        <v>0</v>
      </c>
      <c r="T657" s="191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92" t="s">
        <v>88</v>
      </c>
      <c r="AT657" s="192" t="s">
        <v>167</v>
      </c>
      <c r="AU657" s="192" t="s">
        <v>79</v>
      </c>
      <c r="AY657" s="20" t="s">
        <v>165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20" t="s">
        <v>79</v>
      </c>
      <c r="BK657" s="193">
        <f>ROUND(I657*H657,2)</f>
        <v>0</v>
      </c>
      <c r="BL657" s="20" t="s">
        <v>88</v>
      </c>
      <c r="BM657" s="192" t="s">
        <v>920</v>
      </c>
    </row>
    <row r="658" spans="1:65" s="2" customFormat="1" ht="11.25">
      <c r="A658" s="37"/>
      <c r="B658" s="38"/>
      <c r="C658" s="39"/>
      <c r="D658" s="194" t="s">
        <v>172</v>
      </c>
      <c r="E658" s="39"/>
      <c r="F658" s="195" t="s">
        <v>921</v>
      </c>
      <c r="G658" s="39"/>
      <c r="H658" s="39"/>
      <c r="I658" s="196"/>
      <c r="J658" s="39"/>
      <c r="K658" s="39"/>
      <c r="L658" s="42"/>
      <c r="M658" s="197"/>
      <c r="N658" s="198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172</v>
      </c>
      <c r="AU658" s="20" t="s">
        <v>79</v>
      </c>
    </row>
    <row r="659" spans="1:65" s="13" customFormat="1" ht="11.25">
      <c r="B659" s="199"/>
      <c r="C659" s="200"/>
      <c r="D659" s="201" t="s">
        <v>181</v>
      </c>
      <c r="E659" s="202" t="s">
        <v>19</v>
      </c>
      <c r="F659" s="203" t="s">
        <v>917</v>
      </c>
      <c r="G659" s="200"/>
      <c r="H659" s="204">
        <v>97.26</v>
      </c>
      <c r="I659" s="205"/>
      <c r="J659" s="200"/>
      <c r="K659" s="200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181</v>
      </c>
      <c r="AU659" s="210" t="s">
        <v>79</v>
      </c>
      <c r="AV659" s="13" t="s">
        <v>79</v>
      </c>
      <c r="AW659" s="13" t="s">
        <v>31</v>
      </c>
      <c r="AX659" s="13" t="s">
        <v>69</v>
      </c>
      <c r="AY659" s="210" t="s">
        <v>165</v>
      </c>
    </row>
    <row r="660" spans="1:65" s="15" customFormat="1" ht="11.25">
      <c r="B660" s="221"/>
      <c r="C660" s="222"/>
      <c r="D660" s="201" t="s">
        <v>181</v>
      </c>
      <c r="E660" s="223" t="s">
        <v>19</v>
      </c>
      <c r="F660" s="224" t="s">
        <v>184</v>
      </c>
      <c r="G660" s="222"/>
      <c r="H660" s="225">
        <v>97.26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181</v>
      </c>
      <c r="AU660" s="231" t="s">
        <v>79</v>
      </c>
      <c r="AV660" s="15" t="s">
        <v>88</v>
      </c>
      <c r="AW660" s="15" t="s">
        <v>31</v>
      </c>
      <c r="AX660" s="15" t="s">
        <v>73</v>
      </c>
      <c r="AY660" s="231" t="s">
        <v>165</v>
      </c>
    </row>
    <row r="661" spans="1:65" s="2" customFormat="1" ht="44.25" customHeight="1">
      <c r="A661" s="37"/>
      <c r="B661" s="38"/>
      <c r="C661" s="181" t="s">
        <v>922</v>
      </c>
      <c r="D661" s="181" t="s">
        <v>167</v>
      </c>
      <c r="E661" s="182" t="s">
        <v>923</v>
      </c>
      <c r="F661" s="183" t="s">
        <v>924</v>
      </c>
      <c r="G661" s="184" t="s">
        <v>323</v>
      </c>
      <c r="H661" s="185">
        <v>97.26</v>
      </c>
      <c r="I661" s="186"/>
      <c r="J661" s="187">
        <f>ROUND(I661*H661,2)</f>
        <v>0</v>
      </c>
      <c r="K661" s="183" t="s">
        <v>171</v>
      </c>
      <c r="L661" s="42"/>
      <c r="M661" s="188" t="s">
        <v>19</v>
      </c>
      <c r="N661" s="189" t="s">
        <v>41</v>
      </c>
      <c r="O661" s="67"/>
      <c r="P661" s="190">
        <f>O661*H661</f>
        <v>0</v>
      </c>
      <c r="Q661" s="190">
        <v>6.5599999999999999E-3</v>
      </c>
      <c r="R661" s="190">
        <f>Q661*H661</f>
        <v>0.63802559999999997</v>
      </c>
      <c r="S661" s="190">
        <v>0</v>
      </c>
      <c r="T661" s="191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92" t="s">
        <v>88</v>
      </c>
      <c r="AT661" s="192" t="s">
        <v>167</v>
      </c>
      <c r="AU661" s="192" t="s">
        <v>79</v>
      </c>
      <c r="AY661" s="20" t="s">
        <v>165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20" t="s">
        <v>79</v>
      </c>
      <c r="BK661" s="193">
        <f>ROUND(I661*H661,2)</f>
        <v>0</v>
      </c>
      <c r="BL661" s="20" t="s">
        <v>88</v>
      </c>
      <c r="BM661" s="192" t="s">
        <v>925</v>
      </c>
    </row>
    <row r="662" spans="1:65" s="2" customFormat="1" ht="11.25">
      <c r="A662" s="37"/>
      <c r="B662" s="38"/>
      <c r="C662" s="39"/>
      <c r="D662" s="194" t="s">
        <v>172</v>
      </c>
      <c r="E662" s="39"/>
      <c r="F662" s="195" t="s">
        <v>926</v>
      </c>
      <c r="G662" s="39"/>
      <c r="H662" s="39"/>
      <c r="I662" s="196"/>
      <c r="J662" s="39"/>
      <c r="K662" s="39"/>
      <c r="L662" s="42"/>
      <c r="M662" s="197"/>
      <c r="N662" s="198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172</v>
      </c>
      <c r="AU662" s="20" t="s">
        <v>79</v>
      </c>
    </row>
    <row r="663" spans="1:65" s="13" customFormat="1" ht="11.25">
      <c r="B663" s="199"/>
      <c r="C663" s="200"/>
      <c r="D663" s="201" t="s">
        <v>181</v>
      </c>
      <c r="E663" s="202" t="s">
        <v>19</v>
      </c>
      <c r="F663" s="203" t="s">
        <v>917</v>
      </c>
      <c r="G663" s="200"/>
      <c r="H663" s="204">
        <v>97.26</v>
      </c>
      <c r="I663" s="205"/>
      <c r="J663" s="200"/>
      <c r="K663" s="200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181</v>
      </c>
      <c r="AU663" s="210" t="s">
        <v>79</v>
      </c>
      <c r="AV663" s="13" t="s">
        <v>79</v>
      </c>
      <c r="AW663" s="13" t="s">
        <v>31</v>
      </c>
      <c r="AX663" s="13" t="s">
        <v>69</v>
      </c>
      <c r="AY663" s="210" t="s">
        <v>165</v>
      </c>
    </row>
    <row r="664" spans="1:65" s="15" customFormat="1" ht="11.25">
      <c r="B664" s="221"/>
      <c r="C664" s="222"/>
      <c r="D664" s="201" t="s">
        <v>181</v>
      </c>
      <c r="E664" s="223" t="s">
        <v>19</v>
      </c>
      <c r="F664" s="224" t="s">
        <v>184</v>
      </c>
      <c r="G664" s="222"/>
      <c r="H664" s="225">
        <v>97.26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181</v>
      </c>
      <c r="AU664" s="231" t="s">
        <v>79</v>
      </c>
      <c r="AV664" s="15" t="s">
        <v>88</v>
      </c>
      <c r="AW664" s="15" t="s">
        <v>31</v>
      </c>
      <c r="AX664" s="15" t="s">
        <v>73</v>
      </c>
      <c r="AY664" s="231" t="s">
        <v>165</v>
      </c>
    </row>
    <row r="665" spans="1:65" s="2" customFormat="1" ht="33" customHeight="1">
      <c r="A665" s="37"/>
      <c r="B665" s="38"/>
      <c r="C665" s="181" t="s">
        <v>678</v>
      </c>
      <c r="D665" s="181" t="s">
        <v>167</v>
      </c>
      <c r="E665" s="182" t="s">
        <v>927</v>
      </c>
      <c r="F665" s="183" t="s">
        <v>928</v>
      </c>
      <c r="G665" s="184" t="s">
        <v>323</v>
      </c>
      <c r="H665" s="185">
        <v>466.59800000000001</v>
      </c>
      <c r="I665" s="186"/>
      <c r="J665" s="187">
        <f>ROUND(I665*H665,2)</f>
        <v>0</v>
      </c>
      <c r="K665" s="183" t="s">
        <v>171</v>
      </c>
      <c r="L665" s="42"/>
      <c r="M665" s="188" t="s">
        <v>19</v>
      </c>
      <c r="N665" s="189" t="s">
        <v>41</v>
      </c>
      <c r="O665" s="67"/>
      <c r="P665" s="190">
        <f>O665*H665</f>
        <v>0</v>
      </c>
      <c r="Q665" s="190">
        <v>7.3499999999999998E-3</v>
      </c>
      <c r="R665" s="190">
        <f>Q665*H665</f>
        <v>3.4294953000000001</v>
      </c>
      <c r="S665" s="190">
        <v>0</v>
      </c>
      <c r="T665" s="191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92" t="s">
        <v>88</v>
      </c>
      <c r="AT665" s="192" t="s">
        <v>167</v>
      </c>
      <c r="AU665" s="192" t="s">
        <v>79</v>
      </c>
      <c r="AY665" s="20" t="s">
        <v>165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20" t="s">
        <v>79</v>
      </c>
      <c r="BK665" s="193">
        <f>ROUND(I665*H665,2)</f>
        <v>0</v>
      </c>
      <c r="BL665" s="20" t="s">
        <v>88</v>
      </c>
      <c r="BM665" s="192" t="s">
        <v>929</v>
      </c>
    </row>
    <row r="666" spans="1:65" s="2" customFormat="1" ht="11.25">
      <c r="A666" s="37"/>
      <c r="B666" s="38"/>
      <c r="C666" s="39"/>
      <c r="D666" s="194" t="s">
        <v>172</v>
      </c>
      <c r="E666" s="39"/>
      <c r="F666" s="195" t="s">
        <v>930</v>
      </c>
      <c r="G666" s="39"/>
      <c r="H666" s="39"/>
      <c r="I666" s="196"/>
      <c r="J666" s="39"/>
      <c r="K666" s="39"/>
      <c r="L666" s="42"/>
      <c r="M666" s="197"/>
      <c r="N666" s="198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172</v>
      </c>
      <c r="AU666" s="20" t="s">
        <v>79</v>
      </c>
    </row>
    <row r="667" spans="1:65" s="13" customFormat="1" ht="11.25">
      <c r="B667" s="199"/>
      <c r="C667" s="200"/>
      <c r="D667" s="201" t="s">
        <v>181</v>
      </c>
      <c r="E667" s="202" t="s">
        <v>19</v>
      </c>
      <c r="F667" s="203" t="s">
        <v>931</v>
      </c>
      <c r="G667" s="200"/>
      <c r="H667" s="204">
        <v>2.5569999999999999</v>
      </c>
      <c r="I667" s="205"/>
      <c r="J667" s="200"/>
      <c r="K667" s="200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181</v>
      </c>
      <c r="AU667" s="210" t="s">
        <v>79</v>
      </c>
      <c r="AV667" s="13" t="s">
        <v>79</v>
      </c>
      <c r="AW667" s="13" t="s">
        <v>31</v>
      </c>
      <c r="AX667" s="13" t="s">
        <v>69</v>
      </c>
      <c r="AY667" s="210" t="s">
        <v>165</v>
      </c>
    </row>
    <row r="668" spans="1:65" s="13" customFormat="1" ht="11.25">
      <c r="B668" s="199"/>
      <c r="C668" s="200"/>
      <c r="D668" s="201" t="s">
        <v>181</v>
      </c>
      <c r="E668" s="202" t="s">
        <v>19</v>
      </c>
      <c r="F668" s="203" t="s">
        <v>932</v>
      </c>
      <c r="G668" s="200"/>
      <c r="H668" s="204">
        <v>19.341000000000001</v>
      </c>
      <c r="I668" s="205"/>
      <c r="J668" s="200"/>
      <c r="K668" s="200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181</v>
      </c>
      <c r="AU668" s="210" t="s">
        <v>79</v>
      </c>
      <c r="AV668" s="13" t="s">
        <v>79</v>
      </c>
      <c r="AW668" s="13" t="s">
        <v>31</v>
      </c>
      <c r="AX668" s="13" t="s">
        <v>69</v>
      </c>
      <c r="AY668" s="210" t="s">
        <v>165</v>
      </c>
    </row>
    <row r="669" spans="1:65" s="13" customFormat="1" ht="11.25">
      <c r="B669" s="199"/>
      <c r="C669" s="200"/>
      <c r="D669" s="201" t="s">
        <v>181</v>
      </c>
      <c r="E669" s="202" t="s">
        <v>19</v>
      </c>
      <c r="F669" s="203" t="s">
        <v>933</v>
      </c>
      <c r="G669" s="200"/>
      <c r="H669" s="204">
        <v>33.15</v>
      </c>
      <c r="I669" s="205"/>
      <c r="J669" s="200"/>
      <c r="K669" s="200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181</v>
      </c>
      <c r="AU669" s="210" t="s">
        <v>79</v>
      </c>
      <c r="AV669" s="13" t="s">
        <v>79</v>
      </c>
      <c r="AW669" s="13" t="s">
        <v>31</v>
      </c>
      <c r="AX669" s="13" t="s">
        <v>69</v>
      </c>
      <c r="AY669" s="210" t="s">
        <v>165</v>
      </c>
    </row>
    <row r="670" spans="1:65" s="13" customFormat="1" ht="22.5">
      <c r="B670" s="199"/>
      <c r="C670" s="200"/>
      <c r="D670" s="201" t="s">
        <v>181</v>
      </c>
      <c r="E670" s="202" t="s">
        <v>19</v>
      </c>
      <c r="F670" s="203" t="s">
        <v>934</v>
      </c>
      <c r="G670" s="200"/>
      <c r="H670" s="204">
        <v>48.65</v>
      </c>
      <c r="I670" s="205"/>
      <c r="J670" s="200"/>
      <c r="K670" s="200"/>
      <c r="L670" s="206"/>
      <c r="M670" s="207"/>
      <c r="N670" s="208"/>
      <c r="O670" s="208"/>
      <c r="P670" s="208"/>
      <c r="Q670" s="208"/>
      <c r="R670" s="208"/>
      <c r="S670" s="208"/>
      <c r="T670" s="209"/>
      <c r="AT670" s="210" t="s">
        <v>181</v>
      </c>
      <c r="AU670" s="210" t="s">
        <v>79</v>
      </c>
      <c r="AV670" s="13" t="s">
        <v>79</v>
      </c>
      <c r="AW670" s="13" t="s">
        <v>31</v>
      </c>
      <c r="AX670" s="13" t="s">
        <v>69</v>
      </c>
      <c r="AY670" s="210" t="s">
        <v>165</v>
      </c>
    </row>
    <row r="671" spans="1:65" s="13" customFormat="1" ht="11.25">
      <c r="B671" s="199"/>
      <c r="C671" s="200"/>
      <c r="D671" s="201" t="s">
        <v>181</v>
      </c>
      <c r="E671" s="202" t="s">
        <v>19</v>
      </c>
      <c r="F671" s="203" t="s">
        <v>935</v>
      </c>
      <c r="G671" s="200"/>
      <c r="H671" s="204">
        <v>20.36</v>
      </c>
      <c r="I671" s="205"/>
      <c r="J671" s="200"/>
      <c r="K671" s="200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181</v>
      </c>
      <c r="AU671" s="210" t="s">
        <v>79</v>
      </c>
      <c r="AV671" s="13" t="s">
        <v>79</v>
      </c>
      <c r="AW671" s="13" t="s">
        <v>31</v>
      </c>
      <c r="AX671" s="13" t="s">
        <v>69</v>
      </c>
      <c r="AY671" s="210" t="s">
        <v>165</v>
      </c>
    </row>
    <row r="672" spans="1:65" s="13" customFormat="1" ht="11.25">
      <c r="B672" s="199"/>
      <c r="C672" s="200"/>
      <c r="D672" s="201" t="s">
        <v>181</v>
      </c>
      <c r="E672" s="202" t="s">
        <v>19</v>
      </c>
      <c r="F672" s="203" t="s">
        <v>936</v>
      </c>
      <c r="G672" s="200"/>
      <c r="H672" s="204">
        <v>66.8</v>
      </c>
      <c r="I672" s="205"/>
      <c r="J672" s="200"/>
      <c r="K672" s="200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181</v>
      </c>
      <c r="AU672" s="210" t="s">
        <v>79</v>
      </c>
      <c r="AV672" s="13" t="s">
        <v>79</v>
      </c>
      <c r="AW672" s="13" t="s">
        <v>31</v>
      </c>
      <c r="AX672" s="13" t="s">
        <v>69</v>
      </c>
      <c r="AY672" s="210" t="s">
        <v>165</v>
      </c>
    </row>
    <row r="673" spans="1:65" s="13" customFormat="1" ht="11.25">
      <c r="B673" s="199"/>
      <c r="C673" s="200"/>
      <c r="D673" s="201" t="s">
        <v>181</v>
      </c>
      <c r="E673" s="202" t="s">
        <v>19</v>
      </c>
      <c r="F673" s="203" t="s">
        <v>937</v>
      </c>
      <c r="G673" s="200"/>
      <c r="H673" s="204">
        <v>24.48</v>
      </c>
      <c r="I673" s="205"/>
      <c r="J673" s="200"/>
      <c r="K673" s="200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181</v>
      </c>
      <c r="AU673" s="210" t="s">
        <v>79</v>
      </c>
      <c r="AV673" s="13" t="s">
        <v>79</v>
      </c>
      <c r="AW673" s="13" t="s">
        <v>31</v>
      </c>
      <c r="AX673" s="13" t="s">
        <v>69</v>
      </c>
      <c r="AY673" s="210" t="s">
        <v>165</v>
      </c>
    </row>
    <row r="674" spans="1:65" s="13" customFormat="1" ht="11.25">
      <c r="B674" s="199"/>
      <c r="C674" s="200"/>
      <c r="D674" s="201" t="s">
        <v>181</v>
      </c>
      <c r="E674" s="202" t="s">
        <v>19</v>
      </c>
      <c r="F674" s="203" t="s">
        <v>938</v>
      </c>
      <c r="G674" s="200"/>
      <c r="H674" s="204">
        <v>8.92</v>
      </c>
      <c r="I674" s="205"/>
      <c r="J674" s="200"/>
      <c r="K674" s="200"/>
      <c r="L674" s="206"/>
      <c r="M674" s="207"/>
      <c r="N674" s="208"/>
      <c r="O674" s="208"/>
      <c r="P674" s="208"/>
      <c r="Q674" s="208"/>
      <c r="R674" s="208"/>
      <c r="S674" s="208"/>
      <c r="T674" s="209"/>
      <c r="AT674" s="210" t="s">
        <v>181</v>
      </c>
      <c r="AU674" s="210" t="s">
        <v>79</v>
      </c>
      <c r="AV674" s="13" t="s">
        <v>79</v>
      </c>
      <c r="AW674" s="13" t="s">
        <v>31</v>
      </c>
      <c r="AX674" s="13" t="s">
        <v>69</v>
      </c>
      <c r="AY674" s="210" t="s">
        <v>165</v>
      </c>
    </row>
    <row r="675" spans="1:65" s="13" customFormat="1" ht="11.25">
      <c r="B675" s="199"/>
      <c r="C675" s="200"/>
      <c r="D675" s="201" t="s">
        <v>181</v>
      </c>
      <c r="E675" s="202" t="s">
        <v>19</v>
      </c>
      <c r="F675" s="203" t="s">
        <v>939</v>
      </c>
      <c r="G675" s="200"/>
      <c r="H675" s="204">
        <v>15.65</v>
      </c>
      <c r="I675" s="205"/>
      <c r="J675" s="200"/>
      <c r="K675" s="200"/>
      <c r="L675" s="206"/>
      <c r="M675" s="207"/>
      <c r="N675" s="208"/>
      <c r="O675" s="208"/>
      <c r="P675" s="208"/>
      <c r="Q675" s="208"/>
      <c r="R675" s="208"/>
      <c r="S675" s="208"/>
      <c r="T675" s="209"/>
      <c r="AT675" s="210" t="s">
        <v>181</v>
      </c>
      <c r="AU675" s="210" t="s">
        <v>79</v>
      </c>
      <c r="AV675" s="13" t="s">
        <v>79</v>
      </c>
      <c r="AW675" s="13" t="s">
        <v>31</v>
      </c>
      <c r="AX675" s="13" t="s">
        <v>69</v>
      </c>
      <c r="AY675" s="210" t="s">
        <v>165</v>
      </c>
    </row>
    <row r="676" spans="1:65" s="13" customFormat="1" ht="11.25">
      <c r="B676" s="199"/>
      <c r="C676" s="200"/>
      <c r="D676" s="201" t="s">
        <v>181</v>
      </c>
      <c r="E676" s="202" t="s">
        <v>19</v>
      </c>
      <c r="F676" s="203" t="s">
        <v>940</v>
      </c>
      <c r="G676" s="200"/>
      <c r="H676" s="204">
        <v>12.942</v>
      </c>
      <c r="I676" s="205"/>
      <c r="J676" s="200"/>
      <c r="K676" s="200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181</v>
      </c>
      <c r="AU676" s="210" t="s">
        <v>79</v>
      </c>
      <c r="AV676" s="13" t="s">
        <v>79</v>
      </c>
      <c r="AW676" s="13" t="s">
        <v>31</v>
      </c>
      <c r="AX676" s="13" t="s">
        <v>69</v>
      </c>
      <c r="AY676" s="210" t="s">
        <v>165</v>
      </c>
    </row>
    <row r="677" spans="1:65" s="13" customFormat="1" ht="11.25">
      <c r="B677" s="199"/>
      <c r="C677" s="200"/>
      <c r="D677" s="201" t="s">
        <v>181</v>
      </c>
      <c r="E677" s="202" t="s">
        <v>19</v>
      </c>
      <c r="F677" s="203" t="s">
        <v>941</v>
      </c>
      <c r="G677" s="200"/>
      <c r="H677" s="204">
        <v>31.03</v>
      </c>
      <c r="I677" s="205"/>
      <c r="J677" s="200"/>
      <c r="K677" s="200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181</v>
      </c>
      <c r="AU677" s="210" t="s">
        <v>79</v>
      </c>
      <c r="AV677" s="13" t="s">
        <v>79</v>
      </c>
      <c r="AW677" s="13" t="s">
        <v>31</v>
      </c>
      <c r="AX677" s="13" t="s">
        <v>69</v>
      </c>
      <c r="AY677" s="210" t="s">
        <v>165</v>
      </c>
    </row>
    <row r="678" spans="1:65" s="13" customFormat="1" ht="11.25">
      <c r="B678" s="199"/>
      <c r="C678" s="200"/>
      <c r="D678" s="201" t="s">
        <v>181</v>
      </c>
      <c r="E678" s="202" t="s">
        <v>19</v>
      </c>
      <c r="F678" s="203" t="s">
        <v>942</v>
      </c>
      <c r="G678" s="200"/>
      <c r="H678" s="204">
        <v>6.2140000000000004</v>
      </c>
      <c r="I678" s="205"/>
      <c r="J678" s="200"/>
      <c r="K678" s="200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181</v>
      </c>
      <c r="AU678" s="210" t="s">
        <v>79</v>
      </c>
      <c r="AV678" s="13" t="s">
        <v>79</v>
      </c>
      <c r="AW678" s="13" t="s">
        <v>31</v>
      </c>
      <c r="AX678" s="13" t="s">
        <v>69</v>
      </c>
      <c r="AY678" s="210" t="s">
        <v>165</v>
      </c>
    </row>
    <row r="679" spans="1:65" s="13" customFormat="1" ht="11.25">
      <c r="B679" s="199"/>
      <c r="C679" s="200"/>
      <c r="D679" s="201" t="s">
        <v>181</v>
      </c>
      <c r="E679" s="202" t="s">
        <v>19</v>
      </c>
      <c r="F679" s="203" t="s">
        <v>943</v>
      </c>
      <c r="G679" s="200"/>
      <c r="H679" s="204">
        <v>55.357999999999997</v>
      </c>
      <c r="I679" s="205"/>
      <c r="J679" s="200"/>
      <c r="K679" s="200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181</v>
      </c>
      <c r="AU679" s="210" t="s">
        <v>79</v>
      </c>
      <c r="AV679" s="13" t="s">
        <v>79</v>
      </c>
      <c r="AW679" s="13" t="s">
        <v>31</v>
      </c>
      <c r="AX679" s="13" t="s">
        <v>69</v>
      </c>
      <c r="AY679" s="210" t="s">
        <v>165</v>
      </c>
    </row>
    <row r="680" spans="1:65" s="13" customFormat="1" ht="11.25">
      <c r="B680" s="199"/>
      <c r="C680" s="200"/>
      <c r="D680" s="201" t="s">
        <v>181</v>
      </c>
      <c r="E680" s="202" t="s">
        <v>19</v>
      </c>
      <c r="F680" s="203" t="s">
        <v>944</v>
      </c>
      <c r="G680" s="200"/>
      <c r="H680" s="204">
        <v>52.8</v>
      </c>
      <c r="I680" s="205"/>
      <c r="J680" s="200"/>
      <c r="K680" s="200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181</v>
      </c>
      <c r="AU680" s="210" t="s">
        <v>79</v>
      </c>
      <c r="AV680" s="13" t="s">
        <v>79</v>
      </c>
      <c r="AW680" s="13" t="s">
        <v>31</v>
      </c>
      <c r="AX680" s="13" t="s">
        <v>69</v>
      </c>
      <c r="AY680" s="210" t="s">
        <v>165</v>
      </c>
    </row>
    <row r="681" spans="1:65" s="13" customFormat="1" ht="11.25">
      <c r="B681" s="199"/>
      <c r="C681" s="200"/>
      <c r="D681" s="201" t="s">
        <v>181</v>
      </c>
      <c r="E681" s="202" t="s">
        <v>19</v>
      </c>
      <c r="F681" s="203" t="s">
        <v>945</v>
      </c>
      <c r="G681" s="200"/>
      <c r="H681" s="204">
        <v>35.08</v>
      </c>
      <c r="I681" s="205"/>
      <c r="J681" s="200"/>
      <c r="K681" s="200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181</v>
      </c>
      <c r="AU681" s="210" t="s">
        <v>79</v>
      </c>
      <c r="AV681" s="13" t="s">
        <v>79</v>
      </c>
      <c r="AW681" s="13" t="s">
        <v>31</v>
      </c>
      <c r="AX681" s="13" t="s">
        <v>69</v>
      </c>
      <c r="AY681" s="210" t="s">
        <v>165</v>
      </c>
    </row>
    <row r="682" spans="1:65" s="13" customFormat="1" ht="11.25">
      <c r="B682" s="199"/>
      <c r="C682" s="200"/>
      <c r="D682" s="201" t="s">
        <v>181</v>
      </c>
      <c r="E682" s="202" t="s">
        <v>19</v>
      </c>
      <c r="F682" s="203" t="s">
        <v>946</v>
      </c>
      <c r="G682" s="200"/>
      <c r="H682" s="204">
        <v>18.626000000000001</v>
      </c>
      <c r="I682" s="205"/>
      <c r="J682" s="200"/>
      <c r="K682" s="200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181</v>
      </c>
      <c r="AU682" s="210" t="s">
        <v>79</v>
      </c>
      <c r="AV682" s="13" t="s">
        <v>79</v>
      </c>
      <c r="AW682" s="13" t="s">
        <v>31</v>
      </c>
      <c r="AX682" s="13" t="s">
        <v>69</v>
      </c>
      <c r="AY682" s="210" t="s">
        <v>165</v>
      </c>
    </row>
    <row r="683" spans="1:65" s="13" customFormat="1" ht="11.25">
      <c r="B683" s="199"/>
      <c r="C683" s="200"/>
      <c r="D683" s="201" t="s">
        <v>181</v>
      </c>
      <c r="E683" s="202" t="s">
        <v>19</v>
      </c>
      <c r="F683" s="203" t="s">
        <v>947</v>
      </c>
      <c r="G683" s="200"/>
      <c r="H683" s="204">
        <v>8.5399999999999991</v>
      </c>
      <c r="I683" s="205"/>
      <c r="J683" s="200"/>
      <c r="K683" s="200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181</v>
      </c>
      <c r="AU683" s="210" t="s">
        <v>79</v>
      </c>
      <c r="AV683" s="13" t="s">
        <v>79</v>
      </c>
      <c r="AW683" s="13" t="s">
        <v>31</v>
      </c>
      <c r="AX683" s="13" t="s">
        <v>69</v>
      </c>
      <c r="AY683" s="210" t="s">
        <v>165</v>
      </c>
    </row>
    <row r="684" spans="1:65" s="13" customFormat="1" ht="11.25">
      <c r="B684" s="199"/>
      <c r="C684" s="200"/>
      <c r="D684" s="201" t="s">
        <v>181</v>
      </c>
      <c r="E684" s="202" t="s">
        <v>19</v>
      </c>
      <c r="F684" s="203" t="s">
        <v>948</v>
      </c>
      <c r="G684" s="200"/>
      <c r="H684" s="204">
        <v>6.1</v>
      </c>
      <c r="I684" s="205"/>
      <c r="J684" s="200"/>
      <c r="K684" s="200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181</v>
      </c>
      <c r="AU684" s="210" t="s">
        <v>79</v>
      </c>
      <c r="AV684" s="13" t="s">
        <v>79</v>
      </c>
      <c r="AW684" s="13" t="s">
        <v>31</v>
      </c>
      <c r="AX684" s="13" t="s">
        <v>69</v>
      </c>
      <c r="AY684" s="210" t="s">
        <v>165</v>
      </c>
    </row>
    <row r="685" spans="1:65" s="15" customFormat="1" ht="11.25">
      <c r="B685" s="221"/>
      <c r="C685" s="222"/>
      <c r="D685" s="201" t="s">
        <v>181</v>
      </c>
      <c r="E685" s="223" t="s">
        <v>19</v>
      </c>
      <c r="F685" s="224" t="s">
        <v>184</v>
      </c>
      <c r="G685" s="222"/>
      <c r="H685" s="225">
        <v>466.59800000000001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181</v>
      </c>
      <c r="AU685" s="231" t="s">
        <v>79</v>
      </c>
      <c r="AV685" s="15" t="s">
        <v>88</v>
      </c>
      <c r="AW685" s="15" t="s">
        <v>31</v>
      </c>
      <c r="AX685" s="15" t="s">
        <v>73</v>
      </c>
      <c r="AY685" s="231" t="s">
        <v>165</v>
      </c>
    </row>
    <row r="686" spans="1:65" s="2" customFormat="1" ht="24.2" customHeight="1">
      <c r="A686" s="37"/>
      <c r="B686" s="38"/>
      <c r="C686" s="181" t="s">
        <v>949</v>
      </c>
      <c r="D686" s="181" t="s">
        <v>167</v>
      </c>
      <c r="E686" s="182" t="s">
        <v>950</v>
      </c>
      <c r="F686" s="183" t="s">
        <v>951</v>
      </c>
      <c r="G686" s="184" t="s">
        <v>323</v>
      </c>
      <c r="H686" s="185">
        <v>1367.604</v>
      </c>
      <c r="I686" s="186"/>
      <c r="J686" s="187">
        <f>ROUND(I686*H686,2)</f>
        <v>0</v>
      </c>
      <c r="K686" s="183" t="s">
        <v>171</v>
      </c>
      <c r="L686" s="42"/>
      <c r="M686" s="188" t="s">
        <v>19</v>
      </c>
      <c r="N686" s="189" t="s">
        <v>41</v>
      </c>
      <c r="O686" s="67"/>
      <c r="P686" s="190">
        <f>O686*H686</f>
        <v>0</v>
      </c>
      <c r="Q686" s="190">
        <v>2.5999999999999998E-4</v>
      </c>
      <c r="R686" s="190">
        <f>Q686*H686</f>
        <v>0.35557703999999996</v>
      </c>
      <c r="S686" s="190">
        <v>0</v>
      </c>
      <c r="T686" s="191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92" t="s">
        <v>88</v>
      </c>
      <c r="AT686" s="192" t="s">
        <v>167</v>
      </c>
      <c r="AU686" s="192" t="s">
        <v>79</v>
      </c>
      <c r="AY686" s="20" t="s">
        <v>165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20" t="s">
        <v>79</v>
      </c>
      <c r="BK686" s="193">
        <f>ROUND(I686*H686,2)</f>
        <v>0</v>
      </c>
      <c r="BL686" s="20" t="s">
        <v>88</v>
      </c>
      <c r="BM686" s="192" t="s">
        <v>952</v>
      </c>
    </row>
    <row r="687" spans="1:65" s="2" customFormat="1" ht="11.25">
      <c r="A687" s="37"/>
      <c r="B687" s="38"/>
      <c r="C687" s="39"/>
      <c r="D687" s="194" t="s">
        <v>172</v>
      </c>
      <c r="E687" s="39"/>
      <c r="F687" s="195" t="s">
        <v>953</v>
      </c>
      <c r="G687" s="39"/>
      <c r="H687" s="39"/>
      <c r="I687" s="196"/>
      <c r="J687" s="39"/>
      <c r="K687" s="39"/>
      <c r="L687" s="42"/>
      <c r="M687" s="197"/>
      <c r="N687" s="198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172</v>
      </c>
      <c r="AU687" s="20" t="s">
        <v>79</v>
      </c>
    </row>
    <row r="688" spans="1:65" s="13" customFormat="1" ht="22.5">
      <c r="B688" s="199"/>
      <c r="C688" s="200"/>
      <c r="D688" s="201" t="s">
        <v>181</v>
      </c>
      <c r="E688" s="202" t="s">
        <v>19</v>
      </c>
      <c r="F688" s="203" t="s">
        <v>954</v>
      </c>
      <c r="G688" s="200"/>
      <c r="H688" s="204">
        <v>67.736999999999995</v>
      </c>
      <c r="I688" s="205"/>
      <c r="J688" s="200"/>
      <c r="K688" s="200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181</v>
      </c>
      <c r="AU688" s="210" t="s">
        <v>79</v>
      </c>
      <c r="AV688" s="13" t="s">
        <v>79</v>
      </c>
      <c r="AW688" s="13" t="s">
        <v>31</v>
      </c>
      <c r="AX688" s="13" t="s">
        <v>69</v>
      </c>
      <c r="AY688" s="210" t="s">
        <v>165</v>
      </c>
    </row>
    <row r="689" spans="2:51" s="13" customFormat="1" ht="11.25">
      <c r="B689" s="199"/>
      <c r="C689" s="200"/>
      <c r="D689" s="201" t="s">
        <v>181</v>
      </c>
      <c r="E689" s="202" t="s">
        <v>19</v>
      </c>
      <c r="F689" s="203" t="s">
        <v>955</v>
      </c>
      <c r="G689" s="200"/>
      <c r="H689" s="204">
        <v>64.641999999999996</v>
      </c>
      <c r="I689" s="205"/>
      <c r="J689" s="200"/>
      <c r="K689" s="200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181</v>
      </c>
      <c r="AU689" s="210" t="s">
        <v>79</v>
      </c>
      <c r="AV689" s="13" t="s">
        <v>79</v>
      </c>
      <c r="AW689" s="13" t="s">
        <v>31</v>
      </c>
      <c r="AX689" s="13" t="s">
        <v>69</v>
      </c>
      <c r="AY689" s="210" t="s">
        <v>165</v>
      </c>
    </row>
    <row r="690" spans="2:51" s="13" customFormat="1" ht="11.25">
      <c r="B690" s="199"/>
      <c r="C690" s="200"/>
      <c r="D690" s="201" t="s">
        <v>181</v>
      </c>
      <c r="E690" s="202" t="s">
        <v>19</v>
      </c>
      <c r="F690" s="203" t="s">
        <v>956</v>
      </c>
      <c r="G690" s="200"/>
      <c r="H690" s="204">
        <v>60.344999999999999</v>
      </c>
      <c r="I690" s="205"/>
      <c r="J690" s="200"/>
      <c r="K690" s="200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181</v>
      </c>
      <c r="AU690" s="210" t="s">
        <v>79</v>
      </c>
      <c r="AV690" s="13" t="s">
        <v>79</v>
      </c>
      <c r="AW690" s="13" t="s">
        <v>31</v>
      </c>
      <c r="AX690" s="13" t="s">
        <v>69</v>
      </c>
      <c r="AY690" s="210" t="s">
        <v>165</v>
      </c>
    </row>
    <row r="691" spans="2:51" s="13" customFormat="1" ht="11.25">
      <c r="B691" s="199"/>
      <c r="C691" s="200"/>
      <c r="D691" s="201" t="s">
        <v>181</v>
      </c>
      <c r="E691" s="202" t="s">
        <v>19</v>
      </c>
      <c r="F691" s="203" t="s">
        <v>957</v>
      </c>
      <c r="G691" s="200"/>
      <c r="H691" s="204">
        <v>33.094999999999999</v>
      </c>
      <c r="I691" s="205"/>
      <c r="J691" s="200"/>
      <c r="K691" s="200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181</v>
      </c>
      <c r="AU691" s="210" t="s">
        <v>79</v>
      </c>
      <c r="AV691" s="13" t="s">
        <v>79</v>
      </c>
      <c r="AW691" s="13" t="s">
        <v>31</v>
      </c>
      <c r="AX691" s="13" t="s">
        <v>69</v>
      </c>
      <c r="AY691" s="210" t="s">
        <v>165</v>
      </c>
    </row>
    <row r="692" spans="2:51" s="13" customFormat="1" ht="11.25">
      <c r="B692" s="199"/>
      <c r="C692" s="200"/>
      <c r="D692" s="201" t="s">
        <v>181</v>
      </c>
      <c r="E692" s="202" t="s">
        <v>19</v>
      </c>
      <c r="F692" s="203" t="s">
        <v>958</v>
      </c>
      <c r="G692" s="200"/>
      <c r="H692" s="204">
        <v>34.909999999999997</v>
      </c>
      <c r="I692" s="205"/>
      <c r="J692" s="200"/>
      <c r="K692" s="200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181</v>
      </c>
      <c r="AU692" s="210" t="s">
        <v>79</v>
      </c>
      <c r="AV692" s="13" t="s">
        <v>79</v>
      </c>
      <c r="AW692" s="13" t="s">
        <v>31</v>
      </c>
      <c r="AX692" s="13" t="s">
        <v>69</v>
      </c>
      <c r="AY692" s="210" t="s">
        <v>165</v>
      </c>
    </row>
    <row r="693" spans="2:51" s="13" customFormat="1" ht="11.25">
      <c r="B693" s="199"/>
      <c r="C693" s="200"/>
      <c r="D693" s="201" t="s">
        <v>181</v>
      </c>
      <c r="E693" s="202" t="s">
        <v>19</v>
      </c>
      <c r="F693" s="203" t="s">
        <v>959</v>
      </c>
      <c r="G693" s="200"/>
      <c r="H693" s="204">
        <v>42.566000000000003</v>
      </c>
      <c r="I693" s="205"/>
      <c r="J693" s="200"/>
      <c r="K693" s="200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181</v>
      </c>
      <c r="AU693" s="210" t="s">
        <v>79</v>
      </c>
      <c r="AV693" s="13" t="s">
        <v>79</v>
      </c>
      <c r="AW693" s="13" t="s">
        <v>31</v>
      </c>
      <c r="AX693" s="13" t="s">
        <v>69</v>
      </c>
      <c r="AY693" s="210" t="s">
        <v>165</v>
      </c>
    </row>
    <row r="694" spans="2:51" s="13" customFormat="1" ht="11.25">
      <c r="B694" s="199"/>
      <c r="C694" s="200"/>
      <c r="D694" s="201" t="s">
        <v>181</v>
      </c>
      <c r="E694" s="202" t="s">
        <v>19</v>
      </c>
      <c r="F694" s="203" t="s">
        <v>960</v>
      </c>
      <c r="G694" s="200"/>
      <c r="H694" s="204">
        <v>106.152</v>
      </c>
      <c r="I694" s="205"/>
      <c r="J694" s="200"/>
      <c r="K694" s="200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181</v>
      </c>
      <c r="AU694" s="210" t="s">
        <v>79</v>
      </c>
      <c r="AV694" s="13" t="s">
        <v>79</v>
      </c>
      <c r="AW694" s="13" t="s">
        <v>31</v>
      </c>
      <c r="AX694" s="13" t="s">
        <v>69</v>
      </c>
      <c r="AY694" s="210" t="s">
        <v>165</v>
      </c>
    </row>
    <row r="695" spans="2:51" s="13" customFormat="1" ht="11.25">
      <c r="B695" s="199"/>
      <c r="C695" s="200"/>
      <c r="D695" s="201" t="s">
        <v>181</v>
      </c>
      <c r="E695" s="202" t="s">
        <v>19</v>
      </c>
      <c r="F695" s="203" t="s">
        <v>961</v>
      </c>
      <c r="G695" s="200"/>
      <c r="H695" s="204">
        <v>34.615000000000002</v>
      </c>
      <c r="I695" s="205"/>
      <c r="J695" s="200"/>
      <c r="K695" s="200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181</v>
      </c>
      <c r="AU695" s="210" t="s">
        <v>79</v>
      </c>
      <c r="AV695" s="13" t="s">
        <v>79</v>
      </c>
      <c r="AW695" s="13" t="s">
        <v>31</v>
      </c>
      <c r="AX695" s="13" t="s">
        <v>69</v>
      </c>
      <c r="AY695" s="210" t="s">
        <v>165</v>
      </c>
    </row>
    <row r="696" spans="2:51" s="13" customFormat="1" ht="11.25">
      <c r="B696" s="199"/>
      <c r="C696" s="200"/>
      <c r="D696" s="201" t="s">
        <v>181</v>
      </c>
      <c r="E696" s="202" t="s">
        <v>19</v>
      </c>
      <c r="F696" s="203" t="s">
        <v>962</v>
      </c>
      <c r="G696" s="200"/>
      <c r="H696" s="204">
        <v>32.814</v>
      </c>
      <c r="I696" s="205"/>
      <c r="J696" s="200"/>
      <c r="K696" s="200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181</v>
      </c>
      <c r="AU696" s="210" t="s">
        <v>79</v>
      </c>
      <c r="AV696" s="13" t="s">
        <v>79</v>
      </c>
      <c r="AW696" s="13" t="s">
        <v>31</v>
      </c>
      <c r="AX696" s="13" t="s">
        <v>69</v>
      </c>
      <c r="AY696" s="210" t="s">
        <v>165</v>
      </c>
    </row>
    <row r="697" spans="2:51" s="13" customFormat="1" ht="11.25">
      <c r="B697" s="199"/>
      <c r="C697" s="200"/>
      <c r="D697" s="201" t="s">
        <v>181</v>
      </c>
      <c r="E697" s="202" t="s">
        <v>19</v>
      </c>
      <c r="F697" s="203" t="s">
        <v>963</v>
      </c>
      <c r="G697" s="200"/>
      <c r="H697" s="204">
        <v>64.061999999999998</v>
      </c>
      <c r="I697" s="205"/>
      <c r="J697" s="200"/>
      <c r="K697" s="200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181</v>
      </c>
      <c r="AU697" s="210" t="s">
        <v>79</v>
      </c>
      <c r="AV697" s="13" t="s">
        <v>79</v>
      </c>
      <c r="AW697" s="13" t="s">
        <v>31</v>
      </c>
      <c r="AX697" s="13" t="s">
        <v>69</v>
      </c>
      <c r="AY697" s="210" t="s">
        <v>165</v>
      </c>
    </row>
    <row r="698" spans="2:51" s="13" customFormat="1" ht="11.25">
      <c r="B698" s="199"/>
      <c r="C698" s="200"/>
      <c r="D698" s="201" t="s">
        <v>181</v>
      </c>
      <c r="E698" s="202" t="s">
        <v>19</v>
      </c>
      <c r="F698" s="203" t="s">
        <v>964</v>
      </c>
      <c r="G698" s="200"/>
      <c r="H698" s="204">
        <v>38.213999999999999</v>
      </c>
      <c r="I698" s="205"/>
      <c r="J698" s="200"/>
      <c r="K698" s="200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181</v>
      </c>
      <c r="AU698" s="210" t="s">
        <v>79</v>
      </c>
      <c r="AV698" s="13" t="s">
        <v>79</v>
      </c>
      <c r="AW698" s="13" t="s">
        <v>31</v>
      </c>
      <c r="AX698" s="13" t="s">
        <v>69</v>
      </c>
      <c r="AY698" s="210" t="s">
        <v>165</v>
      </c>
    </row>
    <row r="699" spans="2:51" s="13" customFormat="1" ht="11.25">
      <c r="B699" s="199"/>
      <c r="C699" s="200"/>
      <c r="D699" s="201" t="s">
        <v>181</v>
      </c>
      <c r="E699" s="202" t="s">
        <v>19</v>
      </c>
      <c r="F699" s="203" t="s">
        <v>965</v>
      </c>
      <c r="G699" s="200"/>
      <c r="H699" s="204">
        <v>63.036000000000001</v>
      </c>
      <c r="I699" s="205"/>
      <c r="J699" s="200"/>
      <c r="K699" s="200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181</v>
      </c>
      <c r="AU699" s="210" t="s">
        <v>79</v>
      </c>
      <c r="AV699" s="13" t="s">
        <v>79</v>
      </c>
      <c r="AW699" s="13" t="s">
        <v>31</v>
      </c>
      <c r="AX699" s="13" t="s">
        <v>69</v>
      </c>
      <c r="AY699" s="210" t="s">
        <v>165</v>
      </c>
    </row>
    <row r="700" spans="2:51" s="13" customFormat="1" ht="11.25">
      <c r="B700" s="199"/>
      <c r="C700" s="200"/>
      <c r="D700" s="201" t="s">
        <v>181</v>
      </c>
      <c r="E700" s="202" t="s">
        <v>19</v>
      </c>
      <c r="F700" s="203" t="s">
        <v>966</v>
      </c>
      <c r="G700" s="200"/>
      <c r="H700" s="204">
        <v>21.65</v>
      </c>
      <c r="I700" s="205"/>
      <c r="J700" s="200"/>
      <c r="K700" s="200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181</v>
      </c>
      <c r="AU700" s="210" t="s">
        <v>79</v>
      </c>
      <c r="AV700" s="13" t="s">
        <v>79</v>
      </c>
      <c r="AW700" s="13" t="s">
        <v>31</v>
      </c>
      <c r="AX700" s="13" t="s">
        <v>69</v>
      </c>
      <c r="AY700" s="210" t="s">
        <v>165</v>
      </c>
    </row>
    <row r="701" spans="2:51" s="13" customFormat="1" ht="11.25">
      <c r="B701" s="199"/>
      <c r="C701" s="200"/>
      <c r="D701" s="201" t="s">
        <v>181</v>
      </c>
      <c r="E701" s="202" t="s">
        <v>19</v>
      </c>
      <c r="F701" s="203" t="s">
        <v>967</v>
      </c>
      <c r="G701" s="200"/>
      <c r="H701" s="204">
        <v>10.65</v>
      </c>
      <c r="I701" s="205"/>
      <c r="J701" s="200"/>
      <c r="K701" s="200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181</v>
      </c>
      <c r="AU701" s="210" t="s">
        <v>79</v>
      </c>
      <c r="AV701" s="13" t="s">
        <v>79</v>
      </c>
      <c r="AW701" s="13" t="s">
        <v>31</v>
      </c>
      <c r="AX701" s="13" t="s">
        <v>69</v>
      </c>
      <c r="AY701" s="210" t="s">
        <v>165</v>
      </c>
    </row>
    <row r="702" spans="2:51" s="13" customFormat="1" ht="11.25">
      <c r="B702" s="199"/>
      <c r="C702" s="200"/>
      <c r="D702" s="201" t="s">
        <v>181</v>
      </c>
      <c r="E702" s="202" t="s">
        <v>19</v>
      </c>
      <c r="F702" s="203" t="s">
        <v>968</v>
      </c>
      <c r="G702" s="200"/>
      <c r="H702" s="204">
        <v>15.384</v>
      </c>
      <c r="I702" s="205"/>
      <c r="J702" s="200"/>
      <c r="K702" s="200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181</v>
      </c>
      <c r="AU702" s="210" t="s">
        <v>79</v>
      </c>
      <c r="AV702" s="13" t="s">
        <v>79</v>
      </c>
      <c r="AW702" s="13" t="s">
        <v>31</v>
      </c>
      <c r="AX702" s="13" t="s">
        <v>69</v>
      </c>
      <c r="AY702" s="210" t="s">
        <v>165</v>
      </c>
    </row>
    <row r="703" spans="2:51" s="13" customFormat="1" ht="22.5">
      <c r="B703" s="199"/>
      <c r="C703" s="200"/>
      <c r="D703" s="201" t="s">
        <v>181</v>
      </c>
      <c r="E703" s="202" t="s">
        <v>19</v>
      </c>
      <c r="F703" s="203" t="s">
        <v>969</v>
      </c>
      <c r="G703" s="200"/>
      <c r="H703" s="204">
        <v>77.465999999999994</v>
      </c>
      <c r="I703" s="205"/>
      <c r="J703" s="200"/>
      <c r="K703" s="200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181</v>
      </c>
      <c r="AU703" s="210" t="s">
        <v>79</v>
      </c>
      <c r="AV703" s="13" t="s">
        <v>79</v>
      </c>
      <c r="AW703" s="13" t="s">
        <v>31</v>
      </c>
      <c r="AX703" s="13" t="s">
        <v>69</v>
      </c>
      <c r="AY703" s="210" t="s">
        <v>165</v>
      </c>
    </row>
    <row r="704" spans="2:51" s="13" customFormat="1" ht="11.25">
      <c r="B704" s="199"/>
      <c r="C704" s="200"/>
      <c r="D704" s="201" t="s">
        <v>181</v>
      </c>
      <c r="E704" s="202" t="s">
        <v>19</v>
      </c>
      <c r="F704" s="203" t="s">
        <v>970</v>
      </c>
      <c r="G704" s="200"/>
      <c r="H704" s="204">
        <v>52.55</v>
      </c>
      <c r="I704" s="205"/>
      <c r="J704" s="200"/>
      <c r="K704" s="200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181</v>
      </c>
      <c r="AU704" s="210" t="s">
        <v>79</v>
      </c>
      <c r="AV704" s="13" t="s">
        <v>79</v>
      </c>
      <c r="AW704" s="13" t="s">
        <v>31</v>
      </c>
      <c r="AX704" s="13" t="s">
        <v>69</v>
      </c>
      <c r="AY704" s="210" t="s">
        <v>165</v>
      </c>
    </row>
    <row r="705" spans="2:51" s="13" customFormat="1" ht="22.5">
      <c r="B705" s="199"/>
      <c r="C705" s="200"/>
      <c r="D705" s="201" t="s">
        <v>181</v>
      </c>
      <c r="E705" s="202" t="s">
        <v>19</v>
      </c>
      <c r="F705" s="203" t="s">
        <v>934</v>
      </c>
      <c r="G705" s="200"/>
      <c r="H705" s="204">
        <v>48.65</v>
      </c>
      <c r="I705" s="205"/>
      <c r="J705" s="200"/>
      <c r="K705" s="200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181</v>
      </c>
      <c r="AU705" s="210" t="s">
        <v>79</v>
      </c>
      <c r="AV705" s="13" t="s">
        <v>79</v>
      </c>
      <c r="AW705" s="13" t="s">
        <v>31</v>
      </c>
      <c r="AX705" s="13" t="s">
        <v>69</v>
      </c>
      <c r="AY705" s="210" t="s">
        <v>165</v>
      </c>
    </row>
    <row r="706" spans="2:51" s="13" customFormat="1" ht="11.25">
      <c r="B706" s="199"/>
      <c r="C706" s="200"/>
      <c r="D706" s="201" t="s">
        <v>181</v>
      </c>
      <c r="E706" s="202" t="s">
        <v>19</v>
      </c>
      <c r="F706" s="203" t="s">
        <v>935</v>
      </c>
      <c r="G706" s="200"/>
      <c r="H706" s="204">
        <v>20.36</v>
      </c>
      <c r="I706" s="205"/>
      <c r="J706" s="200"/>
      <c r="K706" s="200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181</v>
      </c>
      <c r="AU706" s="210" t="s">
        <v>79</v>
      </c>
      <c r="AV706" s="13" t="s">
        <v>79</v>
      </c>
      <c r="AW706" s="13" t="s">
        <v>31</v>
      </c>
      <c r="AX706" s="13" t="s">
        <v>69</v>
      </c>
      <c r="AY706" s="210" t="s">
        <v>165</v>
      </c>
    </row>
    <row r="707" spans="2:51" s="13" customFormat="1" ht="11.25">
      <c r="B707" s="199"/>
      <c r="C707" s="200"/>
      <c r="D707" s="201" t="s">
        <v>181</v>
      </c>
      <c r="E707" s="202" t="s">
        <v>19</v>
      </c>
      <c r="F707" s="203" t="s">
        <v>936</v>
      </c>
      <c r="G707" s="200"/>
      <c r="H707" s="204">
        <v>66.8</v>
      </c>
      <c r="I707" s="205"/>
      <c r="J707" s="200"/>
      <c r="K707" s="200"/>
      <c r="L707" s="206"/>
      <c r="M707" s="207"/>
      <c r="N707" s="208"/>
      <c r="O707" s="208"/>
      <c r="P707" s="208"/>
      <c r="Q707" s="208"/>
      <c r="R707" s="208"/>
      <c r="S707" s="208"/>
      <c r="T707" s="209"/>
      <c r="AT707" s="210" t="s">
        <v>181</v>
      </c>
      <c r="AU707" s="210" t="s">
        <v>79</v>
      </c>
      <c r="AV707" s="13" t="s">
        <v>79</v>
      </c>
      <c r="AW707" s="13" t="s">
        <v>31</v>
      </c>
      <c r="AX707" s="13" t="s">
        <v>69</v>
      </c>
      <c r="AY707" s="210" t="s">
        <v>165</v>
      </c>
    </row>
    <row r="708" spans="2:51" s="13" customFormat="1" ht="11.25">
      <c r="B708" s="199"/>
      <c r="C708" s="200"/>
      <c r="D708" s="201" t="s">
        <v>181</v>
      </c>
      <c r="E708" s="202" t="s">
        <v>19</v>
      </c>
      <c r="F708" s="203" t="s">
        <v>971</v>
      </c>
      <c r="G708" s="200"/>
      <c r="H708" s="204">
        <v>48.529000000000003</v>
      </c>
      <c r="I708" s="205"/>
      <c r="J708" s="200"/>
      <c r="K708" s="200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181</v>
      </c>
      <c r="AU708" s="210" t="s">
        <v>79</v>
      </c>
      <c r="AV708" s="13" t="s">
        <v>79</v>
      </c>
      <c r="AW708" s="13" t="s">
        <v>31</v>
      </c>
      <c r="AX708" s="13" t="s">
        <v>69</v>
      </c>
      <c r="AY708" s="210" t="s">
        <v>165</v>
      </c>
    </row>
    <row r="709" spans="2:51" s="13" customFormat="1" ht="11.25">
      <c r="B709" s="199"/>
      <c r="C709" s="200"/>
      <c r="D709" s="201" t="s">
        <v>181</v>
      </c>
      <c r="E709" s="202" t="s">
        <v>19</v>
      </c>
      <c r="F709" s="203" t="s">
        <v>972</v>
      </c>
      <c r="G709" s="200"/>
      <c r="H709" s="204">
        <v>33.072000000000003</v>
      </c>
      <c r="I709" s="205"/>
      <c r="J709" s="200"/>
      <c r="K709" s="200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181</v>
      </c>
      <c r="AU709" s="210" t="s">
        <v>79</v>
      </c>
      <c r="AV709" s="13" t="s">
        <v>79</v>
      </c>
      <c r="AW709" s="13" t="s">
        <v>31</v>
      </c>
      <c r="AX709" s="13" t="s">
        <v>69</v>
      </c>
      <c r="AY709" s="210" t="s">
        <v>165</v>
      </c>
    </row>
    <row r="710" spans="2:51" s="13" customFormat="1" ht="11.25">
      <c r="B710" s="199"/>
      <c r="C710" s="200"/>
      <c r="D710" s="201" t="s">
        <v>181</v>
      </c>
      <c r="E710" s="202" t="s">
        <v>19</v>
      </c>
      <c r="F710" s="203" t="s">
        <v>973</v>
      </c>
      <c r="G710" s="200"/>
      <c r="H710" s="204">
        <v>31.041</v>
      </c>
      <c r="I710" s="205"/>
      <c r="J710" s="200"/>
      <c r="K710" s="200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181</v>
      </c>
      <c r="AU710" s="210" t="s">
        <v>79</v>
      </c>
      <c r="AV710" s="13" t="s">
        <v>79</v>
      </c>
      <c r="AW710" s="13" t="s">
        <v>31</v>
      </c>
      <c r="AX710" s="13" t="s">
        <v>69</v>
      </c>
      <c r="AY710" s="210" t="s">
        <v>165</v>
      </c>
    </row>
    <row r="711" spans="2:51" s="13" customFormat="1" ht="11.25">
      <c r="B711" s="199"/>
      <c r="C711" s="200"/>
      <c r="D711" s="201" t="s">
        <v>181</v>
      </c>
      <c r="E711" s="202" t="s">
        <v>19</v>
      </c>
      <c r="F711" s="203" t="s">
        <v>974</v>
      </c>
      <c r="G711" s="200"/>
      <c r="H711" s="204">
        <v>19.542000000000002</v>
      </c>
      <c r="I711" s="205"/>
      <c r="J711" s="200"/>
      <c r="K711" s="200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181</v>
      </c>
      <c r="AU711" s="210" t="s">
        <v>79</v>
      </c>
      <c r="AV711" s="13" t="s">
        <v>79</v>
      </c>
      <c r="AW711" s="13" t="s">
        <v>31</v>
      </c>
      <c r="AX711" s="13" t="s">
        <v>69</v>
      </c>
      <c r="AY711" s="210" t="s">
        <v>165</v>
      </c>
    </row>
    <row r="712" spans="2:51" s="13" customFormat="1" ht="11.25">
      <c r="B712" s="199"/>
      <c r="C712" s="200"/>
      <c r="D712" s="201" t="s">
        <v>181</v>
      </c>
      <c r="E712" s="202" t="s">
        <v>19</v>
      </c>
      <c r="F712" s="203" t="s">
        <v>941</v>
      </c>
      <c r="G712" s="200"/>
      <c r="H712" s="204">
        <v>31.03</v>
      </c>
      <c r="I712" s="205"/>
      <c r="J712" s="200"/>
      <c r="K712" s="200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181</v>
      </c>
      <c r="AU712" s="210" t="s">
        <v>79</v>
      </c>
      <c r="AV712" s="13" t="s">
        <v>79</v>
      </c>
      <c r="AW712" s="13" t="s">
        <v>31</v>
      </c>
      <c r="AX712" s="13" t="s">
        <v>69</v>
      </c>
      <c r="AY712" s="210" t="s">
        <v>165</v>
      </c>
    </row>
    <row r="713" spans="2:51" s="13" customFormat="1" ht="11.25">
      <c r="B713" s="199"/>
      <c r="C713" s="200"/>
      <c r="D713" s="201" t="s">
        <v>181</v>
      </c>
      <c r="E713" s="202" t="s">
        <v>19</v>
      </c>
      <c r="F713" s="203" t="s">
        <v>975</v>
      </c>
      <c r="G713" s="200"/>
      <c r="H713" s="204">
        <v>37.78</v>
      </c>
      <c r="I713" s="205"/>
      <c r="J713" s="200"/>
      <c r="K713" s="200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181</v>
      </c>
      <c r="AU713" s="210" t="s">
        <v>79</v>
      </c>
      <c r="AV713" s="13" t="s">
        <v>79</v>
      </c>
      <c r="AW713" s="13" t="s">
        <v>31</v>
      </c>
      <c r="AX713" s="13" t="s">
        <v>69</v>
      </c>
      <c r="AY713" s="210" t="s">
        <v>165</v>
      </c>
    </row>
    <row r="714" spans="2:51" s="13" customFormat="1" ht="11.25">
      <c r="B714" s="199"/>
      <c r="C714" s="200"/>
      <c r="D714" s="201" t="s">
        <v>181</v>
      </c>
      <c r="E714" s="202" t="s">
        <v>19</v>
      </c>
      <c r="F714" s="203" t="s">
        <v>976</v>
      </c>
      <c r="G714" s="200"/>
      <c r="H714" s="204">
        <v>23.036000000000001</v>
      </c>
      <c r="I714" s="205"/>
      <c r="J714" s="200"/>
      <c r="K714" s="200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181</v>
      </c>
      <c r="AU714" s="210" t="s">
        <v>79</v>
      </c>
      <c r="AV714" s="13" t="s">
        <v>79</v>
      </c>
      <c r="AW714" s="13" t="s">
        <v>31</v>
      </c>
      <c r="AX714" s="13" t="s">
        <v>69</v>
      </c>
      <c r="AY714" s="210" t="s">
        <v>165</v>
      </c>
    </row>
    <row r="715" spans="2:51" s="13" customFormat="1" ht="11.25">
      <c r="B715" s="199"/>
      <c r="C715" s="200"/>
      <c r="D715" s="201" t="s">
        <v>181</v>
      </c>
      <c r="E715" s="202" t="s">
        <v>19</v>
      </c>
      <c r="F715" s="203" t="s">
        <v>943</v>
      </c>
      <c r="G715" s="200"/>
      <c r="H715" s="204">
        <v>55.357999999999997</v>
      </c>
      <c r="I715" s="205"/>
      <c r="J715" s="200"/>
      <c r="K715" s="200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181</v>
      </c>
      <c r="AU715" s="210" t="s">
        <v>79</v>
      </c>
      <c r="AV715" s="13" t="s">
        <v>79</v>
      </c>
      <c r="AW715" s="13" t="s">
        <v>31</v>
      </c>
      <c r="AX715" s="13" t="s">
        <v>69</v>
      </c>
      <c r="AY715" s="210" t="s">
        <v>165</v>
      </c>
    </row>
    <row r="716" spans="2:51" s="13" customFormat="1" ht="11.25">
      <c r="B716" s="199"/>
      <c r="C716" s="200"/>
      <c r="D716" s="201" t="s">
        <v>181</v>
      </c>
      <c r="E716" s="202" t="s">
        <v>19</v>
      </c>
      <c r="F716" s="203" t="s">
        <v>944</v>
      </c>
      <c r="G716" s="200"/>
      <c r="H716" s="204">
        <v>52.8</v>
      </c>
      <c r="I716" s="205"/>
      <c r="J716" s="200"/>
      <c r="K716" s="200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181</v>
      </c>
      <c r="AU716" s="210" t="s">
        <v>79</v>
      </c>
      <c r="AV716" s="13" t="s">
        <v>79</v>
      </c>
      <c r="AW716" s="13" t="s">
        <v>31</v>
      </c>
      <c r="AX716" s="13" t="s">
        <v>69</v>
      </c>
      <c r="AY716" s="210" t="s">
        <v>165</v>
      </c>
    </row>
    <row r="717" spans="2:51" s="13" customFormat="1" ht="11.25">
      <c r="B717" s="199"/>
      <c r="C717" s="200"/>
      <c r="D717" s="201" t="s">
        <v>181</v>
      </c>
      <c r="E717" s="202" t="s">
        <v>19</v>
      </c>
      <c r="F717" s="203" t="s">
        <v>945</v>
      </c>
      <c r="G717" s="200"/>
      <c r="H717" s="204">
        <v>35.08</v>
      </c>
      <c r="I717" s="205"/>
      <c r="J717" s="200"/>
      <c r="K717" s="200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181</v>
      </c>
      <c r="AU717" s="210" t="s">
        <v>79</v>
      </c>
      <c r="AV717" s="13" t="s">
        <v>79</v>
      </c>
      <c r="AW717" s="13" t="s">
        <v>31</v>
      </c>
      <c r="AX717" s="13" t="s">
        <v>69</v>
      </c>
      <c r="AY717" s="210" t="s">
        <v>165</v>
      </c>
    </row>
    <row r="718" spans="2:51" s="13" customFormat="1" ht="11.25">
      <c r="B718" s="199"/>
      <c r="C718" s="200"/>
      <c r="D718" s="201" t="s">
        <v>181</v>
      </c>
      <c r="E718" s="202" t="s">
        <v>19</v>
      </c>
      <c r="F718" s="203" t="s">
        <v>946</v>
      </c>
      <c r="G718" s="200"/>
      <c r="H718" s="204">
        <v>18.626000000000001</v>
      </c>
      <c r="I718" s="205"/>
      <c r="J718" s="200"/>
      <c r="K718" s="200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181</v>
      </c>
      <c r="AU718" s="210" t="s">
        <v>79</v>
      </c>
      <c r="AV718" s="13" t="s">
        <v>79</v>
      </c>
      <c r="AW718" s="13" t="s">
        <v>31</v>
      </c>
      <c r="AX718" s="13" t="s">
        <v>69</v>
      </c>
      <c r="AY718" s="210" t="s">
        <v>165</v>
      </c>
    </row>
    <row r="719" spans="2:51" s="13" customFormat="1" ht="11.25">
      <c r="B719" s="199"/>
      <c r="C719" s="200"/>
      <c r="D719" s="201" t="s">
        <v>181</v>
      </c>
      <c r="E719" s="202" t="s">
        <v>19</v>
      </c>
      <c r="F719" s="203" t="s">
        <v>977</v>
      </c>
      <c r="G719" s="200"/>
      <c r="H719" s="204">
        <v>26.012</v>
      </c>
      <c r="I719" s="205"/>
      <c r="J719" s="200"/>
      <c r="K719" s="200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181</v>
      </c>
      <c r="AU719" s="210" t="s">
        <v>79</v>
      </c>
      <c r="AV719" s="13" t="s">
        <v>79</v>
      </c>
      <c r="AW719" s="13" t="s">
        <v>31</v>
      </c>
      <c r="AX719" s="13" t="s">
        <v>69</v>
      </c>
      <c r="AY719" s="210" t="s">
        <v>165</v>
      </c>
    </row>
    <row r="720" spans="2:51" s="15" customFormat="1" ht="11.25">
      <c r="B720" s="221"/>
      <c r="C720" s="222"/>
      <c r="D720" s="201" t="s">
        <v>181</v>
      </c>
      <c r="E720" s="223" t="s">
        <v>19</v>
      </c>
      <c r="F720" s="224" t="s">
        <v>184</v>
      </c>
      <c r="G720" s="222"/>
      <c r="H720" s="225">
        <v>1367.604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181</v>
      </c>
      <c r="AU720" s="231" t="s">
        <v>79</v>
      </c>
      <c r="AV720" s="15" t="s">
        <v>88</v>
      </c>
      <c r="AW720" s="15" t="s">
        <v>31</v>
      </c>
      <c r="AX720" s="15" t="s">
        <v>73</v>
      </c>
      <c r="AY720" s="231" t="s">
        <v>165</v>
      </c>
    </row>
    <row r="721" spans="1:65" s="2" customFormat="1" ht="33" customHeight="1">
      <c r="A721" s="37"/>
      <c r="B721" s="38"/>
      <c r="C721" s="181" t="s">
        <v>683</v>
      </c>
      <c r="D721" s="181" t="s">
        <v>167</v>
      </c>
      <c r="E721" s="182" t="s">
        <v>978</v>
      </c>
      <c r="F721" s="183" t="s">
        <v>979</v>
      </c>
      <c r="G721" s="184" t="s">
        <v>323</v>
      </c>
      <c r="H721" s="185">
        <v>10.195</v>
      </c>
      <c r="I721" s="186"/>
      <c r="J721" s="187">
        <f>ROUND(I721*H721,2)</f>
        <v>0</v>
      </c>
      <c r="K721" s="183" t="s">
        <v>171</v>
      </c>
      <c r="L721" s="42"/>
      <c r="M721" s="188" t="s">
        <v>19</v>
      </c>
      <c r="N721" s="189" t="s">
        <v>41</v>
      </c>
      <c r="O721" s="67"/>
      <c r="P721" s="190">
        <f>O721*H721</f>
        <v>0</v>
      </c>
      <c r="Q721" s="190">
        <v>8.0000000000000002E-3</v>
      </c>
      <c r="R721" s="190">
        <f>Q721*H721</f>
        <v>8.1560000000000007E-2</v>
      </c>
      <c r="S721" s="190">
        <v>0</v>
      </c>
      <c r="T721" s="191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2" t="s">
        <v>88</v>
      </c>
      <c r="AT721" s="192" t="s">
        <v>167</v>
      </c>
      <c r="AU721" s="192" t="s">
        <v>79</v>
      </c>
      <c r="AY721" s="20" t="s">
        <v>165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20" t="s">
        <v>79</v>
      </c>
      <c r="BK721" s="193">
        <f>ROUND(I721*H721,2)</f>
        <v>0</v>
      </c>
      <c r="BL721" s="20" t="s">
        <v>88</v>
      </c>
      <c r="BM721" s="192" t="s">
        <v>980</v>
      </c>
    </row>
    <row r="722" spans="1:65" s="2" customFormat="1" ht="11.25">
      <c r="A722" s="37"/>
      <c r="B722" s="38"/>
      <c r="C722" s="39"/>
      <c r="D722" s="194" t="s">
        <v>172</v>
      </c>
      <c r="E722" s="39"/>
      <c r="F722" s="195" t="s">
        <v>981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172</v>
      </c>
      <c r="AU722" s="20" t="s">
        <v>79</v>
      </c>
    </row>
    <row r="723" spans="1:65" s="2" customFormat="1" ht="19.5">
      <c r="A723" s="37"/>
      <c r="B723" s="38"/>
      <c r="C723" s="39"/>
      <c r="D723" s="201" t="s">
        <v>353</v>
      </c>
      <c r="E723" s="39"/>
      <c r="F723" s="232" t="s">
        <v>982</v>
      </c>
      <c r="G723" s="39"/>
      <c r="H723" s="39"/>
      <c r="I723" s="196"/>
      <c r="J723" s="39"/>
      <c r="K723" s="39"/>
      <c r="L723" s="42"/>
      <c r="M723" s="197"/>
      <c r="N723" s="198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353</v>
      </c>
      <c r="AU723" s="20" t="s">
        <v>79</v>
      </c>
    </row>
    <row r="724" spans="1:65" s="13" customFormat="1" ht="11.25">
      <c r="B724" s="199"/>
      <c r="C724" s="200"/>
      <c r="D724" s="201" t="s">
        <v>181</v>
      </c>
      <c r="E724" s="202" t="s">
        <v>19</v>
      </c>
      <c r="F724" s="203" t="s">
        <v>983</v>
      </c>
      <c r="G724" s="200"/>
      <c r="H724" s="204">
        <v>4.42</v>
      </c>
      <c r="I724" s="205"/>
      <c r="J724" s="200"/>
      <c r="K724" s="200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181</v>
      </c>
      <c r="AU724" s="210" t="s">
        <v>79</v>
      </c>
      <c r="AV724" s="13" t="s">
        <v>79</v>
      </c>
      <c r="AW724" s="13" t="s">
        <v>31</v>
      </c>
      <c r="AX724" s="13" t="s">
        <v>69</v>
      </c>
      <c r="AY724" s="210" t="s">
        <v>165</v>
      </c>
    </row>
    <row r="725" spans="1:65" s="13" customFormat="1" ht="11.25">
      <c r="B725" s="199"/>
      <c r="C725" s="200"/>
      <c r="D725" s="201" t="s">
        <v>181</v>
      </c>
      <c r="E725" s="202" t="s">
        <v>19</v>
      </c>
      <c r="F725" s="203" t="s">
        <v>984</v>
      </c>
      <c r="G725" s="200"/>
      <c r="H725" s="204">
        <v>5.7750000000000004</v>
      </c>
      <c r="I725" s="205"/>
      <c r="J725" s="200"/>
      <c r="K725" s="200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181</v>
      </c>
      <c r="AU725" s="210" t="s">
        <v>79</v>
      </c>
      <c r="AV725" s="13" t="s">
        <v>79</v>
      </c>
      <c r="AW725" s="13" t="s">
        <v>31</v>
      </c>
      <c r="AX725" s="13" t="s">
        <v>69</v>
      </c>
      <c r="AY725" s="210" t="s">
        <v>165</v>
      </c>
    </row>
    <row r="726" spans="1:65" s="15" customFormat="1" ht="11.25">
      <c r="B726" s="221"/>
      <c r="C726" s="222"/>
      <c r="D726" s="201" t="s">
        <v>181</v>
      </c>
      <c r="E726" s="223" t="s">
        <v>19</v>
      </c>
      <c r="F726" s="224" t="s">
        <v>184</v>
      </c>
      <c r="G726" s="222"/>
      <c r="H726" s="225">
        <v>10.195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181</v>
      </c>
      <c r="AU726" s="231" t="s">
        <v>79</v>
      </c>
      <c r="AV726" s="15" t="s">
        <v>88</v>
      </c>
      <c r="AW726" s="15" t="s">
        <v>31</v>
      </c>
      <c r="AX726" s="15" t="s">
        <v>73</v>
      </c>
      <c r="AY726" s="231" t="s">
        <v>165</v>
      </c>
    </row>
    <row r="727" spans="1:65" s="2" customFormat="1" ht="37.9" customHeight="1">
      <c r="A727" s="37"/>
      <c r="B727" s="38"/>
      <c r="C727" s="181" t="s">
        <v>985</v>
      </c>
      <c r="D727" s="181" t="s">
        <v>167</v>
      </c>
      <c r="E727" s="182" t="s">
        <v>986</v>
      </c>
      <c r="F727" s="183" t="s">
        <v>987</v>
      </c>
      <c r="G727" s="184" t="s">
        <v>323</v>
      </c>
      <c r="H727" s="185">
        <v>1367.604</v>
      </c>
      <c r="I727" s="186"/>
      <c r="J727" s="187">
        <f>ROUND(I727*H727,2)</f>
        <v>0</v>
      </c>
      <c r="K727" s="183" t="s">
        <v>171</v>
      </c>
      <c r="L727" s="42"/>
      <c r="M727" s="188" t="s">
        <v>19</v>
      </c>
      <c r="N727" s="189" t="s">
        <v>41</v>
      </c>
      <c r="O727" s="67"/>
      <c r="P727" s="190">
        <f>O727*H727</f>
        <v>0</v>
      </c>
      <c r="Q727" s="190">
        <v>4.3800000000000002E-3</v>
      </c>
      <c r="R727" s="190">
        <f>Q727*H727</f>
        <v>5.9901055200000002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88</v>
      </c>
      <c r="AT727" s="192" t="s">
        <v>167</v>
      </c>
      <c r="AU727" s="192" t="s">
        <v>79</v>
      </c>
      <c r="AY727" s="20" t="s">
        <v>165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79</v>
      </c>
      <c r="BK727" s="193">
        <f>ROUND(I727*H727,2)</f>
        <v>0</v>
      </c>
      <c r="BL727" s="20" t="s">
        <v>88</v>
      </c>
      <c r="BM727" s="192" t="s">
        <v>988</v>
      </c>
    </row>
    <row r="728" spans="1:65" s="2" customFormat="1" ht="11.25">
      <c r="A728" s="37"/>
      <c r="B728" s="38"/>
      <c r="C728" s="39"/>
      <c r="D728" s="194" t="s">
        <v>172</v>
      </c>
      <c r="E728" s="39"/>
      <c r="F728" s="195" t="s">
        <v>989</v>
      </c>
      <c r="G728" s="39"/>
      <c r="H728" s="39"/>
      <c r="I728" s="196"/>
      <c r="J728" s="39"/>
      <c r="K728" s="39"/>
      <c r="L728" s="42"/>
      <c r="M728" s="197"/>
      <c r="N728" s="198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172</v>
      </c>
      <c r="AU728" s="20" t="s">
        <v>79</v>
      </c>
    </row>
    <row r="729" spans="1:65" s="13" customFormat="1" ht="22.5">
      <c r="B729" s="199"/>
      <c r="C729" s="200"/>
      <c r="D729" s="201" t="s">
        <v>181</v>
      </c>
      <c r="E729" s="202" t="s">
        <v>19</v>
      </c>
      <c r="F729" s="203" t="s">
        <v>954</v>
      </c>
      <c r="G729" s="200"/>
      <c r="H729" s="204">
        <v>67.736999999999995</v>
      </c>
      <c r="I729" s="205"/>
      <c r="J729" s="200"/>
      <c r="K729" s="200"/>
      <c r="L729" s="206"/>
      <c r="M729" s="207"/>
      <c r="N729" s="208"/>
      <c r="O729" s="208"/>
      <c r="P729" s="208"/>
      <c r="Q729" s="208"/>
      <c r="R729" s="208"/>
      <c r="S729" s="208"/>
      <c r="T729" s="209"/>
      <c r="AT729" s="210" t="s">
        <v>181</v>
      </c>
      <c r="AU729" s="210" t="s">
        <v>79</v>
      </c>
      <c r="AV729" s="13" t="s">
        <v>79</v>
      </c>
      <c r="AW729" s="13" t="s">
        <v>31</v>
      </c>
      <c r="AX729" s="13" t="s">
        <v>69</v>
      </c>
      <c r="AY729" s="210" t="s">
        <v>165</v>
      </c>
    </row>
    <row r="730" spans="1:65" s="13" customFormat="1" ht="11.25">
      <c r="B730" s="199"/>
      <c r="C730" s="200"/>
      <c r="D730" s="201" t="s">
        <v>181</v>
      </c>
      <c r="E730" s="202" t="s">
        <v>19</v>
      </c>
      <c r="F730" s="203" t="s">
        <v>955</v>
      </c>
      <c r="G730" s="200"/>
      <c r="H730" s="204">
        <v>64.641999999999996</v>
      </c>
      <c r="I730" s="205"/>
      <c r="J730" s="200"/>
      <c r="K730" s="200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181</v>
      </c>
      <c r="AU730" s="210" t="s">
        <v>79</v>
      </c>
      <c r="AV730" s="13" t="s">
        <v>79</v>
      </c>
      <c r="AW730" s="13" t="s">
        <v>31</v>
      </c>
      <c r="AX730" s="13" t="s">
        <v>69</v>
      </c>
      <c r="AY730" s="210" t="s">
        <v>165</v>
      </c>
    </row>
    <row r="731" spans="1:65" s="13" customFormat="1" ht="11.25">
      <c r="B731" s="199"/>
      <c r="C731" s="200"/>
      <c r="D731" s="201" t="s">
        <v>181</v>
      </c>
      <c r="E731" s="202" t="s">
        <v>19</v>
      </c>
      <c r="F731" s="203" t="s">
        <v>956</v>
      </c>
      <c r="G731" s="200"/>
      <c r="H731" s="204">
        <v>60.344999999999999</v>
      </c>
      <c r="I731" s="205"/>
      <c r="J731" s="200"/>
      <c r="K731" s="200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181</v>
      </c>
      <c r="AU731" s="210" t="s">
        <v>79</v>
      </c>
      <c r="AV731" s="13" t="s">
        <v>79</v>
      </c>
      <c r="AW731" s="13" t="s">
        <v>31</v>
      </c>
      <c r="AX731" s="13" t="s">
        <v>69</v>
      </c>
      <c r="AY731" s="210" t="s">
        <v>165</v>
      </c>
    </row>
    <row r="732" spans="1:65" s="13" customFormat="1" ht="11.25">
      <c r="B732" s="199"/>
      <c r="C732" s="200"/>
      <c r="D732" s="201" t="s">
        <v>181</v>
      </c>
      <c r="E732" s="202" t="s">
        <v>19</v>
      </c>
      <c r="F732" s="203" t="s">
        <v>957</v>
      </c>
      <c r="G732" s="200"/>
      <c r="H732" s="204">
        <v>33.094999999999999</v>
      </c>
      <c r="I732" s="205"/>
      <c r="J732" s="200"/>
      <c r="K732" s="200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181</v>
      </c>
      <c r="AU732" s="210" t="s">
        <v>79</v>
      </c>
      <c r="AV732" s="13" t="s">
        <v>79</v>
      </c>
      <c r="AW732" s="13" t="s">
        <v>31</v>
      </c>
      <c r="AX732" s="13" t="s">
        <v>69</v>
      </c>
      <c r="AY732" s="210" t="s">
        <v>165</v>
      </c>
    </row>
    <row r="733" spans="1:65" s="13" customFormat="1" ht="11.25">
      <c r="B733" s="199"/>
      <c r="C733" s="200"/>
      <c r="D733" s="201" t="s">
        <v>181</v>
      </c>
      <c r="E733" s="202" t="s">
        <v>19</v>
      </c>
      <c r="F733" s="203" t="s">
        <v>958</v>
      </c>
      <c r="G733" s="200"/>
      <c r="H733" s="204">
        <v>34.909999999999997</v>
      </c>
      <c r="I733" s="205"/>
      <c r="J733" s="200"/>
      <c r="K733" s="200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181</v>
      </c>
      <c r="AU733" s="210" t="s">
        <v>79</v>
      </c>
      <c r="AV733" s="13" t="s">
        <v>79</v>
      </c>
      <c r="AW733" s="13" t="s">
        <v>31</v>
      </c>
      <c r="AX733" s="13" t="s">
        <v>69</v>
      </c>
      <c r="AY733" s="210" t="s">
        <v>165</v>
      </c>
    </row>
    <row r="734" spans="1:65" s="13" customFormat="1" ht="11.25">
      <c r="B734" s="199"/>
      <c r="C734" s="200"/>
      <c r="D734" s="201" t="s">
        <v>181</v>
      </c>
      <c r="E734" s="202" t="s">
        <v>19</v>
      </c>
      <c r="F734" s="203" t="s">
        <v>959</v>
      </c>
      <c r="G734" s="200"/>
      <c r="H734" s="204">
        <v>42.566000000000003</v>
      </c>
      <c r="I734" s="205"/>
      <c r="J734" s="200"/>
      <c r="K734" s="200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181</v>
      </c>
      <c r="AU734" s="210" t="s">
        <v>79</v>
      </c>
      <c r="AV734" s="13" t="s">
        <v>79</v>
      </c>
      <c r="AW734" s="13" t="s">
        <v>31</v>
      </c>
      <c r="AX734" s="13" t="s">
        <v>69</v>
      </c>
      <c r="AY734" s="210" t="s">
        <v>165</v>
      </c>
    </row>
    <row r="735" spans="1:65" s="13" customFormat="1" ht="11.25">
      <c r="B735" s="199"/>
      <c r="C735" s="200"/>
      <c r="D735" s="201" t="s">
        <v>181</v>
      </c>
      <c r="E735" s="202" t="s">
        <v>19</v>
      </c>
      <c r="F735" s="203" t="s">
        <v>960</v>
      </c>
      <c r="G735" s="200"/>
      <c r="H735" s="204">
        <v>106.152</v>
      </c>
      <c r="I735" s="205"/>
      <c r="J735" s="200"/>
      <c r="K735" s="200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181</v>
      </c>
      <c r="AU735" s="210" t="s">
        <v>79</v>
      </c>
      <c r="AV735" s="13" t="s">
        <v>79</v>
      </c>
      <c r="AW735" s="13" t="s">
        <v>31</v>
      </c>
      <c r="AX735" s="13" t="s">
        <v>69</v>
      </c>
      <c r="AY735" s="210" t="s">
        <v>165</v>
      </c>
    </row>
    <row r="736" spans="1:65" s="13" customFormat="1" ht="11.25">
      <c r="B736" s="199"/>
      <c r="C736" s="200"/>
      <c r="D736" s="201" t="s">
        <v>181</v>
      </c>
      <c r="E736" s="202" t="s">
        <v>19</v>
      </c>
      <c r="F736" s="203" t="s">
        <v>961</v>
      </c>
      <c r="G736" s="200"/>
      <c r="H736" s="204">
        <v>34.615000000000002</v>
      </c>
      <c r="I736" s="205"/>
      <c r="J736" s="200"/>
      <c r="K736" s="200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181</v>
      </c>
      <c r="AU736" s="210" t="s">
        <v>79</v>
      </c>
      <c r="AV736" s="13" t="s">
        <v>79</v>
      </c>
      <c r="AW736" s="13" t="s">
        <v>31</v>
      </c>
      <c r="AX736" s="13" t="s">
        <v>69</v>
      </c>
      <c r="AY736" s="210" t="s">
        <v>165</v>
      </c>
    </row>
    <row r="737" spans="2:51" s="13" customFormat="1" ht="11.25">
      <c r="B737" s="199"/>
      <c r="C737" s="200"/>
      <c r="D737" s="201" t="s">
        <v>181</v>
      </c>
      <c r="E737" s="202" t="s">
        <v>19</v>
      </c>
      <c r="F737" s="203" t="s">
        <v>962</v>
      </c>
      <c r="G737" s="200"/>
      <c r="H737" s="204">
        <v>32.814</v>
      </c>
      <c r="I737" s="205"/>
      <c r="J737" s="200"/>
      <c r="K737" s="200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181</v>
      </c>
      <c r="AU737" s="210" t="s">
        <v>79</v>
      </c>
      <c r="AV737" s="13" t="s">
        <v>79</v>
      </c>
      <c r="AW737" s="13" t="s">
        <v>31</v>
      </c>
      <c r="AX737" s="13" t="s">
        <v>69</v>
      </c>
      <c r="AY737" s="210" t="s">
        <v>165</v>
      </c>
    </row>
    <row r="738" spans="2:51" s="13" customFormat="1" ht="11.25">
      <c r="B738" s="199"/>
      <c r="C738" s="200"/>
      <c r="D738" s="201" t="s">
        <v>181</v>
      </c>
      <c r="E738" s="202" t="s">
        <v>19</v>
      </c>
      <c r="F738" s="203" t="s">
        <v>963</v>
      </c>
      <c r="G738" s="200"/>
      <c r="H738" s="204">
        <v>64.061999999999998</v>
      </c>
      <c r="I738" s="205"/>
      <c r="J738" s="200"/>
      <c r="K738" s="200"/>
      <c r="L738" s="206"/>
      <c r="M738" s="207"/>
      <c r="N738" s="208"/>
      <c r="O738" s="208"/>
      <c r="P738" s="208"/>
      <c r="Q738" s="208"/>
      <c r="R738" s="208"/>
      <c r="S738" s="208"/>
      <c r="T738" s="209"/>
      <c r="AT738" s="210" t="s">
        <v>181</v>
      </c>
      <c r="AU738" s="210" t="s">
        <v>79</v>
      </c>
      <c r="AV738" s="13" t="s">
        <v>79</v>
      </c>
      <c r="AW738" s="13" t="s">
        <v>31</v>
      </c>
      <c r="AX738" s="13" t="s">
        <v>69</v>
      </c>
      <c r="AY738" s="210" t="s">
        <v>165</v>
      </c>
    </row>
    <row r="739" spans="2:51" s="13" customFormat="1" ht="11.25">
      <c r="B739" s="199"/>
      <c r="C739" s="200"/>
      <c r="D739" s="201" t="s">
        <v>181</v>
      </c>
      <c r="E739" s="202" t="s">
        <v>19</v>
      </c>
      <c r="F739" s="203" t="s">
        <v>964</v>
      </c>
      <c r="G739" s="200"/>
      <c r="H739" s="204">
        <v>38.213999999999999</v>
      </c>
      <c r="I739" s="205"/>
      <c r="J739" s="200"/>
      <c r="K739" s="200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181</v>
      </c>
      <c r="AU739" s="210" t="s">
        <v>79</v>
      </c>
      <c r="AV739" s="13" t="s">
        <v>79</v>
      </c>
      <c r="AW739" s="13" t="s">
        <v>31</v>
      </c>
      <c r="AX739" s="13" t="s">
        <v>69</v>
      </c>
      <c r="AY739" s="210" t="s">
        <v>165</v>
      </c>
    </row>
    <row r="740" spans="2:51" s="13" customFormat="1" ht="11.25">
      <c r="B740" s="199"/>
      <c r="C740" s="200"/>
      <c r="D740" s="201" t="s">
        <v>181</v>
      </c>
      <c r="E740" s="202" t="s">
        <v>19</v>
      </c>
      <c r="F740" s="203" t="s">
        <v>965</v>
      </c>
      <c r="G740" s="200"/>
      <c r="H740" s="204">
        <v>63.036000000000001</v>
      </c>
      <c r="I740" s="205"/>
      <c r="J740" s="200"/>
      <c r="K740" s="200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181</v>
      </c>
      <c r="AU740" s="210" t="s">
        <v>79</v>
      </c>
      <c r="AV740" s="13" t="s">
        <v>79</v>
      </c>
      <c r="AW740" s="13" t="s">
        <v>31</v>
      </c>
      <c r="AX740" s="13" t="s">
        <v>69</v>
      </c>
      <c r="AY740" s="210" t="s">
        <v>165</v>
      </c>
    </row>
    <row r="741" spans="2:51" s="13" customFormat="1" ht="11.25">
      <c r="B741" s="199"/>
      <c r="C741" s="200"/>
      <c r="D741" s="201" t="s">
        <v>181</v>
      </c>
      <c r="E741" s="202" t="s">
        <v>19</v>
      </c>
      <c r="F741" s="203" t="s">
        <v>966</v>
      </c>
      <c r="G741" s="200"/>
      <c r="H741" s="204">
        <v>21.65</v>
      </c>
      <c r="I741" s="205"/>
      <c r="J741" s="200"/>
      <c r="K741" s="200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181</v>
      </c>
      <c r="AU741" s="210" t="s">
        <v>79</v>
      </c>
      <c r="AV741" s="13" t="s">
        <v>79</v>
      </c>
      <c r="AW741" s="13" t="s">
        <v>31</v>
      </c>
      <c r="AX741" s="13" t="s">
        <v>69</v>
      </c>
      <c r="AY741" s="210" t="s">
        <v>165</v>
      </c>
    </row>
    <row r="742" spans="2:51" s="13" customFormat="1" ht="11.25">
      <c r="B742" s="199"/>
      <c r="C742" s="200"/>
      <c r="D742" s="201" t="s">
        <v>181</v>
      </c>
      <c r="E742" s="202" t="s">
        <v>19</v>
      </c>
      <c r="F742" s="203" t="s">
        <v>967</v>
      </c>
      <c r="G742" s="200"/>
      <c r="H742" s="204">
        <v>10.65</v>
      </c>
      <c r="I742" s="205"/>
      <c r="J742" s="200"/>
      <c r="K742" s="200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181</v>
      </c>
      <c r="AU742" s="210" t="s">
        <v>79</v>
      </c>
      <c r="AV742" s="13" t="s">
        <v>79</v>
      </c>
      <c r="AW742" s="13" t="s">
        <v>31</v>
      </c>
      <c r="AX742" s="13" t="s">
        <v>69</v>
      </c>
      <c r="AY742" s="210" t="s">
        <v>165</v>
      </c>
    </row>
    <row r="743" spans="2:51" s="13" customFormat="1" ht="11.25">
      <c r="B743" s="199"/>
      <c r="C743" s="200"/>
      <c r="D743" s="201" t="s">
        <v>181</v>
      </c>
      <c r="E743" s="202" t="s">
        <v>19</v>
      </c>
      <c r="F743" s="203" t="s">
        <v>968</v>
      </c>
      <c r="G743" s="200"/>
      <c r="H743" s="204">
        <v>15.384</v>
      </c>
      <c r="I743" s="205"/>
      <c r="J743" s="200"/>
      <c r="K743" s="200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181</v>
      </c>
      <c r="AU743" s="210" t="s">
        <v>79</v>
      </c>
      <c r="AV743" s="13" t="s">
        <v>79</v>
      </c>
      <c r="AW743" s="13" t="s">
        <v>31</v>
      </c>
      <c r="AX743" s="13" t="s">
        <v>69</v>
      </c>
      <c r="AY743" s="210" t="s">
        <v>165</v>
      </c>
    </row>
    <row r="744" spans="2:51" s="13" customFormat="1" ht="22.5">
      <c r="B744" s="199"/>
      <c r="C744" s="200"/>
      <c r="D744" s="201" t="s">
        <v>181</v>
      </c>
      <c r="E744" s="202" t="s">
        <v>19</v>
      </c>
      <c r="F744" s="203" t="s">
        <v>969</v>
      </c>
      <c r="G744" s="200"/>
      <c r="H744" s="204">
        <v>77.465999999999994</v>
      </c>
      <c r="I744" s="205"/>
      <c r="J744" s="200"/>
      <c r="K744" s="200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181</v>
      </c>
      <c r="AU744" s="210" t="s">
        <v>79</v>
      </c>
      <c r="AV744" s="13" t="s">
        <v>79</v>
      </c>
      <c r="AW744" s="13" t="s">
        <v>31</v>
      </c>
      <c r="AX744" s="13" t="s">
        <v>69</v>
      </c>
      <c r="AY744" s="210" t="s">
        <v>165</v>
      </c>
    </row>
    <row r="745" spans="2:51" s="13" customFormat="1" ht="11.25">
      <c r="B745" s="199"/>
      <c r="C745" s="200"/>
      <c r="D745" s="201" t="s">
        <v>181</v>
      </c>
      <c r="E745" s="202" t="s">
        <v>19</v>
      </c>
      <c r="F745" s="203" t="s">
        <v>970</v>
      </c>
      <c r="G745" s="200"/>
      <c r="H745" s="204">
        <v>52.55</v>
      </c>
      <c r="I745" s="205"/>
      <c r="J745" s="200"/>
      <c r="K745" s="200"/>
      <c r="L745" s="206"/>
      <c r="M745" s="207"/>
      <c r="N745" s="208"/>
      <c r="O745" s="208"/>
      <c r="P745" s="208"/>
      <c r="Q745" s="208"/>
      <c r="R745" s="208"/>
      <c r="S745" s="208"/>
      <c r="T745" s="209"/>
      <c r="AT745" s="210" t="s">
        <v>181</v>
      </c>
      <c r="AU745" s="210" t="s">
        <v>79</v>
      </c>
      <c r="AV745" s="13" t="s">
        <v>79</v>
      </c>
      <c r="AW745" s="13" t="s">
        <v>31</v>
      </c>
      <c r="AX745" s="13" t="s">
        <v>69</v>
      </c>
      <c r="AY745" s="210" t="s">
        <v>165</v>
      </c>
    </row>
    <row r="746" spans="2:51" s="13" customFormat="1" ht="22.5">
      <c r="B746" s="199"/>
      <c r="C746" s="200"/>
      <c r="D746" s="201" t="s">
        <v>181</v>
      </c>
      <c r="E746" s="202" t="s">
        <v>19</v>
      </c>
      <c r="F746" s="203" t="s">
        <v>934</v>
      </c>
      <c r="G746" s="200"/>
      <c r="H746" s="204">
        <v>48.65</v>
      </c>
      <c r="I746" s="205"/>
      <c r="J746" s="200"/>
      <c r="K746" s="200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181</v>
      </c>
      <c r="AU746" s="210" t="s">
        <v>79</v>
      </c>
      <c r="AV746" s="13" t="s">
        <v>79</v>
      </c>
      <c r="AW746" s="13" t="s">
        <v>31</v>
      </c>
      <c r="AX746" s="13" t="s">
        <v>69</v>
      </c>
      <c r="AY746" s="210" t="s">
        <v>165</v>
      </c>
    </row>
    <row r="747" spans="2:51" s="13" customFormat="1" ht="11.25">
      <c r="B747" s="199"/>
      <c r="C747" s="200"/>
      <c r="D747" s="201" t="s">
        <v>181</v>
      </c>
      <c r="E747" s="202" t="s">
        <v>19</v>
      </c>
      <c r="F747" s="203" t="s">
        <v>935</v>
      </c>
      <c r="G747" s="200"/>
      <c r="H747" s="204">
        <v>20.36</v>
      </c>
      <c r="I747" s="205"/>
      <c r="J747" s="200"/>
      <c r="K747" s="200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181</v>
      </c>
      <c r="AU747" s="210" t="s">
        <v>79</v>
      </c>
      <c r="AV747" s="13" t="s">
        <v>79</v>
      </c>
      <c r="AW747" s="13" t="s">
        <v>31</v>
      </c>
      <c r="AX747" s="13" t="s">
        <v>69</v>
      </c>
      <c r="AY747" s="210" t="s">
        <v>165</v>
      </c>
    </row>
    <row r="748" spans="2:51" s="13" customFormat="1" ht="11.25">
      <c r="B748" s="199"/>
      <c r="C748" s="200"/>
      <c r="D748" s="201" t="s">
        <v>181</v>
      </c>
      <c r="E748" s="202" t="s">
        <v>19</v>
      </c>
      <c r="F748" s="203" t="s">
        <v>936</v>
      </c>
      <c r="G748" s="200"/>
      <c r="H748" s="204">
        <v>66.8</v>
      </c>
      <c r="I748" s="205"/>
      <c r="J748" s="200"/>
      <c r="K748" s="200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181</v>
      </c>
      <c r="AU748" s="210" t="s">
        <v>79</v>
      </c>
      <c r="AV748" s="13" t="s">
        <v>79</v>
      </c>
      <c r="AW748" s="13" t="s">
        <v>31</v>
      </c>
      <c r="AX748" s="13" t="s">
        <v>69</v>
      </c>
      <c r="AY748" s="210" t="s">
        <v>165</v>
      </c>
    </row>
    <row r="749" spans="2:51" s="13" customFormat="1" ht="11.25">
      <c r="B749" s="199"/>
      <c r="C749" s="200"/>
      <c r="D749" s="201" t="s">
        <v>181</v>
      </c>
      <c r="E749" s="202" t="s">
        <v>19</v>
      </c>
      <c r="F749" s="203" t="s">
        <v>973</v>
      </c>
      <c r="G749" s="200"/>
      <c r="H749" s="204">
        <v>31.041</v>
      </c>
      <c r="I749" s="205"/>
      <c r="J749" s="200"/>
      <c r="K749" s="200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181</v>
      </c>
      <c r="AU749" s="210" t="s">
        <v>79</v>
      </c>
      <c r="AV749" s="13" t="s">
        <v>79</v>
      </c>
      <c r="AW749" s="13" t="s">
        <v>31</v>
      </c>
      <c r="AX749" s="13" t="s">
        <v>69</v>
      </c>
      <c r="AY749" s="210" t="s">
        <v>165</v>
      </c>
    </row>
    <row r="750" spans="2:51" s="13" customFormat="1" ht="11.25">
      <c r="B750" s="199"/>
      <c r="C750" s="200"/>
      <c r="D750" s="201" t="s">
        <v>181</v>
      </c>
      <c r="E750" s="202" t="s">
        <v>19</v>
      </c>
      <c r="F750" s="203" t="s">
        <v>971</v>
      </c>
      <c r="G750" s="200"/>
      <c r="H750" s="204">
        <v>48.529000000000003</v>
      </c>
      <c r="I750" s="205"/>
      <c r="J750" s="200"/>
      <c r="K750" s="200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181</v>
      </c>
      <c r="AU750" s="210" t="s">
        <v>79</v>
      </c>
      <c r="AV750" s="13" t="s">
        <v>79</v>
      </c>
      <c r="AW750" s="13" t="s">
        <v>31</v>
      </c>
      <c r="AX750" s="13" t="s">
        <v>69</v>
      </c>
      <c r="AY750" s="210" t="s">
        <v>165</v>
      </c>
    </row>
    <row r="751" spans="2:51" s="13" customFormat="1" ht="11.25">
      <c r="B751" s="199"/>
      <c r="C751" s="200"/>
      <c r="D751" s="201" t="s">
        <v>181</v>
      </c>
      <c r="E751" s="202" t="s">
        <v>19</v>
      </c>
      <c r="F751" s="203" t="s">
        <v>972</v>
      </c>
      <c r="G751" s="200"/>
      <c r="H751" s="204">
        <v>33.072000000000003</v>
      </c>
      <c r="I751" s="205"/>
      <c r="J751" s="200"/>
      <c r="K751" s="200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181</v>
      </c>
      <c r="AU751" s="210" t="s">
        <v>79</v>
      </c>
      <c r="AV751" s="13" t="s">
        <v>79</v>
      </c>
      <c r="AW751" s="13" t="s">
        <v>31</v>
      </c>
      <c r="AX751" s="13" t="s">
        <v>69</v>
      </c>
      <c r="AY751" s="210" t="s">
        <v>165</v>
      </c>
    </row>
    <row r="752" spans="2:51" s="13" customFormat="1" ht="11.25">
      <c r="B752" s="199"/>
      <c r="C752" s="200"/>
      <c r="D752" s="201" t="s">
        <v>181</v>
      </c>
      <c r="E752" s="202" t="s">
        <v>19</v>
      </c>
      <c r="F752" s="203" t="s">
        <v>974</v>
      </c>
      <c r="G752" s="200"/>
      <c r="H752" s="204">
        <v>19.542000000000002</v>
      </c>
      <c r="I752" s="205"/>
      <c r="J752" s="200"/>
      <c r="K752" s="200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181</v>
      </c>
      <c r="AU752" s="210" t="s">
        <v>79</v>
      </c>
      <c r="AV752" s="13" t="s">
        <v>79</v>
      </c>
      <c r="AW752" s="13" t="s">
        <v>31</v>
      </c>
      <c r="AX752" s="13" t="s">
        <v>69</v>
      </c>
      <c r="AY752" s="210" t="s">
        <v>165</v>
      </c>
    </row>
    <row r="753" spans="1:65" s="13" customFormat="1" ht="11.25">
      <c r="B753" s="199"/>
      <c r="C753" s="200"/>
      <c r="D753" s="201" t="s">
        <v>181</v>
      </c>
      <c r="E753" s="202" t="s">
        <v>19</v>
      </c>
      <c r="F753" s="203" t="s">
        <v>941</v>
      </c>
      <c r="G753" s="200"/>
      <c r="H753" s="204">
        <v>31.03</v>
      </c>
      <c r="I753" s="205"/>
      <c r="J753" s="200"/>
      <c r="K753" s="200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181</v>
      </c>
      <c r="AU753" s="210" t="s">
        <v>79</v>
      </c>
      <c r="AV753" s="13" t="s">
        <v>79</v>
      </c>
      <c r="AW753" s="13" t="s">
        <v>31</v>
      </c>
      <c r="AX753" s="13" t="s">
        <v>69</v>
      </c>
      <c r="AY753" s="210" t="s">
        <v>165</v>
      </c>
    </row>
    <row r="754" spans="1:65" s="13" customFormat="1" ht="11.25">
      <c r="B754" s="199"/>
      <c r="C754" s="200"/>
      <c r="D754" s="201" t="s">
        <v>181</v>
      </c>
      <c r="E754" s="202" t="s">
        <v>19</v>
      </c>
      <c r="F754" s="203" t="s">
        <v>975</v>
      </c>
      <c r="G754" s="200"/>
      <c r="H754" s="204">
        <v>37.78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181</v>
      </c>
      <c r="AU754" s="210" t="s">
        <v>79</v>
      </c>
      <c r="AV754" s="13" t="s">
        <v>79</v>
      </c>
      <c r="AW754" s="13" t="s">
        <v>31</v>
      </c>
      <c r="AX754" s="13" t="s">
        <v>69</v>
      </c>
      <c r="AY754" s="210" t="s">
        <v>165</v>
      </c>
    </row>
    <row r="755" spans="1:65" s="13" customFormat="1" ht="11.25">
      <c r="B755" s="199"/>
      <c r="C755" s="200"/>
      <c r="D755" s="201" t="s">
        <v>181</v>
      </c>
      <c r="E755" s="202" t="s">
        <v>19</v>
      </c>
      <c r="F755" s="203" t="s">
        <v>976</v>
      </c>
      <c r="G755" s="200"/>
      <c r="H755" s="204">
        <v>23.036000000000001</v>
      </c>
      <c r="I755" s="205"/>
      <c r="J755" s="200"/>
      <c r="K755" s="200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181</v>
      </c>
      <c r="AU755" s="210" t="s">
        <v>79</v>
      </c>
      <c r="AV755" s="13" t="s">
        <v>79</v>
      </c>
      <c r="AW755" s="13" t="s">
        <v>31</v>
      </c>
      <c r="AX755" s="13" t="s">
        <v>69</v>
      </c>
      <c r="AY755" s="210" t="s">
        <v>165</v>
      </c>
    </row>
    <row r="756" spans="1:65" s="13" customFormat="1" ht="11.25">
      <c r="B756" s="199"/>
      <c r="C756" s="200"/>
      <c r="D756" s="201" t="s">
        <v>181</v>
      </c>
      <c r="E756" s="202" t="s">
        <v>19</v>
      </c>
      <c r="F756" s="203" t="s">
        <v>943</v>
      </c>
      <c r="G756" s="200"/>
      <c r="H756" s="204">
        <v>55.357999999999997</v>
      </c>
      <c r="I756" s="205"/>
      <c r="J756" s="200"/>
      <c r="K756" s="200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181</v>
      </c>
      <c r="AU756" s="210" t="s">
        <v>79</v>
      </c>
      <c r="AV756" s="13" t="s">
        <v>79</v>
      </c>
      <c r="AW756" s="13" t="s">
        <v>31</v>
      </c>
      <c r="AX756" s="13" t="s">
        <v>69</v>
      </c>
      <c r="AY756" s="210" t="s">
        <v>165</v>
      </c>
    </row>
    <row r="757" spans="1:65" s="13" customFormat="1" ht="11.25">
      <c r="B757" s="199"/>
      <c r="C757" s="200"/>
      <c r="D757" s="201" t="s">
        <v>181</v>
      </c>
      <c r="E757" s="202" t="s">
        <v>19</v>
      </c>
      <c r="F757" s="203" t="s">
        <v>944</v>
      </c>
      <c r="G757" s="200"/>
      <c r="H757" s="204">
        <v>52.8</v>
      </c>
      <c r="I757" s="205"/>
      <c r="J757" s="200"/>
      <c r="K757" s="200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181</v>
      </c>
      <c r="AU757" s="210" t="s">
        <v>79</v>
      </c>
      <c r="AV757" s="13" t="s">
        <v>79</v>
      </c>
      <c r="AW757" s="13" t="s">
        <v>31</v>
      </c>
      <c r="AX757" s="13" t="s">
        <v>69</v>
      </c>
      <c r="AY757" s="210" t="s">
        <v>165</v>
      </c>
    </row>
    <row r="758" spans="1:65" s="13" customFormat="1" ht="11.25">
      <c r="B758" s="199"/>
      <c r="C758" s="200"/>
      <c r="D758" s="201" t="s">
        <v>181</v>
      </c>
      <c r="E758" s="202" t="s">
        <v>19</v>
      </c>
      <c r="F758" s="203" t="s">
        <v>945</v>
      </c>
      <c r="G758" s="200"/>
      <c r="H758" s="204">
        <v>35.08</v>
      </c>
      <c r="I758" s="205"/>
      <c r="J758" s="200"/>
      <c r="K758" s="200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181</v>
      </c>
      <c r="AU758" s="210" t="s">
        <v>79</v>
      </c>
      <c r="AV758" s="13" t="s">
        <v>79</v>
      </c>
      <c r="AW758" s="13" t="s">
        <v>31</v>
      </c>
      <c r="AX758" s="13" t="s">
        <v>69</v>
      </c>
      <c r="AY758" s="210" t="s">
        <v>165</v>
      </c>
    </row>
    <row r="759" spans="1:65" s="13" customFormat="1" ht="11.25">
      <c r="B759" s="199"/>
      <c r="C759" s="200"/>
      <c r="D759" s="201" t="s">
        <v>181</v>
      </c>
      <c r="E759" s="202" t="s">
        <v>19</v>
      </c>
      <c r="F759" s="203" t="s">
        <v>946</v>
      </c>
      <c r="G759" s="200"/>
      <c r="H759" s="204">
        <v>18.626000000000001</v>
      </c>
      <c r="I759" s="205"/>
      <c r="J759" s="200"/>
      <c r="K759" s="200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181</v>
      </c>
      <c r="AU759" s="210" t="s">
        <v>79</v>
      </c>
      <c r="AV759" s="13" t="s">
        <v>79</v>
      </c>
      <c r="AW759" s="13" t="s">
        <v>31</v>
      </c>
      <c r="AX759" s="13" t="s">
        <v>69</v>
      </c>
      <c r="AY759" s="210" t="s">
        <v>165</v>
      </c>
    </row>
    <row r="760" spans="1:65" s="13" customFormat="1" ht="11.25">
      <c r="B760" s="199"/>
      <c r="C760" s="200"/>
      <c r="D760" s="201" t="s">
        <v>181</v>
      </c>
      <c r="E760" s="202" t="s">
        <v>19</v>
      </c>
      <c r="F760" s="203" t="s">
        <v>977</v>
      </c>
      <c r="G760" s="200"/>
      <c r="H760" s="204">
        <v>26.012</v>
      </c>
      <c r="I760" s="205"/>
      <c r="J760" s="200"/>
      <c r="K760" s="200"/>
      <c r="L760" s="206"/>
      <c r="M760" s="207"/>
      <c r="N760" s="208"/>
      <c r="O760" s="208"/>
      <c r="P760" s="208"/>
      <c r="Q760" s="208"/>
      <c r="R760" s="208"/>
      <c r="S760" s="208"/>
      <c r="T760" s="209"/>
      <c r="AT760" s="210" t="s">
        <v>181</v>
      </c>
      <c r="AU760" s="210" t="s">
        <v>79</v>
      </c>
      <c r="AV760" s="13" t="s">
        <v>79</v>
      </c>
      <c r="AW760" s="13" t="s">
        <v>31</v>
      </c>
      <c r="AX760" s="13" t="s">
        <v>69</v>
      </c>
      <c r="AY760" s="210" t="s">
        <v>165</v>
      </c>
    </row>
    <row r="761" spans="1:65" s="15" customFormat="1" ht="11.25">
      <c r="B761" s="221"/>
      <c r="C761" s="222"/>
      <c r="D761" s="201" t="s">
        <v>181</v>
      </c>
      <c r="E761" s="223" t="s">
        <v>19</v>
      </c>
      <c r="F761" s="224" t="s">
        <v>184</v>
      </c>
      <c r="G761" s="222"/>
      <c r="H761" s="225">
        <v>1367.604</v>
      </c>
      <c r="I761" s="226"/>
      <c r="J761" s="222"/>
      <c r="K761" s="222"/>
      <c r="L761" s="227"/>
      <c r="M761" s="228"/>
      <c r="N761" s="229"/>
      <c r="O761" s="229"/>
      <c r="P761" s="229"/>
      <c r="Q761" s="229"/>
      <c r="R761" s="229"/>
      <c r="S761" s="229"/>
      <c r="T761" s="230"/>
      <c r="AT761" s="231" t="s">
        <v>181</v>
      </c>
      <c r="AU761" s="231" t="s">
        <v>79</v>
      </c>
      <c r="AV761" s="15" t="s">
        <v>88</v>
      </c>
      <c r="AW761" s="15" t="s">
        <v>31</v>
      </c>
      <c r="AX761" s="15" t="s">
        <v>73</v>
      </c>
      <c r="AY761" s="231" t="s">
        <v>165</v>
      </c>
    </row>
    <row r="762" spans="1:65" s="2" customFormat="1" ht="44.25" customHeight="1">
      <c r="A762" s="37"/>
      <c r="B762" s="38"/>
      <c r="C762" s="181" t="s">
        <v>692</v>
      </c>
      <c r="D762" s="181" t="s">
        <v>167</v>
      </c>
      <c r="E762" s="182" t="s">
        <v>990</v>
      </c>
      <c r="F762" s="183" t="s">
        <v>991</v>
      </c>
      <c r="G762" s="184" t="s">
        <v>323</v>
      </c>
      <c r="H762" s="185">
        <v>1367.604</v>
      </c>
      <c r="I762" s="186"/>
      <c r="J762" s="187">
        <f>ROUND(I762*H762,2)</f>
        <v>0</v>
      </c>
      <c r="K762" s="183" t="s">
        <v>171</v>
      </c>
      <c r="L762" s="42"/>
      <c r="M762" s="188" t="s">
        <v>19</v>
      </c>
      <c r="N762" s="189" t="s">
        <v>41</v>
      </c>
      <c r="O762" s="67"/>
      <c r="P762" s="190">
        <f>O762*H762</f>
        <v>0</v>
      </c>
      <c r="Q762" s="190">
        <v>6.5599999999999999E-3</v>
      </c>
      <c r="R762" s="190">
        <f>Q762*H762</f>
        <v>8.9714822400000003</v>
      </c>
      <c r="S762" s="190">
        <v>0</v>
      </c>
      <c r="T762" s="191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92" t="s">
        <v>88</v>
      </c>
      <c r="AT762" s="192" t="s">
        <v>167</v>
      </c>
      <c r="AU762" s="192" t="s">
        <v>79</v>
      </c>
      <c r="AY762" s="20" t="s">
        <v>165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20" t="s">
        <v>79</v>
      </c>
      <c r="BK762" s="193">
        <f>ROUND(I762*H762,2)</f>
        <v>0</v>
      </c>
      <c r="BL762" s="20" t="s">
        <v>88</v>
      </c>
      <c r="BM762" s="192" t="s">
        <v>992</v>
      </c>
    </row>
    <row r="763" spans="1:65" s="2" customFormat="1" ht="11.25">
      <c r="A763" s="37"/>
      <c r="B763" s="38"/>
      <c r="C763" s="39"/>
      <c r="D763" s="194" t="s">
        <v>172</v>
      </c>
      <c r="E763" s="39"/>
      <c r="F763" s="195" t="s">
        <v>993</v>
      </c>
      <c r="G763" s="39"/>
      <c r="H763" s="39"/>
      <c r="I763" s="196"/>
      <c r="J763" s="39"/>
      <c r="K763" s="39"/>
      <c r="L763" s="42"/>
      <c r="M763" s="197"/>
      <c r="N763" s="198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172</v>
      </c>
      <c r="AU763" s="20" t="s">
        <v>79</v>
      </c>
    </row>
    <row r="764" spans="1:65" s="13" customFormat="1" ht="22.5">
      <c r="B764" s="199"/>
      <c r="C764" s="200"/>
      <c r="D764" s="201" t="s">
        <v>181</v>
      </c>
      <c r="E764" s="202" t="s">
        <v>19</v>
      </c>
      <c r="F764" s="203" t="s">
        <v>954</v>
      </c>
      <c r="G764" s="200"/>
      <c r="H764" s="204">
        <v>67.736999999999995</v>
      </c>
      <c r="I764" s="205"/>
      <c r="J764" s="200"/>
      <c r="K764" s="200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181</v>
      </c>
      <c r="AU764" s="210" t="s">
        <v>79</v>
      </c>
      <c r="AV764" s="13" t="s">
        <v>79</v>
      </c>
      <c r="AW764" s="13" t="s">
        <v>31</v>
      </c>
      <c r="AX764" s="13" t="s">
        <v>69</v>
      </c>
      <c r="AY764" s="210" t="s">
        <v>165</v>
      </c>
    </row>
    <row r="765" spans="1:65" s="13" customFormat="1" ht="11.25">
      <c r="B765" s="199"/>
      <c r="C765" s="200"/>
      <c r="D765" s="201" t="s">
        <v>181</v>
      </c>
      <c r="E765" s="202" t="s">
        <v>19</v>
      </c>
      <c r="F765" s="203" t="s">
        <v>955</v>
      </c>
      <c r="G765" s="200"/>
      <c r="H765" s="204">
        <v>64.641999999999996</v>
      </c>
      <c r="I765" s="205"/>
      <c r="J765" s="200"/>
      <c r="K765" s="200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181</v>
      </c>
      <c r="AU765" s="210" t="s">
        <v>79</v>
      </c>
      <c r="AV765" s="13" t="s">
        <v>79</v>
      </c>
      <c r="AW765" s="13" t="s">
        <v>31</v>
      </c>
      <c r="AX765" s="13" t="s">
        <v>69</v>
      </c>
      <c r="AY765" s="210" t="s">
        <v>165</v>
      </c>
    </row>
    <row r="766" spans="1:65" s="13" customFormat="1" ht="11.25">
      <c r="B766" s="199"/>
      <c r="C766" s="200"/>
      <c r="D766" s="201" t="s">
        <v>181</v>
      </c>
      <c r="E766" s="202" t="s">
        <v>19</v>
      </c>
      <c r="F766" s="203" t="s">
        <v>956</v>
      </c>
      <c r="G766" s="200"/>
      <c r="H766" s="204">
        <v>60.344999999999999</v>
      </c>
      <c r="I766" s="205"/>
      <c r="J766" s="200"/>
      <c r="K766" s="200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181</v>
      </c>
      <c r="AU766" s="210" t="s">
        <v>79</v>
      </c>
      <c r="AV766" s="13" t="s">
        <v>79</v>
      </c>
      <c r="AW766" s="13" t="s">
        <v>31</v>
      </c>
      <c r="AX766" s="13" t="s">
        <v>69</v>
      </c>
      <c r="AY766" s="210" t="s">
        <v>165</v>
      </c>
    </row>
    <row r="767" spans="1:65" s="13" customFormat="1" ht="11.25">
      <c r="B767" s="199"/>
      <c r="C767" s="200"/>
      <c r="D767" s="201" t="s">
        <v>181</v>
      </c>
      <c r="E767" s="202" t="s">
        <v>19</v>
      </c>
      <c r="F767" s="203" t="s">
        <v>957</v>
      </c>
      <c r="G767" s="200"/>
      <c r="H767" s="204">
        <v>33.094999999999999</v>
      </c>
      <c r="I767" s="205"/>
      <c r="J767" s="200"/>
      <c r="K767" s="200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181</v>
      </c>
      <c r="AU767" s="210" t="s">
        <v>79</v>
      </c>
      <c r="AV767" s="13" t="s">
        <v>79</v>
      </c>
      <c r="AW767" s="13" t="s">
        <v>31</v>
      </c>
      <c r="AX767" s="13" t="s">
        <v>69</v>
      </c>
      <c r="AY767" s="210" t="s">
        <v>165</v>
      </c>
    </row>
    <row r="768" spans="1:65" s="13" customFormat="1" ht="11.25">
      <c r="B768" s="199"/>
      <c r="C768" s="200"/>
      <c r="D768" s="201" t="s">
        <v>181</v>
      </c>
      <c r="E768" s="202" t="s">
        <v>19</v>
      </c>
      <c r="F768" s="203" t="s">
        <v>958</v>
      </c>
      <c r="G768" s="200"/>
      <c r="H768" s="204">
        <v>34.909999999999997</v>
      </c>
      <c r="I768" s="205"/>
      <c r="J768" s="200"/>
      <c r="K768" s="200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181</v>
      </c>
      <c r="AU768" s="210" t="s">
        <v>79</v>
      </c>
      <c r="AV768" s="13" t="s">
        <v>79</v>
      </c>
      <c r="AW768" s="13" t="s">
        <v>31</v>
      </c>
      <c r="AX768" s="13" t="s">
        <v>69</v>
      </c>
      <c r="AY768" s="210" t="s">
        <v>165</v>
      </c>
    </row>
    <row r="769" spans="2:51" s="13" customFormat="1" ht="11.25">
      <c r="B769" s="199"/>
      <c r="C769" s="200"/>
      <c r="D769" s="201" t="s">
        <v>181</v>
      </c>
      <c r="E769" s="202" t="s">
        <v>19</v>
      </c>
      <c r="F769" s="203" t="s">
        <v>959</v>
      </c>
      <c r="G769" s="200"/>
      <c r="H769" s="204">
        <v>42.566000000000003</v>
      </c>
      <c r="I769" s="205"/>
      <c r="J769" s="200"/>
      <c r="K769" s="200"/>
      <c r="L769" s="206"/>
      <c r="M769" s="207"/>
      <c r="N769" s="208"/>
      <c r="O769" s="208"/>
      <c r="P769" s="208"/>
      <c r="Q769" s="208"/>
      <c r="R769" s="208"/>
      <c r="S769" s="208"/>
      <c r="T769" s="209"/>
      <c r="AT769" s="210" t="s">
        <v>181</v>
      </c>
      <c r="AU769" s="210" t="s">
        <v>79</v>
      </c>
      <c r="AV769" s="13" t="s">
        <v>79</v>
      </c>
      <c r="AW769" s="13" t="s">
        <v>31</v>
      </c>
      <c r="AX769" s="13" t="s">
        <v>69</v>
      </c>
      <c r="AY769" s="210" t="s">
        <v>165</v>
      </c>
    </row>
    <row r="770" spans="2:51" s="13" customFormat="1" ht="11.25">
      <c r="B770" s="199"/>
      <c r="C770" s="200"/>
      <c r="D770" s="201" t="s">
        <v>181</v>
      </c>
      <c r="E770" s="202" t="s">
        <v>19</v>
      </c>
      <c r="F770" s="203" t="s">
        <v>960</v>
      </c>
      <c r="G770" s="200"/>
      <c r="H770" s="204">
        <v>106.152</v>
      </c>
      <c r="I770" s="205"/>
      <c r="J770" s="200"/>
      <c r="K770" s="200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181</v>
      </c>
      <c r="AU770" s="210" t="s">
        <v>79</v>
      </c>
      <c r="AV770" s="13" t="s">
        <v>79</v>
      </c>
      <c r="AW770" s="13" t="s">
        <v>31</v>
      </c>
      <c r="AX770" s="13" t="s">
        <v>69</v>
      </c>
      <c r="AY770" s="210" t="s">
        <v>165</v>
      </c>
    </row>
    <row r="771" spans="2:51" s="13" customFormat="1" ht="11.25">
      <c r="B771" s="199"/>
      <c r="C771" s="200"/>
      <c r="D771" s="201" t="s">
        <v>181</v>
      </c>
      <c r="E771" s="202" t="s">
        <v>19</v>
      </c>
      <c r="F771" s="203" t="s">
        <v>961</v>
      </c>
      <c r="G771" s="200"/>
      <c r="H771" s="204">
        <v>34.615000000000002</v>
      </c>
      <c r="I771" s="205"/>
      <c r="J771" s="200"/>
      <c r="K771" s="200"/>
      <c r="L771" s="206"/>
      <c r="M771" s="207"/>
      <c r="N771" s="208"/>
      <c r="O771" s="208"/>
      <c r="P771" s="208"/>
      <c r="Q771" s="208"/>
      <c r="R771" s="208"/>
      <c r="S771" s="208"/>
      <c r="T771" s="209"/>
      <c r="AT771" s="210" t="s">
        <v>181</v>
      </c>
      <c r="AU771" s="210" t="s">
        <v>79</v>
      </c>
      <c r="AV771" s="13" t="s">
        <v>79</v>
      </c>
      <c r="AW771" s="13" t="s">
        <v>31</v>
      </c>
      <c r="AX771" s="13" t="s">
        <v>69</v>
      </c>
      <c r="AY771" s="210" t="s">
        <v>165</v>
      </c>
    </row>
    <row r="772" spans="2:51" s="13" customFormat="1" ht="11.25">
      <c r="B772" s="199"/>
      <c r="C772" s="200"/>
      <c r="D772" s="201" t="s">
        <v>181</v>
      </c>
      <c r="E772" s="202" t="s">
        <v>19</v>
      </c>
      <c r="F772" s="203" t="s">
        <v>962</v>
      </c>
      <c r="G772" s="200"/>
      <c r="H772" s="204">
        <v>32.814</v>
      </c>
      <c r="I772" s="205"/>
      <c r="J772" s="200"/>
      <c r="K772" s="200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181</v>
      </c>
      <c r="AU772" s="210" t="s">
        <v>79</v>
      </c>
      <c r="AV772" s="13" t="s">
        <v>79</v>
      </c>
      <c r="AW772" s="13" t="s">
        <v>31</v>
      </c>
      <c r="AX772" s="13" t="s">
        <v>69</v>
      </c>
      <c r="AY772" s="210" t="s">
        <v>165</v>
      </c>
    </row>
    <row r="773" spans="2:51" s="13" customFormat="1" ht="11.25">
      <c r="B773" s="199"/>
      <c r="C773" s="200"/>
      <c r="D773" s="201" t="s">
        <v>181</v>
      </c>
      <c r="E773" s="202" t="s">
        <v>19</v>
      </c>
      <c r="F773" s="203" t="s">
        <v>963</v>
      </c>
      <c r="G773" s="200"/>
      <c r="H773" s="204">
        <v>64.061999999999998</v>
      </c>
      <c r="I773" s="205"/>
      <c r="J773" s="200"/>
      <c r="K773" s="200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181</v>
      </c>
      <c r="AU773" s="210" t="s">
        <v>79</v>
      </c>
      <c r="AV773" s="13" t="s">
        <v>79</v>
      </c>
      <c r="AW773" s="13" t="s">
        <v>31</v>
      </c>
      <c r="AX773" s="13" t="s">
        <v>69</v>
      </c>
      <c r="AY773" s="210" t="s">
        <v>165</v>
      </c>
    </row>
    <row r="774" spans="2:51" s="13" customFormat="1" ht="11.25">
      <c r="B774" s="199"/>
      <c r="C774" s="200"/>
      <c r="D774" s="201" t="s">
        <v>181</v>
      </c>
      <c r="E774" s="202" t="s">
        <v>19</v>
      </c>
      <c r="F774" s="203" t="s">
        <v>964</v>
      </c>
      <c r="G774" s="200"/>
      <c r="H774" s="204">
        <v>38.213999999999999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181</v>
      </c>
      <c r="AU774" s="210" t="s">
        <v>79</v>
      </c>
      <c r="AV774" s="13" t="s">
        <v>79</v>
      </c>
      <c r="AW774" s="13" t="s">
        <v>31</v>
      </c>
      <c r="AX774" s="13" t="s">
        <v>69</v>
      </c>
      <c r="AY774" s="210" t="s">
        <v>165</v>
      </c>
    </row>
    <row r="775" spans="2:51" s="13" customFormat="1" ht="11.25">
      <c r="B775" s="199"/>
      <c r="C775" s="200"/>
      <c r="D775" s="201" t="s">
        <v>181</v>
      </c>
      <c r="E775" s="202" t="s">
        <v>19</v>
      </c>
      <c r="F775" s="203" t="s">
        <v>965</v>
      </c>
      <c r="G775" s="200"/>
      <c r="H775" s="204">
        <v>63.036000000000001</v>
      </c>
      <c r="I775" s="205"/>
      <c r="J775" s="200"/>
      <c r="K775" s="200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181</v>
      </c>
      <c r="AU775" s="210" t="s">
        <v>79</v>
      </c>
      <c r="AV775" s="13" t="s">
        <v>79</v>
      </c>
      <c r="AW775" s="13" t="s">
        <v>31</v>
      </c>
      <c r="AX775" s="13" t="s">
        <v>69</v>
      </c>
      <c r="AY775" s="210" t="s">
        <v>165</v>
      </c>
    </row>
    <row r="776" spans="2:51" s="13" customFormat="1" ht="11.25">
      <c r="B776" s="199"/>
      <c r="C776" s="200"/>
      <c r="D776" s="201" t="s">
        <v>181</v>
      </c>
      <c r="E776" s="202" t="s">
        <v>19</v>
      </c>
      <c r="F776" s="203" t="s">
        <v>966</v>
      </c>
      <c r="G776" s="200"/>
      <c r="H776" s="204">
        <v>21.65</v>
      </c>
      <c r="I776" s="205"/>
      <c r="J776" s="200"/>
      <c r="K776" s="200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181</v>
      </c>
      <c r="AU776" s="210" t="s">
        <v>79</v>
      </c>
      <c r="AV776" s="13" t="s">
        <v>79</v>
      </c>
      <c r="AW776" s="13" t="s">
        <v>31</v>
      </c>
      <c r="AX776" s="13" t="s">
        <v>69</v>
      </c>
      <c r="AY776" s="210" t="s">
        <v>165</v>
      </c>
    </row>
    <row r="777" spans="2:51" s="13" customFormat="1" ht="11.25">
      <c r="B777" s="199"/>
      <c r="C777" s="200"/>
      <c r="D777" s="201" t="s">
        <v>181</v>
      </c>
      <c r="E777" s="202" t="s">
        <v>19</v>
      </c>
      <c r="F777" s="203" t="s">
        <v>967</v>
      </c>
      <c r="G777" s="200"/>
      <c r="H777" s="204">
        <v>10.65</v>
      </c>
      <c r="I777" s="205"/>
      <c r="J777" s="200"/>
      <c r="K777" s="200"/>
      <c r="L777" s="206"/>
      <c r="M777" s="207"/>
      <c r="N777" s="208"/>
      <c r="O777" s="208"/>
      <c r="P777" s="208"/>
      <c r="Q777" s="208"/>
      <c r="R777" s="208"/>
      <c r="S777" s="208"/>
      <c r="T777" s="209"/>
      <c r="AT777" s="210" t="s">
        <v>181</v>
      </c>
      <c r="AU777" s="210" t="s">
        <v>79</v>
      </c>
      <c r="AV777" s="13" t="s">
        <v>79</v>
      </c>
      <c r="AW777" s="13" t="s">
        <v>31</v>
      </c>
      <c r="AX777" s="13" t="s">
        <v>69</v>
      </c>
      <c r="AY777" s="210" t="s">
        <v>165</v>
      </c>
    </row>
    <row r="778" spans="2:51" s="13" customFormat="1" ht="11.25">
      <c r="B778" s="199"/>
      <c r="C778" s="200"/>
      <c r="D778" s="201" t="s">
        <v>181</v>
      </c>
      <c r="E778" s="202" t="s">
        <v>19</v>
      </c>
      <c r="F778" s="203" t="s">
        <v>968</v>
      </c>
      <c r="G778" s="200"/>
      <c r="H778" s="204">
        <v>15.384</v>
      </c>
      <c r="I778" s="205"/>
      <c r="J778" s="200"/>
      <c r="K778" s="200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181</v>
      </c>
      <c r="AU778" s="210" t="s">
        <v>79</v>
      </c>
      <c r="AV778" s="13" t="s">
        <v>79</v>
      </c>
      <c r="AW778" s="13" t="s">
        <v>31</v>
      </c>
      <c r="AX778" s="13" t="s">
        <v>69</v>
      </c>
      <c r="AY778" s="210" t="s">
        <v>165</v>
      </c>
    </row>
    <row r="779" spans="2:51" s="13" customFormat="1" ht="22.5">
      <c r="B779" s="199"/>
      <c r="C779" s="200"/>
      <c r="D779" s="201" t="s">
        <v>181</v>
      </c>
      <c r="E779" s="202" t="s">
        <v>19</v>
      </c>
      <c r="F779" s="203" t="s">
        <v>969</v>
      </c>
      <c r="G779" s="200"/>
      <c r="H779" s="204">
        <v>77.465999999999994</v>
      </c>
      <c r="I779" s="205"/>
      <c r="J779" s="200"/>
      <c r="K779" s="200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181</v>
      </c>
      <c r="AU779" s="210" t="s">
        <v>79</v>
      </c>
      <c r="AV779" s="13" t="s">
        <v>79</v>
      </c>
      <c r="AW779" s="13" t="s">
        <v>31</v>
      </c>
      <c r="AX779" s="13" t="s">
        <v>69</v>
      </c>
      <c r="AY779" s="210" t="s">
        <v>165</v>
      </c>
    </row>
    <row r="780" spans="2:51" s="13" customFormat="1" ht="11.25">
      <c r="B780" s="199"/>
      <c r="C780" s="200"/>
      <c r="D780" s="201" t="s">
        <v>181</v>
      </c>
      <c r="E780" s="202" t="s">
        <v>19</v>
      </c>
      <c r="F780" s="203" t="s">
        <v>970</v>
      </c>
      <c r="G780" s="200"/>
      <c r="H780" s="204">
        <v>52.55</v>
      </c>
      <c r="I780" s="205"/>
      <c r="J780" s="200"/>
      <c r="K780" s="200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181</v>
      </c>
      <c r="AU780" s="210" t="s">
        <v>79</v>
      </c>
      <c r="AV780" s="13" t="s">
        <v>79</v>
      </c>
      <c r="AW780" s="13" t="s">
        <v>31</v>
      </c>
      <c r="AX780" s="13" t="s">
        <v>69</v>
      </c>
      <c r="AY780" s="210" t="s">
        <v>165</v>
      </c>
    </row>
    <row r="781" spans="2:51" s="13" customFormat="1" ht="22.5">
      <c r="B781" s="199"/>
      <c r="C781" s="200"/>
      <c r="D781" s="201" t="s">
        <v>181</v>
      </c>
      <c r="E781" s="202" t="s">
        <v>19</v>
      </c>
      <c r="F781" s="203" t="s">
        <v>934</v>
      </c>
      <c r="G781" s="200"/>
      <c r="H781" s="204">
        <v>48.65</v>
      </c>
      <c r="I781" s="205"/>
      <c r="J781" s="200"/>
      <c r="K781" s="200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181</v>
      </c>
      <c r="AU781" s="210" t="s">
        <v>79</v>
      </c>
      <c r="AV781" s="13" t="s">
        <v>79</v>
      </c>
      <c r="AW781" s="13" t="s">
        <v>31</v>
      </c>
      <c r="AX781" s="13" t="s">
        <v>69</v>
      </c>
      <c r="AY781" s="210" t="s">
        <v>165</v>
      </c>
    </row>
    <row r="782" spans="2:51" s="13" customFormat="1" ht="11.25">
      <c r="B782" s="199"/>
      <c r="C782" s="200"/>
      <c r="D782" s="201" t="s">
        <v>181</v>
      </c>
      <c r="E782" s="202" t="s">
        <v>19</v>
      </c>
      <c r="F782" s="203" t="s">
        <v>935</v>
      </c>
      <c r="G782" s="200"/>
      <c r="H782" s="204">
        <v>20.36</v>
      </c>
      <c r="I782" s="205"/>
      <c r="J782" s="200"/>
      <c r="K782" s="200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181</v>
      </c>
      <c r="AU782" s="210" t="s">
        <v>79</v>
      </c>
      <c r="AV782" s="13" t="s">
        <v>79</v>
      </c>
      <c r="AW782" s="13" t="s">
        <v>31</v>
      </c>
      <c r="AX782" s="13" t="s">
        <v>69</v>
      </c>
      <c r="AY782" s="210" t="s">
        <v>165</v>
      </c>
    </row>
    <row r="783" spans="2:51" s="13" customFormat="1" ht="11.25">
      <c r="B783" s="199"/>
      <c r="C783" s="200"/>
      <c r="D783" s="201" t="s">
        <v>181</v>
      </c>
      <c r="E783" s="202" t="s">
        <v>19</v>
      </c>
      <c r="F783" s="203" t="s">
        <v>936</v>
      </c>
      <c r="G783" s="200"/>
      <c r="H783" s="204">
        <v>66.8</v>
      </c>
      <c r="I783" s="205"/>
      <c r="J783" s="200"/>
      <c r="K783" s="200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181</v>
      </c>
      <c r="AU783" s="210" t="s">
        <v>79</v>
      </c>
      <c r="AV783" s="13" t="s">
        <v>79</v>
      </c>
      <c r="AW783" s="13" t="s">
        <v>31</v>
      </c>
      <c r="AX783" s="13" t="s">
        <v>69</v>
      </c>
      <c r="AY783" s="210" t="s">
        <v>165</v>
      </c>
    </row>
    <row r="784" spans="2:51" s="13" customFormat="1" ht="11.25">
      <c r="B784" s="199"/>
      <c r="C784" s="200"/>
      <c r="D784" s="201" t="s">
        <v>181</v>
      </c>
      <c r="E784" s="202" t="s">
        <v>19</v>
      </c>
      <c r="F784" s="203" t="s">
        <v>971</v>
      </c>
      <c r="G784" s="200"/>
      <c r="H784" s="204">
        <v>48.529000000000003</v>
      </c>
      <c r="I784" s="205"/>
      <c r="J784" s="200"/>
      <c r="K784" s="200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181</v>
      </c>
      <c r="AU784" s="210" t="s">
        <v>79</v>
      </c>
      <c r="AV784" s="13" t="s">
        <v>79</v>
      </c>
      <c r="AW784" s="13" t="s">
        <v>31</v>
      </c>
      <c r="AX784" s="13" t="s">
        <v>69</v>
      </c>
      <c r="AY784" s="210" t="s">
        <v>165</v>
      </c>
    </row>
    <row r="785" spans="1:65" s="13" customFormat="1" ht="11.25">
      <c r="B785" s="199"/>
      <c r="C785" s="200"/>
      <c r="D785" s="201" t="s">
        <v>181</v>
      </c>
      <c r="E785" s="202" t="s">
        <v>19</v>
      </c>
      <c r="F785" s="203" t="s">
        <v>972</v>
      </c>
      <c r="G785" s="200"/>
      <c r="H785" s="204">
        <v>33.072000000000003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181</v>
      </c>
      <c r="AU785" s="210" t="s">
        <v>79</v>
      </c>
      <c r="AV785" s="13" t="s">
        <v>79</v>
      </c>
      <c r="AW785" s="13" t="s">
        <v>31</v>
      </c>
      <c r="AX785" s="13" t="s">
        <v>69</v>
      </c>
      <c r="AY785" s="210" t="s">
        <v>165</v>
      </c>
    </row>
    <row r="786" spans="1:65" s="13" customFormat="1" ht="11.25">
      <c r="B786" s="199"/>
      <c r="C786" s="200"/>
      <c r="D786" s="201" t="s">
        <v>181</v>
      </c>
      <c r="E786" s="202" t="s">
        <v>19</v>
      </c>
      <c r="F786" s="203" t="s">
        <v>973</v>
      </c>
      <c r="G786" s="200"/>
      <c r="H786" s="204">
        <v>31.041</v>
      </c>
      <c r="I786" s="205"/>
      <c r="J786" s="200"/>
      <c r="K786" s="200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181</v>
      </c>
      <c r="AU786" s="210" t="s">
        <v>79</v>
      </c>
      <c r="AV786" s="13" t="s">
        <v>79</v>
      </c>
      <c r="AW786" s="13" t="s">
        <v>31</v>
      </c>
      <c r="AX786" s="13" t="s">
        <v>69</v>
      </c>
      <c r="AY786" s="210" t="s">
        <v>165</v>
      </c>
    </row>
    <row r="787" spans="1:65" s="13" customFormat="1" ht="11.25">
      <c r="B787" s="199"/>
      <c r="C787" s="200"/>
      <c r="D787" s="201" t="s">
        <v>181</v>
      </c>
      <c r="E787" s="202" t="s">
        <v>19</v>
      </c>
      <c r="F787" s="203" t="s">
        <v>974</v>
      </c>
      <c r="G787" s="200"/>
      <c r="H787" s="204">
        <v>19.542000000000002</v>
      </c>
      <c r="I787" s="205"/>
      <c r="J787" s="200"/>
      <c r="K787" s="200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181</v>
      </c>
      <c r="AU787" s="210" t="s">
        <v>79</v>
      </c>
      <c r="AV787" s="13" t="s">
        <v>79</v>
      </c>
      <c r="AW787" s="13" t="s">
        <v>31</v>
      </c>
      <c r="AX787" s="13" t="s">
        <v>69</v>
      </c>
      <c r="AY787" s="210" t="s">
        <v>165</v>
      </c>
    </row>
    <row r="788" spans="1:65" s="13" customFormat="1" ht="11.25">
      <c r="B788" s="199"/>
      <c r="C788" s="200"/>
      <c r="D788" s="201" t="s">
        <v>181</v>
      </c>
      <c r="E788" s="202" t="s">
        <v>19</v>
      </c>
      <c r="F788" s="203" t="s">
        <v>941</v>
      </c>
      <c r="G788" s="200"/>
      <c r="H788" s="204">
        <v>31.03</v>
      </c>
      <c r="I788" s="205"/>
      <c r="J788" s="200"/>
      <c r="K788" s="200"/>
      <c r="L788" s="206"/>
      <c r="M788" s="207"/>
      <c r="N788" s="208"/>
      <c r="O788" s="208"/>
      <c r="P788" s="208"/>
      <c r="Q788" s="208"/>
      <c r="R788" s="208"/>
      <c r="S788" s="208"/>
      <c r="T788" s="209"/>
      <c r="AT788" s="210" t="s">
        <v>181</v>
      </c>
      <c r="AU788" s="210" t="s">
        <v>79</v>
      </c>
      <c r="AV788" s="13" t="s">
        <v>79</v>
      </c>
      <c r="AW788" s="13" t="s">
        <v>31</v>
      </c>
      <c r="AX788" s="13" t="s">
        <v>69</v>
      </c>
      <c r="AY788" s="210" t="s">
        <v>165</v>
      </c>
    </row>
    <row r="789" spans="1:65" s="13" customFormat="1" ht="11.25">
      <c r="B789" s="199"/>
      <c r="C789" s="200"/>
      <c r="D789" s="201" t="s">
        <v>181</v>
      </c>
      <c r="E789" s="202" t="s">
        <v>19</v>
      </c>
      <c r="F789" s="203" t="s">
        <v>975</v>
      </c>
      <c r="G789" s="200"/>
      <c r="H789" s="204">
        <v>37.78</v>
      </c>
      <c r="I789" s="205"/>
      <c r="J789" s="200"/>
      <c r="K789" s="200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181</v>
      </c>
      <c r="AU789" s="210" t="s">
        <v>79</v>
      </c>
      <c r="AV789" s="13" t="s">
        <v>79</v>
      </c>
      <c r="AW789" s="13" t="s">
        <v>31</v>
      </c>
      <c r="AX789" s="13" t="s">
        <v>69</v>
      </c>
      <c r="AY789" s="210" t="s">
        <v>165</v>
      </c>
    </row>
    <row r="790" spans="1:65" s="13" customFormat="1" ht="11.25">
      <c r="B790" s="199"/>
      <c r="C790" s="200"/>
      <c r="D790" s="201" t="s">
        <v>181</v>
      </c>
      <c r="E790" s="202" t="s">
        <v>19</v>
      </c>
      <c r="F790" s="203" t="s">
        <v>976</v>
      </c>
      <c r="G790" s="200"/>
      <c r="H790" s="204">
        <v>23.036000000000001</v>
      </c>
      <c r="I790" s="205"/>
      <c r="J790" s="200"/>
      <c r="K790" s="200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181</v>
      </c>
      <c r="AU790" s="210" t="s">
        <v>79</v>
      </c>
      <c r="AV790" s="13" t="s">
        <v>79</v>
      </c>
      <c r="AW790" s="13" t="s">
        <v>31</v>
      </c>
      <c r="AX790" s="13" t="s">
        <v>69</v>
      </c>
      <c r="AY790" s="210" t="s">
        <v>165</v>
      </c>
    </row>
    <row r="791" spans="1:65" s="13" customFormat="1" ht="11.25">
      <c r="B791" s="199"/>
      <c r="C791" s="200"/>
      <c r="D791" s="201" t="s">
        <v>181</v>
      </c>
      <c r="E791" s="202" t="s">
        <v>19</v>
      </c>
      <c r="F791" s="203" t="s">
        <v>943</v>
      </c>
      <c r="G791" s="200"/>
      <c r="H791" s="204">
        <v>55.357999999999997</v>
      </c>
      <c r="I791" s="205"/>
      <c r="J791" s="200"/>
      <c r="K791" s="200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181</v>
      </c>
      <c r="AU791" s="210" t="s">
        <v>79</v>
      </c>
      <c r="AV791" s="13" t="s">
        <v>79</v>
      </c>
      <c r="AW791" s="13" t="s">
        <v>31</v>
      </c>
      <c r="AX791" s="13" t="s">
        <v>69</v>
      </c>
      <c r="AY791" s="210" t="s">
        <v>165</v>
      </c>
    </row>
    <row r="792" spans="1:65" s="13" customFormat="1" ht="11.25">
      <c r="B792" s="199"/>
      <c r="C792" s="200"/>
      <c r="D792" s="201" t="s">
        <v>181</v>
      </c>
      <c r="E792" s="202" t="s">
        <v>19</v>
      </c>
      <c r="F792" s="203" t="s">
        <v>944</v>
      </c>
      <c r="G792" s="200"/>
      <c r="H792" s="204">
        <v>52.8</v>
      </c>
      <c r="I792" s="205"/>
      <c r="J792" s="200"/>
      <c r="K792" s="200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181</v>
      </c>
      <c r="AU792" s="210" t="s">
        <v>79</v>
      </c>
      <c r="AV792" s="13" t="s">
        <v>79</v>
      </c>
      <c r="AW792" s="13" t="s">
        <v>31</v>
      </c>
      <c r="AX792" s="13" t="s">
        <v>69</v>
      </c>
      <c r="AY792" s="210" t="s">
        <v>165</v>
      </c>
    </row>
    <row r="793" spans="1:65" s="13" customFormat="1" ht="11.25">
      <c r="B793" s="199"/>
      <c r="C793" s="200"/>
      <c r="D793" s="201" t="s">
        <v>181</v>
      </c>
      <c r="E793" s="202" t="s">
        <v>19</v>
      </c>
      <c r="F793" s="203" t="s">
        <v>945</v>
      </c>
      <c r="G793" s="200"/>
      <c r="H793" s="204">
        <v>35.08</v>
      </c>
      <c r="I793" s="205"/>
      <c r="J793" s="200"/>
      <c r="K793" s="200"/>
      <c r="L793" s="206"/>
      <c r="M793" s="207"/>
      <c r="N793" s="208"/>
      <c r="O793" s="208"/>
      <c r="P793" s="208"/>
      <c r="Q793" s="208"/>
      <c r="R793" s="208"/>
      <c r="S793" s="208"/>
      <c r="T793" s="209"/>
      <c r="AT793" s="210" t="s">
        <v>181</v>
      </c>
      <c r="AU793" s="210" t="s">
        <v>79</v>
      </c>
      <c r="AV793" s="13" t="s">
        <v>79</v>
      </c>
      <c r="AW793" s="13" t="s">
        <v>31</v>
      </c>
      <c r="AX793" s="13" t="s">
        <v>69</v>
      </c>
      <c r="AY793" s="210" t="s">
        <v>165</v>
      </c>
    </row>
    <row r="794" spans="1:65" s="13" customFormat="1" ht="11.25">
      <c r="B794" s="199"/>
      <c r="C794" s="200"/>
      <c r="D794" s="201" t="s">
        <v>181</v>
      </c>
      <c r="E794" s="202" t="s">
        <v>19</v>
      </c>
      <c r="F794" s="203" t="s">
        <v>946</v>
      </c>
      <c r="G794" s="200"/>
      <c r="H794" s="204">
        <v>18.626000000000001</v>
      </c>
      <c r="I794" s="205"/>
      <c r="J794" s="200"/>
      <c r="K794" s="200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181</v>
      </c>
      <c r="AU794" s="210" t="s">
        <v>79</v>
      </c>
      <c r="AV794" s="13" t="s">
        <v>79</v>
      </c>
      <c r="AW794" s="13" t="s">
        <v>31</v>
      </c>
      <c r="AX794" s="13" t="s">
        <v>69</v>
      </c>
      <c r="AY794" s="210" t="s">
        <v>165</v>
      </c>
    </row>
    <row r="795" spans="1:65" s="13" customFormat="1" ht="11.25">
      <c r="B795" s="199"/>
      <c r="C795" s="200"/>
      <c r="D795" s="201" t="s">
        <v>181</v>
      </c>
      <c r="E795" s="202" t="s">
        <v>19</v>
      </c>
      <c r="F795" s="203" t="s">
        <v>977</v>
      </c>
      <c r="G795" s="200"/>
      <c r="H795" s="204">
        <v>26.012</v>
      </c>
      <c r="I795" s="205"/>
      <c r="J795" s="200"/>
      <c r="K795" s="200"/>
      <c r="L795" s="206"/>
      <c r="M795" s="207"/>
      <c r="N795" s="208"/>
      <c r="O795" s="208"/>
      <c r="P795" s="208"/>
      <c r="Q795" s="208"/>
      <c r="R795" s="208"/>
      <c r="S795" s="208"/>
      <c r="T795" s="209"/>
      <c r="AT795" s="210" t="s">
        <v>181</v>
      </c>
      <c r="AU795" s="210" t="s">
        <v>79</v>
      </c>
      <c r="AV795" s="13" t="s">
        <v>79</v>
      </c>
      <c r="AW795" s="13" t="s">
        <v>31</v>
      </c>
      <c r="AX795" s="13" t="s">
        <v>69</v>
      </c>
      <c r="AY795" s="210" t="s">
        <v>165</v>
      </c>
    </row>
    <row r="796" spans="1:65" s="15" customFormat="1" ht="11.25">
      <c r="B796" s="221"/>
      <c r="C796" s="222"/>
      <c r="D796" s="201" t="s">
        <v>181</v>
      </c>
      <c r="E796" s="223" t="s">
        <v>19</v>
      </c>
      <c r="F796" s="224" t="s">
        <v>184</v>
      </c>
      <c r="G796" s="222"/>
      <c r="H796" s="225">
        <v>1367.604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181</v>
      </c>
      <c r="AU796" s="231" t="s">
        <v>79</v>
      </c>
      <c r="AV796" s="15" t="s">
        <v>88</v>
      </c>
      <c r="AW796" s="15" t="s">
        <v>31</v>
      </c>
      <c r="AX796" s="15" t="s">
        <v>73</v>
      </c>
      <c r="AY796" s="231" t="s">
        <v>165</v>
      </c>
    </row>
    <row r="797" spans="1:65" s="2" customFormat="1" ht="37.9" customHeight="1">
      <c r="A797" s="37"/>
      <c r="B797" s="38"/>
      <c r="C797" s="181" t="s">
        <v>994</v>
      </c>
      <c r="D797" s="181" t="s">
        <v>167</v>
      </c>
      <c r="E797" s="182" t="s">
        <v>995</v>
      </c>
      <c r="F797" s="183" t="s">
        <v>996</v>
      </c>
      <c r="G797" s="184" t="s">
        <v>323</v>
      </c>
      <c r="H797" s="185">
        <v>10.195</v>
      </c>
      <c r="I797" s="186"/>
      <c r="J797" s="187">
        <f>ROUND(I797*H797,2)</f>
        <v>0</v>
      </c>
      <c r="K797" s="183" t="s">
        <v>171</v>
      </c>
      <c r="L797" s="42"/>
      <c r="M797" s="188" t="s">
        <v>19</v>
      </c>
      <c r="N797" s="189" t="s">
        <v>41</v>
      </c>
      <c r="O797" s="67"/>
      <c r="P797" s="190">
        <f>O797*H797</f>
        <v>0</v>
      </c>
      <c r="Q797" s="190">
        <v>1.2E-2</v>
      </c>
      <c r="R797" s="190">
        <f>Q797*H797</f>
        <v>0.12234</v>
      </c>
      <c r="S797" s="190">
        <v>0</v>
      </c>
      <c r="T797" s="191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192" t="s">
        <v>88</v>
      </c>
      <c r="AT797" s="192" t="s">
        <v>167</v>
      </c>
      <c r="AU797" s="192" t="s">
        <v>79</v>
      </c>
      <c r="AY797" s="20" t="s">
        <v>165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20" t="s">
        <v>79</v>
      </c>
      <c r="BK797" s="193">
        <f>ROUND(I797*H797,2)</f>
        <v>0</v>
      </c>
      <c r="BL797" s="20" t="s">
        <v>88</v>
      </c>
      <c r="BM797" s="192" t="s">
        <v>997</v>
      </c>
    </row>
    <row r="798" spans="1:65" s="2" customFormat="1" ht="11.25">
      <c r="A798" s="37"/>
      <c r="B798" s="38"/>
      <c r="C798" s="39"/>
      <c r="D798" s="194" t="s">
        <v>172</v>
      </c>
      <c r="E798" s="39"/>
      <c r="F798" s="195" t="s">
        <v>998</v>
      </c>
      <c r="G798" s="39"/>
      <c r="H798" s="39"/>
      <c r="I798" s="196"/>
      <c r="J798" s="39"/>
      <c r="K798" s="39"/>
      <c r="L798" s="42"/>
      <c r="M798" s="197"/>
      <c r="N798" s="198"/>
      <c r="O798" s="67"/>
      <c r="P798" s="67"/>
      <c r="Q798" s="67"/>
      <c r="R798" s="67"/>
      <c r="S798" s="67"/>
      <c r="T798" s="68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T798" s="20" t="s">
        <v>172</v>
      </c>
      <c r="AU798" s="20" t="s">
        <v>79</v>
      </c>
    </row>
    <row r="799" spans="1:65" s="13" customFormat="1" ht="11.25">
      <c r="B799" s="199"/>
      <c r="C799" s="200"/>
      <c r="D799" s="201" t="s">
        <v>181</v>
      </c>
      <c r="E799" s="202" t="s">
        <v>19</v>
      </c>
      <c r="F799" s="203" t="s">
        <v>983</v>
      </c>
      <c r="G799" s="200"/>
      <c r="H799" s="204">
        <v>4.42</v>
      </c>
      <c r="I799" s="205"/>
      <c r="J799" s="200"/>
      <c r="K799" s="200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181</v>
      </c>
      <c r="AU799" s="210" t="s">
        <v>79</v>
      </c>
      <c r="AV799" s="13" t="s">
        <v>79</v>
      </c>
      <c r="AW799" s="13" t="s">
        <v>31</v>
      </c>
      <c r="AX799" s="13" t="s">
        <v>69</v>
      </c>
      <c r="AY799" s="210" t="s">
        <v>165</v>
      </c>
    </row>
    <row r="800" spans="1:65" s="13" customFormat="1" ht="11.25">
      <c r="B800" s="199"/>
      <c r="C800" s="200"/>
      <c r="D800" s="201" t="s">
        <v>181</v>
      </c>
      <c r="E800" s="202" t="s">
        <v>19</v>
      </c>
      <c r="F800" s="203" t="s">
        <v>984</v>
      </c>
      <c r="G800" s="200"/>
      <c r="H800" s="204">
        <v>5.7750000000000004</v>
      </c>
      <c r="I800" s="205"/>
      <c r="J800" s="200"/>
      <c r="K800" s="200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181</v>
      </c>
      <c r="AU800" s="210" t="s">
        <v>79</v>
      </c>
      <c r="AV800" s="13" t="s">
        <v>79</v>
      </c>
      <c r="AW800" s="13" t="s">
        <v>31</v>
      </c>
      <c r="AX800" s="13" t="s">
        <v>69</v>
      </c>
      <c r="AY800" s="210" t="s">
        <v>165</v>
      </c>
    </row>
    <row r="801" spans="1:65" s="15" customFormat="1" ht="11.25">
      <c r="B801" s="221"/>
      <c r="C801" s="222"/>
      <c r="D801" s="201" t="s">
        <v>181</v>
      </c>
      <c r="E801" s="223" t="s">
        <v>19</v>
      </c>
      <c r="F801" s="224" t="s">
        <v>184</v>
      </c>
      <c r="G801" s="222"/>
      <c r="H801" s="225">
        <v>10.195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181</v>
      </c>
      <c r="AU801" s="231" t="s">
        <v>79</v>
      </c>
      <c r="AV801" s="15" t="s">
        <v>88</v>
      </c>
      <c r="AW801" s="15" t="s">
        <v>31</v>
      </c>
      <c r="AX801" s="15" t="s">
        <v>73</v>
      </c>
      <c r="AY801" s="231" t="s">
        <v>165</v>
      </c>
    </row>
    <row r="802" spans="1:65" s="2" customFormat="1" ht="55.5" customHeight="1">
      <c r="A802" s="37"/>
      <c r="B802" s="38"/>
      <c r="C802" s="181" t="s">
        <v>701</v>
      </c>
      <c r="D802" s="181" t="s">
        <v>167</v>
      </c>
      <c r="E802" s="182" t="s">
        <v>999</v>
      </c>
      <c r="F802" s="183" t="s">
        <v>1000</v>
      </c>
      <c r="G802" s="184" t="s">
        <v>323</v>
      </c>
      <c r="H802" s="185">
        <v>20.39</v>
      </c>
      <c r="I802" s="186"/>
      <c r="J802" s="187">
        <f>ROUND(I802*H802,2)</f>
        <v>0</v>
      </c>
      <c r="K802" s="183" t="s">
        <v>171</v>
      </c>
      <c r="L802" s="42"/>
      <c r="M802" s="188" t="s">
        <v>19</v>
      </c>
      <c r="N802" s="189" t="s">
        <v>41</v>
      </c>
      <c r="O802" s="67"/>
      <c r="P802" s="190">
        <f>O802*H802</f>
        <v>0</v>
      </c>
      <c r="Q802" s="190">
        <v>6.0000000000000001E-3</v>
      </c>
      <c r="R802" s="190">
        <f>Q802*H802</f>
        <v>0.12234</v>
      </c>
      <c r="S802" s="190">
        <v>0</v>
      </c>
      <c r="T802" s="191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192" t="s">
        <v>88</v>
      </c>
      <c r="AT802" s="192" t="s">
        <v>167</v>
      </c>
      <c r="AU802" s="192" t="s">
        <v>79</v>
      </c>
      <c r="AY802" s="20" t="s">
        <v>165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0" t="s">
        <v>79</v>
      </c>
      <c r="BK802" s="193">
        <f>ROUND(I802*H802,2)</f>
        <v>0</v>
      </c>
      <c r="BL802" s="20" t="s">
        <v>88</v>
      </c>
      <c r="BM802" s="192" t="s">
        <v>1001</v>
      </c>
    </row>
    <row r="803" spans="1:65" s="2" customFormat="1" ht="11.25">
      <c r="A803" s="37"/>
      <c r="B803" s="38"/>
      <c r="C803" s="39"/>
      <c r="D803" s="194" t="s">
        <v>172</v>
      </c>
      <c r="E803" s="39"/>
      <c r="F803" s="195" t="s">
        <v>1002</v>
      </c>
      <c r="G803" s="39"/>
      <c r="H803" s="39"/>
      <c r="I803" s="196"/>
      <c r="J803" s="39"/>
      <c r="K803" s="39"/>
      <c r="L803" s="42"/>
      <c r="M803" s="197"/>
      <c r="N803" s="198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20" t="s">
        <v>172</v>
      </c>
      <c r="AU803" s="20" t="s">
        <v>79</v>
      </c>
    </row>
    <row r="804" spans="1:65" s="13" customFormat="1" ht="11.25">
      <c r="B804" s="199"/>
      <c r="C804" s="200"/>
      <c r="D804" s="201" t="s">
        <v>181</v>
      </c>
      <c r="E804" s="202" t="s">
        <v>19</v>
      </c>
      <c r="F804" s="203" t="s">
        <v>1003</v>
      </c>
      <c r="G804" s="200"/>
      <c r="H804" s="204">
        <v>8.84</v>
      </c>
      <c r="I804" s="205"/>
      <c r="J804" s="200"/>
      <c r="K804" s="200"/>
      <c r="L804" s="206"/>
      <c r="M804" s="207"/>
      <c r="N804" s="208"/>
      <c r="O804" s="208"/>
      <c r="P804" s="208"/>
      <c r="Q804" s="208"/>
      <c r="R804" s="208"/>
      <c r="S804" s="208"/>
      <c r="T804" s="209"/>
      <c r="AT804" s="210" t="s">
        <v>181</v>
      </c>
      <c r="AU804" s="210" t="s">
        <v>79</v>
      </c>
      <c r="AV804" s="13" t="s">
        <v>79</v>
      </c>
      <c r="AW804" s="13" t="s">
        <v>31</v>
      </c>
      <c r="AX804" s="13" t="s">
        <v>69</v>
      </c>
      <c r="AY804" s="210" t="s">
        <v>165</v>
      </c>
    </row>
    <row r="805" spans="1:65" s="13" customFormat="1" ht="11.25">
      <c r="B805" s="199"/>
      <c r="C805" s="200"/>
      <c r="D805" s="201" t="s">
        <v>181</v>
      </c>
      <c r="E805" s="202" t="s">
        <v>19</v>
      </c>
      <c r="F805" s="203" t="s">
        <v>1004</v>
      </c>
      <c r="G805" s="200"/>
      <c r="H805" s="204">
        <v>11.55</v>
      </c>
      <c r="I805" s="205"/>
      <c r="J805" s="200"/>
      <c r="K805" s="200"/>
      <c r="L805" s="206"/>
      <c r="M805" s="207"/>
      <c r="N805" s="208"/>
      <c r="O805" s="208"/>
      <c r="P805" s="208"/>
      <c r="Q805" s="208"/>
      <c r="R805" s="208"/>
      <c r="S805" s="208"/>
      <c r="T805" s="209"/>
      <c r="AT805" s="210" t="s">
        <v>181</v>
      </c>
      <c r="AU805" s="210" t="s">
        <v>79</v>
      </c>
      <c r="AV805" s="13" t="s">
        <v>79</v>
      </c>
      <c r="AW805" s="13" t="s">
        <v>31</v>
      </c>
      <c r="AX805" s="13" t="s">
        <v>69</v>
      </c>
      <c r="AY805" s="210" t="s">
        <v>165</v>
      </c>
    </row>
    <row r="806" spans="1:65" s="15" customFormat="1" ht="11.25">
      <c r="B806" s="221"/>
      <c r="C806" s="222"/>
      <c r="D806" s="201" t="s">
        <v>181</v>
      </c>
      <c r="E806" s="223" t="s">
        <v>19</v>
      </c>
      <c r="F806" s="224" t="s">
        <v>184</v>
      </c>
      <c r="G806" s="222"/>
      <c r="H806" s="225">
        <v>20.39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AT806" s="231" t="s">
        <v>181</v>
      </c>
      <c r="AU806" s="231" t="s">
        <v>79</v>
      </c>
      <c r="AV806" s="15" t="s">
        <v>88</v>
      </c>
      <c r="AW806" s="15" t="s">
        <v>31</v>
      </c>
      <c r="AX806" s="15" t="s">
        <v>73</v>
      </c>
      <c r="AY806" s="231" t="s">
        <v>165</v>
      </c>
    </row>
    <row r="807" spans="1:65" s="2" customFormat="1" ht="33" customHeight="1">
      <c r="A807" s="37"/>
      <c r="B807" s="38"/>
      <c r="C807" s="181" t="s">
        <v>1005</v>
      </c>
      <c r="D807" s="181" t="s">
        <v>167</v>
      </c>
      <c r="E807" s="182" t="s">
        <v>1006</v>
      </c>
      <c r="F807" s="183" t="s">
        <v>1007</v>
      </c>
      <c r="G807" s="184" t="s">
        <v>323</v>
      </c>
      <c r="H807" s="185">
        <v>10.195</v>
      </c>
      <c r="I807" s="186"/>
      <c r="J807" s="187">
        <f>ROUND(I807*H807,2)</f>
        <v>0</v>
      </c>
      <c r="K807" s="183" t="s">
        <v>171</v>
      </c>
      <c r="L807" s="42"/>
      <c r="M807" s="188" t="s">
        <v>19</v>
      </c>
      <c r="N807" s="189" t="s">
        <v>41</v>
      </c>
      <c r="O807" s="67"/>
      <c r="P807" s="190">
        <f>O807*H807</f>
        <v>0</v>
      </c>
      <c r="Q807" s="190">
        <v>1.6199999999999999E-2</v>
      </c>
      <c r="R807" s="190">
        <f>Q807*H807</f>
        <v>0.165159</v>
      </c>
      <c r="S807" s="190">
        <v>0</v>
      </c>
      <c r="T807" s="191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92" t="s">
        <v>88</v>
      </c>
      <c r="AT807" s="192" t="s">
        <v>167</v>
      </c>
      <c r="AU807" s="192" t="s">
        <v>79</v>
      </c>
      <c r="AY807" s="20" t="s">
        <v>165</v>
      </c>
      <c r="BE807" s="193">
        <f>IF(N807="základní",J807,0)</f>
        <v>0</v>
      </c>
      <c r="BF807" s="193">
        <f>IF(N807="snížená",J807,0)</f>
        <v>0</v>
      </c>
      <c r="BG807" s="193">
        <f>IF(N807="zákl. přenesená",J807,0)</f>
        <v>0</v>
      </c>
      <c r="BH807" s="193">
        <f>IF(N807="sníž. přenesená",J807,0)</f>
        <v>0</v>
      </c>
      <c r="BI807" s="193">
        <f>IF(N807="nulová",J807,0)</f>
        <v>0</v>
      </c>
      <c r="BJ807" s="20" t="s">
        <v>79</v>
      </c>
      <c r="BK807" s="193">
        <f>ROUND(I807*H807,2)</f>
        <v>0</v>
      </c>
      <c r="BL807" s="20" t="s">
        <v>88</v>
      </c>
      <c r="BM807" s="192" t="s">
        <v>1008</v>
      </c>
    </row>
    <row r="808" spans="1:65" s="2" customFormat="1" ht="11.25">
      <c r="A808" s="37"/>
      <c r="B808" s="38"/>
      <c r="C808" s="39"/>
      <c r="D808" s="194" t="s">
        <v>172</v>
      </c>
      <c r="E808" s="39"/>
      <c r="F808" s="195" t="s">
        <v>1009</v>
      </c>
      <c r="G808" s="39"/>
      <c r="H808" s="39"/>
      <c r="I808" s="196"/>
      <c r="J808" s="39"/>
      <c r="K808" s="39"/>
      <c r="L808" s="42"/>
      <c r="M808" s="197"/>
      <c r="N808" s="198"/>
      <c r="O808" s="67"/>
      <c r="P808" s="67"/>
      <c r="Q808" s="67"/>
      <c r="R808" s="67"/>
      <c r="S808" s="67"/>
      <c r="T808" s="68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T808" s="20" t="s">
        <v>172</v>
      </c>
      <c r="AU808" s="20" t="s">
        <v>79</v>
      </c>
    </row>
    <row r="809" spans="1:65" s="13" customFormat="1" ht="11.25">
      <c r="B809" s="199"/>
      <c r="C809" s="200"/>
      <c r="D809" s="201" t="s">
        <v>181</v>
      </c>
      <c r="E809" s="202" t="s">
        <v>19</v>
      </c>
      <c r="F809" s="203" t="s">
        <v>983</v>
      </c>
      <c r="G809" s="200"/>
      <c r="H809" s="204">
        <v>4.42</v>
      </c>
      <c r="I809" s="205"/>
      <c r="J809" s="200"/>
      <c r="K809" s="200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181</v>
      </c>
      <c r="AU809" s="210" t="s">
        <v>79</v>
      </c>
      <c r="AV809" s="13" t="s">
        <v>79</v>
      </c>
      <c r="AW809" s="13" t="s">
        <v>31</v>
      </c>
      <c r="AX809" s="13" t="s">
        <v>69</v>
      </c>
      <c r="AY809" s="210" t="s">
        <v>165</v>
      </c>
    </row>
    <row r="810" spans="1:65" s="13" customFormat="1" ht="11.25">
      <c r="B810" s="199"/>
      <c r="C810" s="200"/>
      <c r="D810" s="201" t="s">
        <v>181</v>
      </c>
      <c r="E810" s="202" t="s">
        <v>19</v>
      </c>
      <c r="F810" s="203" t="s">
        <v>984</v>
      </c>
      <c r="G810" s="200"/>
      <c r="H810" s="204">
        <v>5.7750000000000004</v>
      </c>
      <c r="I810" s="205"/>
      <c r="J810" s="200"/>
      <c r="K810" s="200"/>
      <c r="L810" s="206"/>
      <c r="M810" s="207"/>
      <c r="N810" s="208"/>
      <c r="O810" s="208"/>
      <c r="P810" s="208"/>
      <c r="Q810" s="208"/>
      <c r="R810" s="208"/>
      <c r="S810" s="208"/>
      <c r="T810" s="209"/>
      <c r="AT810" s="210" t="s">
        <v>181</v>
      </c>
      <c r="AU810" s="210" t="s">
        <v>79</v>
      </c>
      <c r="AV810" s="13" t="s">
        <v>79</v>
      </c>
      <c r="AW810" s="13" t="s">
        <v>31</v>
      </c>
      <c r="AX810" s="13" t="s">
        <v>69</v>
      </c>
      <c r="AY810" s="210" t="s">
        <v>165</v>
      </c>
    </row>
    <row r="811" spans="1:65" s="15" customFormat="1" ht="11.25">
      <c r="B811" s="221"/>
      <c r="C811" s="222"/>
      <c r="D811" s="201" t="s">
        <v>181</v>
      </c>
      <c r="E811" s="223" t="s">
        <v>19</v>
      </c>
      <c r="F811" s="224" t="s">
        <v>184</v>
      </c>
      <c r="G811" s="222"/>
      <c r="H811" s="225">
        <v>10.195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181</v>
      </c>
      <c r="AU811" s="231" t="s">
        <v>79</v>
      </c>
      <c r="AV811" s="15" t="s">
        <v>88</v>
      </c>
      <c r="AW811" s="15" t="s">
        <v>31</v>
      </c>
      <c r="AX811" s="15" t="s">
        <v>73</v>
      </c>
      <c r="AY811" s="231" t="s">
        <v>165</v>
      </c>
    </row>
    <row r="812" spans="1:65" s="2" customFormat="1" ht="37.9" customHeight="1">
      <c r="A812" s="37"/>
      <c r="B812" s="38"/>
      <c r="C812" s="181" t="s">
        <v>706</v>
      </c>
      <c r="D812" s="181" t="s">
        <v>167</v>
      </c>
      <c r="E812" s="182" t="s">
        <v>1010</v>
      </c>
      <c r="F812" s="183" t="s">
        <v>1011</v>
      </c>
      <c r="G812" s="184" t="s">
        <v>323</v>
      </c>
      <c r="H812" s="185">
        <v>30.585000000000001</v>
      </c>
      <c r="I812" s="186"/>
      <c r="J812" s="187">
        <f>ROUND(I812*H812,2)</f>
        <v>0</v>
      </c>
      <c r="K812" s="183" t="s">
        <v>171</v>
      </c>
      <c r="L812" s="42"/>
      <c r="M812" s="188" t="s">
        <v>19</v>
      </c>
      <c r="N812" s="189" t="s">
        <v>41</v>
      </c>
      <c r="O812" s="67"/>
      <c r="P812" s="190">
        <f>O812*H812</f>
        <v>0</v>
      </c>
      <c r="Q812" s="190">
        <v>5.4000000000000003E-3</v>
      </c>
      <c r="R812" s="190">
        <f>Q812*H812</f>
        <v>0.165159</v>
      </c>
      <c r="S812" s="190">
        <v>0</v>
      </c>
      <c r="T812" s="191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92" t="s">
        <v>88</v>
      </c>
      <c r="AT812" s="192" t="s">
        <v>167</v>
      </c>
      <c r="AU812" s="192" t="s">
        <v>79</v>
      </c>
      <c r="AY812" s="20" t="s">
        <v>165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0" t="s">
        <v>79</v>
      </c>
      <c r="BK812" s="193">
        <f>ROUND(I812*H812,2)</f>
        <v>0</v>
      </c>
      <c r="BL812" s="20" t="s">
        <v>88</v>
      </c>
      <c r="BM812" s="192" t="s">
        <v>1012</v>
      </c>
    </row>
    <row r="813" spans="1:65" s="2" customFormat="1" ht="11.25">
      <c r="A813" s="37"/>
      <c r="B813" s="38"/>
      <c r="C813" s="39"/>
      <c r="D813" s="194" t="s">
        <v>172</v>
      </c>
      <c r="E813" s="39"/>
      <c r="F813" s="195" t="s">
        <v>1013</v>
      </c>
      <c r="G813" s="39"/>
      <c r="H813" s="39"/>
      <c r="I813" s="196"/>
      <c r="J813" s="39"/>
      <c r="K813" s="39"/>
      <c r="L813" s="42"/>
      <c r="M813" s="197"/>
      <c r="N813" s="198"/>
      <c r="O813" s="67"/>
      <c r="P813" s="67"/>
      <c r="Q813" s="67"/>
      <c r="R813" s="67"/>
      <c r="S813" s="67"/>
      <c r="T813" s="68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20" t="s">
        <v>172</v>
      </c>
      <c r="AU813" s="20" t="s">
        <v>79</v>
      </c>
    </row>
    <row r="814" spans="1:65" s="13" customFormat="1" ht="11.25">
      <c r="B814" s="199"/>
      <c r="C814" s="200"/>
      <c r="D814" s="201" t="s">
        <v>181</v>
      </c>
      <c r="E814" s="202" t="s">
        <v>19</v>
      </c>
      <c r="F814" s="203" t="s">
        <v>1014</v>
      </c>
      <c r="G814" s="200"/>
      <c r="H814" s="204">
        <v>13.26</v>
      </c>
      <c r="I814" s="205"/>
      <c r="J814" s="200"/>
      <c r="K814" s="200"/>
      <c r="L814" s="206"/>
      <c r="M814" s="207"/>
      <c r="N814" s="208"/>
      <c r="O814" s="208"/>
      <c r="P814" s="208"/>
      <c r="Q814" s="208"/>
      <c r="R814" s="208"/>
      <c r="S814" s="208"/>
      <c r="T814" s="209"/>
      <c r="AT814" s="210" t="s">
        <v>181</v>
      </c>
      <c r="AU814" s="210" t="s">
        <v>79</v>
      </c>
      <c r="AV814" s="13" t="s">
        <v>79</v>
      </c>
      <c r="AW814" s="13" t="s">
        <v>31</v>
      </c>
      <c r="AX814" s="13" t="s">
        <v>69</v>
      </c>
      <c r="AY814" s="210" t="s">
        <v>165</v>
      </c>
    </row>
    <row r="815" spans="1:65" s="13" customFormat="1" ht="11.25">
      <c r="B815" s="199"/>
      <c r="C815" s="200"/>
      <c r="D815" s="201" t="s">
        <v>181</v>
      </c>
      <c r="E815" s="202" t="s">
        <v>19</v>
      </c>
      <c r="F815" s="203" t="s">
        <v>1015</v>
      </c>
      <c r="G815" s="200"/>
      <c r="H815" s="204">
        <v>17.324999999999999</v>
      </c>
      <c r="I815" s="205"/>
      <c r="J815" s="200"/>
      <c r="K815" s="200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181</v>
      </c>
      <c r="AU815" s="210" t="s">
        <v>79</v>
      </c>
      <c r="AV815" s="13" t="s">
        <v>79</v>
      </c>
      <c r="AW815" s="13" t="s">
        <v>31</v>
      </c>
      <c r="AX815" s="13" t="s">
        <v>69</v>
      </c>
      <c r="AY815" s="210" t="s">
        <v>165</v>
      </c>
    </row>
    <row r="816" spans="1:65" s="15" customFormat="1" ht="11.25">
      <c r="B816" s="221"/>
      <c r="C816" s="222"/>
      <c r="D816" s="201" t="s">
        <v>181</v>
      </c>
      <c r="E816" s="223" t="s">
        <v>19</v>
      </c>
      <c r="F816" s="224" t="s">
        <v>184</v>
      </c>
      <c r="G816" s="222"/>
      <c r="H816" s="225">
        <v>30.585000000000001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181</v>
      </c>
      <c r="AU816" s="231" t="s">
        <v>79</v>
      </c>
      <c r="AV816" s="15" t="s">
        <v>88</v>
      </c>
      <c r="AW816" s="15" t="s">
        <v>31</v>
      </c>
      <c r="AX816" s="15" t="s">
        <v>73</v>
      </c>
      <c r="AY816" s="231" t="s">
        <v>165</v>
      </c>
    </row>
    <row r="817" spans="1:65" s="2" customFormat="1" ht="24.2" customHeight="1">
      <c r="A817" s="37"/>
      <c r="B817" s="38"/>
      <c r="C817" s="181" t="s">
        <v>1016</v>
      </c>
      <c r="D817" s="181" t="s">
        <v>167</v>
      </c>
      <c r="E817" s="182" t="s">
        <v>1017</v>
      </c>
      <c r="F817" s="183" t="s">
        <v>1018</v>
      </c>
      <c r="G817" s="184" t="s">
        <v>323</v>
      </c>
      <c r="H817" s="185">
        <v>10.195</v>
      </c>
      <c r="I817" s="186"/>
      <c r="J817" s="187">
        <f>ROUND(I817*H817,2)</f>
        <v>0</v>
      </c>
      <c r="K817" s="183" t="s">
        <v>171</v>
      </c>
      <c r="L817" s="42"/>
      <c r="M817" s="188" t="s">
        <v>19</v>
      </c>
      <c r="N817" s="189" t="s">
        <v>41</v>
      </c>
      <c r="O817" s="67"/>
      <c r="P817" s="190">
        <f>O817*H817</f>
        <v>0</v>
      </c>
      <c r="Q817" s="190">
        <v>4.0000000000000001E-3</v>
      </c>
      <c r="R817" s="190">
        <f>Q817*H817</f>
        <v>4.0780000000000004E-2</v>
      </c>
      <c r="S817" s="190">
        <v>0</v>
      </c>
      <c r="T817" s="191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192" t="s">
        <v>88</v>
      </c>
      <c r="AT817" s="192" t="s">
        <v>167</v>
      </c>
      <c r="AU817" s="192" t="s">
        <v>79</v>
      </c>
      <c r="AY817" s="20" t="s">
        <v>165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20" t="s">
        <v>79</v>
      </c>
      <c r="BK817" s="193">
        <f>ROUND(I817*H817,2)</f>
        <v>0</v>
      </c>
      <c r="BL817" s="20" t="s">
        <v>88</v>
      </c>
      <c r="BM817" s="192" t="s">
        <v>1019</v>
      </c>
    </row>
    <row r="818" spans="1:65" s="2" customFormat="1" ht="11.25">
      <c r="A818" s="37"/>
      <c r="B818" s="38"/>
      <c r="C818" s="39"/>
      <c r="D818" s="194" t="s">
        <v>172</v>
      </c>
      <c r="E818" s="39"/>
      <c r="F818" s="195" t="s">
        <v>1020</v>
      </c>
      <c r="G818" s="39"/>
      <c r="H818" s="39"/>
      <c r="I818" s="196"/>
      <c r="J818" s="39"/>
      <c r="K818" s="39"/>
      <c r="L818" s="42"/>
      <c r="M818" s="197"/>
      <c r="N818" s="198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172</v>
      </c>
      <c r="AU818" s="20" t="s">
        <v>79</v>
      </c>
    </row>
    <row r="819" spans="1:65" s="13" customFormat="1" ht="11.25">
      <c r="B819" s="199"/>
      <c r="C819" s="200"/>
      <c r="D819" s="201" t="s">
        <v>181</v>
      </c>
      <c r="E819" s="202" t="s">
        <v>19</v>
      </c>
      <c r="F819" s="203" t="s">
        <v>983</v>
      </c>
      <c r="G819" s="200"/>
      <c r="H819" s="204">
        <v>4.42</v>
      </c>
      <c r="I819" s="205"/>
      <c r="J819" s="200"/>
      <c r="K819" s="200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181</v>
      </c>
      <c r="AU819" s="210" t="s">
        <v>79</v>
      </c>
      <c r="AV819" s="13" t="s">
        <v>79</v>
      </c>
      <c r="AW819" s="13" t="s">
        <v>31</v>
      </c>
      <c r="AX819" s="13" t="s">
        <v>69</v>
      </c>
      <c r="AY819" s="210" t="s">
        <v>165</v>
      </c>
    </row>
    <row r="820" spans="1:65" s="13" customFormat="1" ht="11.25">
      <c r="B820" s="199"/>
      <c r="C820" s="200"/>
      <c r="D820" s="201" t="s">
        <v>181</v>
      </c>
      <c r="E820" s="202" t="s">
        <v>19</v>
      </c>
      <c r="F820" s="203" t="s">
        <v>984</v>
      </c>
      <c r="G820" s="200"/>
      <c r="H820" s="204">
        <v>5.7750000000000004</v>
      </c>
      <c r="I820" s="205"/>
      <c r="J820" s="200"/>
      <c r="K820" s="200"/>
      <c r="L820" s="206"/>
      <c r="M820" s="207"/>
      <c r="N820" s="208"/>
      <c r="O820" s="208"/>
      <c r="P820" s="208"/>
      <c r="Q820" s="208"/>
      <c r="R820" s="208"/>
      <c r="S820" s="208"/>
      <c r="T820" s="209"/>
      <c r="AT820" s="210" t="s">
        <v>181</v>
      </c>
      <c r="AU820" s="210" t="s">
        <v>79</v>
      </c>
      <c r="AV820" s="13" t="s">
        <v>79</v>
      </c>
      <c r="AW820" s="13" t="s">
        <v>31</v>
      </c>
      <c r="AX820" s="13" t="s">
        <v>69</v>
      </c>
      <c r="AY820" s="210" t="s">
        <v>165</v>
      </c>
    </row>
    <row r="821" spans="1:65" s="15" customFormat="1" ht="11.25">
      <c r="B821" s="221"/>
      <c r="C821" s="222"/>
      <c r="D821" s="201" t="s">
        <v>181</v>
      </c>
      <c r="E821" s="223" t="s">
        <v>19</v>
      </c>
      <c r="F821" s="224" t="s">
        <v>184</v>
      </c>
      <c r="G821" s="222"/>
      <c r="H821" s="225">
        <v>10.195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181</v>
      </c>
      <c r="AU821" s="231" t="s">
        <v>79</v>
      </c>
      <c r="AV821" s="15" t="s">
        <v>88</v>
      </c>
      <c r="AW821" s="15" t="s">
        <v>31</v>
      </c>
      <c r="AX821" s="15" t="s">
        <v>73</v>
      </c>
      <c r="AY821" s="231" t="s">
        <v>165</v>
      </c>
    </row>
    <row r="822" spans="1:65" s="2" customFormat="1" ht="37.9" customHeight="1">
      <c r="A822" s="37"/>
      <c r="B822" s="38"/>
      <c r="C822" s="181" t="s">
        <v>711</v>
      </c>
      <c r="D822" s="181" t="s">
        <v>167</v>
      </c>
      <c r="E822" s="182" t="s">
        <v>1021</v>
      </c>
      <c r="F822" s="183" t="s">
        <v>1022</v>
      </c>
      <c r="G822" s="184" t="s">
        <v>323</v>
      </c>
      <c r="H822" s="185">
        <v>784.49400000000003</v>
      </c>
      <c r="I822" s="186"/>
      <c r="J822" s="187">
        <f>ROUND(I822*H822,2)</f>
        <v>0</v>
      </c>
      <c r="K822" s="183" t="s">
        <v>171</v>
      </c>
      <c r="L822" s="42"/>
      <c r="M822" s="188" t="s">
        <v>19</v>
      </c>
      <c r="N822" s="189" t="s">
        <v>41</v>
      </c>
      <c r="O822" s="67"/>
      <c r="P822" s="190">
        <f>O822*H822</f>
        <v>0</v>
      </c>
      <c r="Q822" s="190">
        <v>2.1000000000000001E-2</v>
      </c>
      <c r="R822" s="190">
        <f>Q822*H822</f>
        <v>16.474374000000001</v>
      </c>
      <c r="S822" s="190">
        <v>0</v>
      </c>
      <c r="T822" s="191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192" t="s">
        <v>88</v>
      </c>
      <c r="AT822" s="192" t="s">
        <v>167</v>
      </c>
      <c r="AU822" s="192" t="s">
        <v>79</v>
      </c>
      <c r="AY822" s="20" t="s">
        <v>165</v>
      </c>
      <c r="BE822" s="193">
        <f>IF(N822="základní",J822,0)</f>
        <v>0</v>
      </c>
      <c r="BF822" s="193">
        <f>IF(N822="snížená",J822,0)</f>
        <v>0</v>
      </c>
      <c r="BG822" s="193">
        <f>IF(N822="zákl. přenesená",J822,0)</f>
        <v>0</v>
      </c>
      <c r="BH822" s="193">
        <f>IF(N822="sníž. přenesená",J822,0)</f>
        <v>0</v>
      </c>
      <c r="BI822" s="193">
        <f>IF(N822="nulová",J822,0)</f>
        <v>0</v>
      </c>
      <c r="BJ822" s="20" t="s">
        <v>79</v>
      </c>
      <c r="BK822" s="193">
        <f>ROUND(I822*H822,2)</f>
        <v>0</v>
      </c>
      <c r="BL822" s="20" t="s">
        <v>88</v>
      </c>
      <c r="BM822" s="192" t="s">
        <v>1023</v>
      </c>
    </row>
    <row r="823" spans="1:65" s="2" customFormat="1" ht="11.25">
      <c r="A823" s="37"/>
      <c r="B823" s="38"/>
      <c r="C823" s="39"/>
      <c r="D823" s="194" t="s">
        <v>172</v>
      </c>
      <c r="E823" s="39"/>
      <c r="F823" s="195" t="s">
        <v>1024</v>
      </c>
      <c r="G823" s="39"/>
      <c r="H823" s="39"/>
      <c r="I823" s="196"/>
      <c r="J823" s="39"/>
      <c r="K823" s="39"/>
      <c r="L823" s="42"/>
      <c r="M823" s="197"/>
      <c r="N823" s="198"/>
      <c r="O823" s="67"/>
      <c r="P823" s="67"/>
      <c r="Q823" s="67"/>
      <c r="R823" s="67"/>
      <c r="S823" s="67"/>
      <c r="T823" s="68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T823" s="20" t="s">
        <v>172</v>
      </c>
      <c r="AU823" s="20" t="s">
        <v>79</v>
      </c>
    </row>
    <row r="824" spans="1:65" s="13" customFormat="1" ht="11.25">
      <c r="B824" s="199"/>
      <c r="C824" s="200"/>
      <c r="D824" s="201" t="s">
        <v>181</v>
      </c>
      <c r="E824" s="202" t="s">
        <v>19</v>
      </c>
      <c r="F824" s="203" t="s">
        <v>931</v>
      </c>
      <c r="G824" s="200"/>
      <c r="H824" s="204">
        <v>2.5569999999999999</v>
      </c>
      <c r="I824" s="205"/>
      <c r="J824" s="200"/>
      <c r="K824" s="200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181</v>
      </c>
      <c r="AU824" s="210" t="s">
        <v>79</v>
      </c>
      <c r="AV824" s="13" t="s">
        <v>79</v>
      </c>
      <c r="AW824" s="13" t="s">
        <v>31</v>
      </c>
      <c r="AX824" s="13" t="s">
        <v>69</v>
      </c>
      <c r="AY824" s="210" t="s">
        <v>165</v>
      </c>
    </row>
    <row r="825" spans="1:65" s="13" customFormat="1" ht="11.25">
      <c r="B825" s="199"/>
      <c r="C825" s="200"/>
      <c r="D825" s="201" t="s">
        <v>181</v>
      </c>
      <c r="E825" s="202" t="s">
        <v>19</v>
      </c>
      <c r="F825" s="203" t="s">
        <v>932</v>
      </c>
      <c r="G825" s="200"/>
      <c r="H825" s="204">
        <v>19.341000000000001</v>
      </c>
      <c r="I825" s="205"/>
      <c r="J825" s="200"/>
      <c r="K825" s="200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181</v>
      </c>
      <c r="AU825" s="210" t="s">
        <v>79</v>
      </c>
      <c r="AV825" s="13" t="s">
        <v>79</v>
      </c>
      <c r="AW825" s="13" t="s">
        <v>31</v>
      </c>
      <c r="AX825" s="13" t="s">
        <v>69</v>
      </c>
      <c r="AY825" s="210" t="s">
        <v>165</v>
      </c>
    </row>
    <row r="826" spans="1:65" s="13" customFormat="1" ht="11.25">
      <c r="B826" s="199"/>
      <c r="C826" s="200"/>
      <c r="D826" s="201" t="s">
        <v>181</v>
      </c>
      <c r="E826" s="202" t="s">
        <v>19</v>
      </c>
      <c r="F826" s="203" t="s">
        <v>933</v>
      </c>
      <c r="G826" s="200"/>
      <c r="H826" s="204">
        <v>33.15</v>
      </c>
      <c r="I826" s="205"/>
      <c r="J826" s="200"/>
      <c r="K826" s="200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181</v>
      </c>
      <c r="AU826" s="210" t="s">
        <v>79</v>
      </c>
      <c r="AV826" s="13" t="s">
        <v>79</v>
      </c>
      <c r="AW826" s="13" t="s">
        <v>31</v>
      </c>
      <c r="AX826" s="13" t="s">
        <v>69</v>
      </c>
      <c r="AY826" s="210" t="s">
        <v>165</v>
      </c>
    </row>
    <row r="827" spans="1:65" s="13" customFormat="1" ht="22.5">
      <c r="B827" s="199"/>
      <c r="C827" s="200"/>
      <c r="D827" s="201" t="s">
        <v>181</v>
      </c>
      <c r="E827" s="202" t="s">
        <v>19</v>
      </c>
      <c r="F827" s="203" t="s">
        <v>934</v>
      </c>
      <c r="G827" s="200"/>
      <c r="H827" s="204">
        <v>48.65</v>
      </c>
      <c r="I827" s="205"/>
      <c r="J827" s="200"/>
      <c r="K827" s="200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181</v>
      </c>
      <c r="AU827" s="210" t="s">
        <v>79</v>
      </c>
      <c r="AV827" s="13" t="s">
        <v>79</v>
      </c>
      <c r="AW827" s="13" t="s">
        <v>31</v>
      </c>
      <c r="AX827" s="13" t="s">
        <v>69</v>
      </c>
      <c r="AY827" s="210" t="s">
        <v>165</v>
      </c>
    </row>
    <row r="828" spans="1:65" s="13" customFormat="1" ht="11.25">
      <c r="B828" s="199"/>
      <c r="C828" s="200"/>
      <c r="D828" s="201" t="s">
        <v>181</v>
      </c>
      <c r="E828" s="202" t="s">
        <v>19</v>
      </c>
      <c r="F828" s="203" t="s">
        <v>935</v>
      </c>
      <c r="G828" s="200"/>
      <c r="H828" s="204">
        <v>20.36</v>
      </c>
      <c r="I828" s="205"/>
      <c r="J828" s="200"/>
      <c r="K828" s="200"/>
      <c r="L828" s="206"/>
      <c r="M828" s="207"/>
      <c r="N828" s="208"/>
      <c r="O828" s="208"/>
      <c r="P828" s="208"/>
      <c r="Q828" s="208"/>
      <c r="R828" s="208"/>
      <c r="S828" s="208"/>
      <c r="T828" s="209"/>
      <c r="AT828" s="210" t="s">
        <v>181</v>
      </c>
      <c r="AU828" s="210" t="s">
        <v>79</v>
      </c>
      <c r="AV828" s="13" t="s">
        <v>79</v>
      </c>
      <c r="AW828" s="13" t="s">
        <v>31</v>
      </c>
      <c r="AX828" s="13" t="s">
        <v>69</v>
      </c>
      <c r="AY828" s="210" t="s">
        <v>165</v>
      </c>
    </row>
    <row r="829" spans="1:65" s="13" customFormat="1" ht="11.25">
      <c r="B829" s="199"/>
      <c r="C829" s="200"/>
      <c r="D829" s="201" t="s">
        <v>181</v>
      </c>
      <c r="E829" s="202" t="s">
        <v>19</v>
      </c>
      <c r="F829" s="203" t="s">
        <v>936</v>
      </c>
      <c r="G829" s="200"/>
      <c r="H829" s="204">
        <v>66.8</v>
      </c>
      <c r="I829" s="205"/>
      <c r="J829" s="200"/>
      <c r="K829" s="200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181</v>
      </c>
      <c r="AU829" s="210" t="s">
        <v>79</v>
      </c>
      <c r="AV829" s="13" t="s">
        <v>79</v>
      </c>
      <c r="AW829" s="13" t="s">
        <v>31</v>
      </c>
      <c r="AX829" s="13" t="s">
        <v>69</v>
      </c>
      <c r="AY829" s="210" t="s">
        <v>165</v>
      </c>
    </row>
    <row r="830" spans="1:65" s="13" customFormat="1" ht="11.25">
      <c r="B830" s="199"/>
      <c r="C830" s="200"/>
      <c r="D830" s="201" t="s">
        <v>181</v>
      </c>
      <c r="E830" s="202" t="s">
        <v>19</v>
      </c>
      <c r="F830" s="203" t="s">
        <v>937</v>
      </c>
      <c r="G830" s="200"/>
      <c r="H830" s="204">
        <v>24.48</v>
      </c>
      <c r="I830" s="205"/>
      <c r="J830" s="200"/>
      <c r="K830" s="200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181</v>
      </c>
      <c r="AU830" s="210" t="s">
        <v>79</v>
      </c>
      <c r="AV830" s="13" t="s">
        <v>79</v>
      </c>
      <c r="AW830" s="13" t="s">
        <v>31</v>
      </c>
      <c r="AX830" s="13" t="s">
        <v>69</v>
      </c>
      <c r="AY830" s="210" t="s">
        <v>165</v>
      </c>
    </row>
    <row r="831" spans="1:65" s="13" customFormat="1" ht="11.25">
      <c r="B831" s="199"/>
      <c r="C831" s="200"/>
      <c r="D831" s="201" t="s">
        <v>181</v>
      </c>
      <c r="E831" s="202" t="s">
        <v>19</v>
      </c>
      <c r="F831" s="203" t="s">
        <v>938</v>
      </c>
      <c r="G831" s="200"/>
      <c r="H831" s="204">
        <v>8.92</v>
      </c>
      <c r="I831" s="205"/>
      <c r="J831" s="200"/>
      <c r="K831" s="200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181</v>
      </c>
      <c r="AU831" s="210" t="s">
        <v>79</v>
      </c>
      <c r="AV831" s="13" t="s">
        <v>79</v>
      </c>
      <c r="AW831" s="13" t="s">
        <v>31</v>
      </c>
      <c r="AX831" s="13" t="s">
        <v>69</v>
      </c>
      <c r="AY831" s="210" t="s">
        <v>165</v>
      </c>
    </row>
    <row r="832" spans="1:65" s="13" customFormat="1" ht="11.25">
      <c r="B832" s="199"/>
      <c r="C832" s="200"/>
      <c r="D832" s="201" t="s">
        <v>181</v>
      </c>
      <c r="E832" s="202" t="s">
        <v>19</v>
      </c>
      <c r="F832" s="203" t="s">
        <v>939</v>
      </c>
      <c r="G832" s="200"/>
      <c r="H832" s="204">
        <v>15.65</v>
      </c>
      <c r="I832" s="205"/>
      <c r="J832" s="200"/>
      <c r="K832" s="200"/>
      <c r="L832" s="206"/>
      <c r="M832" s="207"/>
      <c r="N832" s="208"/>
      <c r="O832" s="208"/>
      <c r="P832" s="208"/>
      <c r="Q832" s="208"/>
      <c r="R832" s="208"/>
      <c r="S832" s="208"/>
      <c r="T832" s="209"/>
      <c r="AT832" s="210" t="s">
        <v>181</v>
      </c>
      <c r="AU832" s="210" t="s">
        <v>79</v>
      </c>
      <c r="AV832" s="13" t="s">
        <v>79</v>
      </c>
      <c r="AW832" s="13" t="s">
        <v>31</v>
      </c>
      <c r="AX832" s="13" t="s">
        <v>69</v>
      </c>
      <c r="AY832" s="210" t="s">
        <v>165</v>
      </c>
    </row>
    <row r="833" spans="2:51" s="13" customFormat="1" ht="11.25">
      <c r="B833" s="199"/>
      <c r="C833" s="200"/>
      <c r="D833" s="201" t="s">
        <v>181</v>
      </c>
      <c r="E833" s="202" t="s">
        <v>19</v>
      </c>
      <c r="F833" s="203" t="s">
        <v>940</v>
      </c>
      <c r="G833" s="200"/>
      <c r="H833" s="204">
        <v>12.942</v>
      </c>
      <c r="I833" s="205"/>
      <c r="J833" s="200"/>
      <c r="K833" s="200"/>
      <c r="L833" s="206"/>
      <c r="M833" s="207"/>
      <c r="N833" s="208"/>
      <c r="O833" s="208"/>
      <c r="P833" s="208"/>
      <c r="Q833" s="208"/>
      <c r="R833" s="208"/>
      <c r="S833" s="208"/>
      <c r="T833" s="209"/>
      <c r="AT833" s="210" t="s">
        <v>181</v>
      </c>
      <c r="AU833" s="210" t="s">
        <v>79</v>
      </c>
      <c r="AV833" s="13" t="s">
        <v>79</v>
      </c>
      <c r="AW833" s="13" t="s">
        <v>31</v>
      </c>
      <c r="AX833" s="13" t="s">
        <v>69</v>
      </c>
      <c r="AY833" s="210" t="s">
        <v>165</v>
      </c>
    </row>
    <row r="834" spans="2:51" s="13" customFormat="1" ht="11.25">
      <c r="B834" s="199"/>
      <c r="C834" s="200"/>
      <c r="D834" s="201" t="s">
        <v>181</v>
      </c>
      <c r="E834" s="202" t="s">
        <v>19</v>
      </c>
      <c r="F834" s="203" t="s">
        <v>941</v>
      </c>
      <c r="G834" s="200"/>
      <c r="H834" s="204">
        <v>31.03</v>
      </c>
      <c r="I834" s="205"/>
      <c r="J834" s="200"/>
      <c r="K834" s="200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181</v>
      </c>
      <c r="AU834" s="210" t="s">
        <v>79</v>
      </c>
      <c r="AV834" s="13" t="s">
        <v>79</v>
      </c>
      <c r="AW834" s="13" t="s">
        <v>31</v>
      </c>
      <c r="AX834" s="13" t="s">
        <v>69</v>
      </c>
      <c r="AY834" s="210" t="s">
        <v>165</v>
      </c>
    </row>
    <row r="835" spans="2:51" s="13" customFormat="1" ht="11.25">
      <c r="B835" s="199"/>
      <c r="C835" s="200"/>
      <c r="D835" s="201" t="s">
        <v>181</v>
      </c>
      <c r="E835" s="202" t="s">
        <v>19</v>
      </c>
      <c r="F835" s="203" t="s">
        <v>942</v>
      </c>
      <c r="G835" s="200"/>
      <c r="H835" s="204">
        <v>6.2140000000000004</v>
      </c>
      <c r="I835" s="205"/>
      <c r="J835" s="200"/>
      <c r="K835" s="200"/>
      <c r="L835" s="206"/>
      <c r="M835" s="207"/>
      <c r="N835" s="208"/>
      <c r="O835" s="208"/>
      <c r="P835" s="208"/>
      <c r="Q835" s="208"/>
      <c r="R835" s="208"/>
      <c r="S835" s="208"/>
      <c r="T835" s="209"/>
      <c r="AT835" s="210" t="s">
        <v>181</v>
      </c>
      <c r="AU835" s="210" t="s">
        <v>79</v>
      </c>
      <c r="AV835" s="13" t="s">
        <v>79</v>
      </c>
      <c r="AW835" s="13" t="s">
        <v>31</v>
      </c>
      <c r="AX835" s="13" t="s">
        <v>69</v>
      </c>
      <c r="AY835" s="210" t="s">
        <v>165</v>
      </c>
    </row>
    <row r="836" spans="2:51" s="13" customFormat="1" ht="11.25">
      <c r="B836" s="199"/>
      <c r="C836" s="200"/>
      <c r="D836" s="201" t="s">
        <v>181</v>
      </c>
      <c r="E836" s="202" t="s">
        <v>19</v>
      </c>
      <c r="F836" s="203" t="s">
        <v>943</v>
      </c>
      <c r="G836" s="200"/>
      <c r="H836" s="204">
        <v>55.357999999999997</v>
      </c>
      <c r="I836" s="205"/>
      <c r="J836" s="200"/>
      <c r="K836" s="200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181</v>
      </c>
      <c r="AU836" s="210" t="s">
        <v>79</v>
      </c>
      <c r="AV836" s="13" t="s">
        <v>79</v>
      </c>
      <c r="AW836" s="13" t="s">
        <v>31</v>
      </c>
      <c r="AX836" s="13" t="s">
        <v>69</v>
      </c>
      <c r="AY836" s="210" t="s">
        <v>165</v>
      </c>
    </row>
    <row r="837" spans="2:51" s="13" customFormat="1" ht="11.25">
      <c r="B837" s="199"/>
      <c r="C837" s="200"/>
      <c r="D837" s="201" t="s">
        <v>181</v>
      </c>
      <c r="E837" s="202" t="s">
        <v>19</v>
      </c>
      <c r="F837" s="203" t="s">
        <v>944</v>
      </c>
      <c r="G837" s="200"/>
      <c r="H837" s="204">
        <v>52.8</v>
      </c>
      <c r="I837" s="205"/>
      <c r="J837" s="200"/>
      <c r="K837" s="200"/>
      <c r="L837" s="206"/>
      <c r="M837" s="207"/>
      <c r="N837" s="208"/>
      <c r="O837" s="208"/>
      <c r="P837" s="208"/>
      <c r="Q837" s="208"/>
      <c r="R837" s="208"/>
      <c r="S837" s="208"/>
      <c r="T837" s="209"/>
      <c r="AT837" s="210" t="s">
        <v>181</v>
      </c>
      <c r="AU837" s="210" t="s">
        <v>79</v>
      </c>
      <c r="AV837" s="13" t="s">
        <v>79</v>
      </c>
      <c r="AW837" s="13" t="s">
        <v>31</v>
      </c>
      <c r="AX837" s="13" t="s">
        <v>69</v>
      </c>
      <c r="AY837" s="210" t="s">
        <v>165</v>
      </c>
    </row>
    <row r="838" spans="2:51" s="13" customFormat="1" ht="11.25">
      <c r="B838" s="199"/>
      <c r="C838" s="200"/>
      <c r="D838" s="201" t="s">
        <v>181</v>
      </c>
      <c r="E838" s="202" t="s">
        <v>19</v>
      </c>
      <c r="F838" s="203" t="s">
        <v>945</v>
      </c>
      <c r="G838" s="200"/>
      <c r="H838" s="204">
        <v>35.08</v>
      </c>
      <c r="I838" s="205"/>
      <c r="J838" s="200"/>
      <c r="K838" s="200"/>
      <c r="L838" s="206"/>
      <c r="M838" s="207"/>
      <c r="N838" s="208"/>
      <c r="O838" s="208"/>
      <c r="P838" s="208"/>
      <c r="Q838" s="208"/>
      <c r="R838" s="208"/>
      <c r="S838" s="208"/>
      <c r="T838" s="209"/>
      <c r="AT838" s="210" t="s">
        <v>181</v>
      </c>
      <c r="AU838" s="210" t="s">
        <v>79</v>
      </c>
      <c r="AV838" s="13" t="s">
        <v>79</v>
      </c>
      <c r="AW838" s="13" t="s">
        <v>31</v>
      </c>
      <c r="AX838" s="13" t="s">
        <v>69</v>
      </c>
      <c r="AY838" s="210" t="s">
        <v>165</v>
      </c>
    </row>
    <row r="839" spans="2:51" s="13" customFormat="1" ht="11.25">
      <c r="B839" s="199"/>
      <c r="C839" s="200"/>
      <c r="D839" s="201" t="s">
        <v>181</v>
      </c>
      <c r="E839" s="202" t="s">
        <v>19</v>
      </c>
      <c r="F839" s="203" t="s">
        <v>946</v>
      </c>
      <c r="G839" s="200"/>
      <c r="H839" s="204">
        <v>18.626000000000001</v>
      </c>
      <c r="I839" s="205"/>
      <c r="J839" s="200"/>
      <c r="K839" s="200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181</v>
      </c>
      <c r="AU839" s="210" t="s">
        <v>79</v>
      </c>
      <c r="AV839" s="13" t="s">
        <v>79</v>
      </c>
      <c r="AW839" s="13" t="s">
        <v>31</v>
      </c>
      <c r="AX839" s="13" t="s">
        <v>69</v>
      </c>
      <c r="AY839" s="210" t="s">
        <v>165</v>
      </c>
    </row>
    <row r="840" spans="2:51" s="13" customFormat="1" ht="11.25">
      <c r="B840" s="199"/>
      <c r="C840" s="200"/>
      <c r="D840" s="201" t="s">
        <v>181</v>
      </c>
      <c r="E840" s="202" t="s">
        <v>19</v>
      </c>
      <c r="F840" s="203" t="s">
        <v>947</v>
      </c>
      <c r="G840" s="200"/>
      <c r="H840" s="204">
        <v>8.5399999999999991</v>
      </c>
      <c r="I840" s="205"/>
      <c r="J840" s="200"/>
      <c r="K840" s="200"/>
      <c r="L840" s="206"/>
      <c r="M840" s="207"/>
      <c r="N840" s="208"/>
      <c r="O840" s="208"/>
      <c r="P840" s="208"/>
      <c r="Q840" s="208"/>
      <c r="R840" s="208"/>
      <c r="S840" s="208"/>
      <c r="T840" s="209"/>
      <c r="AT840" s="210" t="s">
        <v>181</v>
      </c>
      <c r="AU840" s="210" t="s">
        <v>79</v>
      </c>
      <c r="AV840" s="13" t="s">
        <v>79</v>
      </c>
      <c r="AW840" s="13" t="s">
        <v>31</v>
      </c>
      <c r="AX840" s="13" t="s">
        <v>69</v>
      </c>
      <c r="AY840" s="210" t="s">
        <v>165</v>
      </c>
    </row>
    <row r="841" spans="2:51" s="14" customFormat="1" ht="11.25">
      <c r="B841" s="211"/>
      <c r="C841" s="212"/>
      <c r="D841" s="201" t="s">
        <v>181</v>
      </c>
      <c r="E841" s="213" t="s">
        <v>19</v>
      </c>
      <c r="F841" s="214" t="s">
        <v>1025</v>
      </c>
      <c r="G841" s="212"/>
      <c r="H841" s="213" t="s">
        <v>19</v>
      </c>
      <c r="I841" s="215"/>
      <c r="J841" s="212"/>
      <c r="K841" s="212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181</v>
      </c>
      <c r="AU841" s="220" t="s">
        <v>79</v>
      </c>
      <c r="AV841" s="14" t="s">
        <v>73</v>
      </c>
      <c r="AW841" s="14" t="s">
        <v>31</v>
      </c>
      <c r="AX841" s="14" t="s">
        <v>69</v>
      </c>
      <c r="AY841" s="220" t="s">
        <v>165</v>
      </c>
    </row>
    <row r="842" spans="2:51" s="13" customFormat="1" ht="11.25">
      <c r="B842" s="199"/>
      <c r="C842" s="200"/>
      <c r="D842" s="201" t="s">
        <v>181</v>
      </c>
      <c r="E842" s="202" t="s">
        <v>19</v>
      </c>
      <c r="F842" s="203" t="s">
        <v>1026</v>
      </c>
      <c r="G842" s="200"/>
      <c r="H842" s="204">
        <v>5.91</v>
      </c>
      <c r="I842" s="205"/>
      <c r="J842" s="200"/>
      <c r="K842" s="200"/>
      <c r="L842" s="206"/>
      <c r="M842" s="207"/>
      <c r="N842" s="208"/>
      <c r="O842" s="208"/>
      <c r="P842" s="208"/>
      <c r="Q842" s="208"/>
      <c r="R842" s="208"/>
      <c r="S842" s="208"/>
      <c r="T842" s="209"/>
      <c r="AT842" s="210" t="s">
        <v>181</v>
      </c>
      <c r="AU842" s="210" t="s">
        <v>79</v>
      </c>
      <c r="AV842" s="13" t="s">
        <v>79</v>
      </c>
      <c r="AW842" s="13" t="s">
        <v>31</v>
      </c>
      <c r="AX842" s="13" t="s">
        <v>69</v>
      </c>
      <c r="AY842" s="210" t="s">
        <v>165</v>
      </c>
    </row>
    <row r="843" spans="2:51" s="13" customFormat="1" ht="11.25">
      <c r="B843" s="199"/>
      <c r="C843" s="200"/>
      <c r="D843" s="201" t="s">
        <v>181</v>
      </c>
      <c r="E843" s="202" t="s">
        <v>19</v>
      </c>
      <c r="F843" s="203" t="s">
        <v>1027</v>
      </c>
      <c r="G843" s="200"/>
      <c r="H843" s="204">
        <v>29.608000000000001</v>
      </c>
      <c r="I843" s="205"/>
      <c r="J843" s="200"/>
      <c r="K843" s="200"/>
      <c r="L843" s="206"/>
      <c r="M843" s="207"/>
      <c r="N843" s="208"/>
      <c r="O843" s="208"/>
      <c r="P843" s="208"/>
      <c r="Q843" s="208"/>
      <c r="R843" s="208"/>
      <c r="S843" s="208"/>
      <c r="T843" s="209"/>
      <c r="AT843" s="210" t="s">
        <v>181</v>
      </c>
      <c r="AU843" s="210" t="s">
        <v>79</v>
      </c>
      <c r="AV843" s="13" t="s">
        <v>79</v>
      </c>
      <c r="AW843" s="13" t="s">
        <v>31</v>
      </c>
      <c r="AX843" s="13" t="s">
        <v>69</v>
      </c>
      <c r="AY843" s="210" t="s">
        <v>165</v>
      </c>
    </row>
    <row r="844" spans="2:51" s="13" customFormat="1" ht="11.25">
      <c r="B844" s="199"/>
      <c r="C844" s="200"/>
      <c r="D844" s="201" t="s">
        <v>181</v>
      </c>
      <c r="E844" s="202" t="s">
        <v>19</v>
      </c>
      <c r="F844" s="203" t="s">
        <v>1028</v>
      </c>
      <c r="G844" s="200"/>
      <c r="H844" s="204">
        <v>38.881999999999998</v>
      </c>
      <c r="I844" s="205"/>
      <c r="J844" s="200"/>
      <c r="K844" s="200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181</v>
      </c>
      <c r="AU844" s="210" t="s">
        <v>79</v>
      </c>
      <c r="AV844" s="13" t="s">
        <v>79</v>
      </c>
      <c r="AW844" s="13" t="s">
        <v>31</v>
      </c>
      <c r="AX844" s="13" t="s">
        <v>69</v>
      </c>
      <c r="AY844" s="210" t="s">
        <v>165</v>
      </c>
    </row>
    <row r="845" spans="2:51" s="13" customFormat="1" ht="11.25">
      <c r="B845" s="199"/>
      <c r="C845" s="200"/>
      <c r="D845" s="201" t="s">
        <v>181</v>
      </c>
      <c r="E845" s="202" t="s">
        <v>19</v>
      </c>
      <c r="F845" s="203" t="s">
        <v>1029</v>
      </c>
      <c r="G845" s="200"/>
      <c r="H845" s="204">
        <v>3.36</v>
      </c>
      <c r="I845" s="205"/>
      <c r="J845" s="200"/>
      <c r="K845" s="200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181</v>
      </c>
      <c r="AU845" s="210" t="s">
        <v>79</v>
      </c>
      <c r="AV845" s="13" t="s">
        <v>79</v>
      </c>
      <c r="AW845" s="13" t="s">
        <v>31</v>
      </c>
      <c r="AX845" s="13" t="s">
        <v>69</v>
      </c>
      <c r="AY845" s="210" t="s">
        <v>165</v>
      </c>
    </row>
    <row r="846" spans="2:51" s="13" customFormat="1" ht="11.25">
      <c r="B846" s="199"/>
      <c r="C846" s="200"/>
      <c r="D846" s="201" t="s">
        <v>181</v>
      </c>
      <c r="E846" s="202" t="s">
        <v>19</v>
      </c>
      <c r="F846" s="203" t="s">
        <v>1030</v>
      </c>
      <c r="G846" s="200"/>
      <c r="H846" s="204">
        <v>10.472</v>
      </c>
      <c r="I846" s="205"/>
      <c r="J846" s="200"/>
      <c r="K846" s="200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181</v>
      </c>
      <c r="AU846" s="210" t="s">
        <v>79</v>
      </c>
      <c r="AV846" s="13" t="s">
        <v>79</v>
      </c>
      <c r="AW846" s="13" t="s">
        <v>31</v>
      </c>
      <c r="AX846" s="13" t="s">
        <v>69</v>
      </c>
      <c r="AY846" s="210" t="s">
        <v>165</v>
      </c>
    </row>
    <row r="847" spans="2:51" s="13" customFormat="1" ht="11.25">
      <c r="B847" s="199"/>
      <c r="C847" s="200"/>
      <c r="D847" s="201" t="s">
        <v>181</v>
      </c>
      <c r="E847" s="202" t="s">
        <v>19</v>
      </c>
      <c r="F847" s="203" t="s">
        <v>1031</v>
      </c>
      <c r="G847" s="200"/>
      <c r="H847" s="204">
        <v>126.98399999999999</v>
      </c>
      <c r="I847" s="205"/>
      <c r="J847" s="200"/>
      <c r="K847" s="200"/>
      <c r="L847" s="206"/>
      <c r="M847" s="207"/>
      <c r="N847" s="208"/>
      <c r="O847" s="208"/>
      <c r="P847" s="208"/>
      <c r="Q847" s="208"/>
      <c r="R847" s="208"/>
      <c r="S847" s="208"/>
      <c r="T847" s="209"/>
      <c r="AT847" s="210" t="s">
        <v>181</v>
      </c>
      <c r="AU847" s="210" t="s">
        <v>79</v>
      </c>
      <c r="AV847" s="13" t="s">
        <v>79</v>
      </c>
      <c r="AW847" s="13" t="s">
        <v>31</v>
      </c>
      <c r="AX847" s="13" t="s">
        <v>69</v>
      </c>
      <c r="AY847" s="210" t="s">
        <v>165</v>
      </c>
    </row>
    <row r="848" spans="2:51" s="13" customFormat="1" ht="22.5">
      <c r="B848" s="199"/>
      <c r="C848" s="200"/>
      <c r="D848" s="201" t="s">
        <v>181</v>
      </c>
      <c r="E848" s="202" t="s">
        <v>19</v>
      </c>
      <c r="F848" s="203" t="s">
        <v>1032</v>
      </c>
      <c r="G848" s="200"/>
      <c r="H848" s="204">
        <v>96.822000000000003</v>
      </c>
      <c r="I848" s="205"/>
      <c r="J848" s="200"/>
      <c r="K848" s="200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181</v>
      </c>
      <c r="AU848" s="210" t="s">
        <v>79</v>
      </c>
      <c r="AV848" s="13" t="s">
        <v>79</v>
      </c>
      <c r="AW848" s="13" t="s">
        <v>31</v>
      </c>
      <c r="AX848" s="13" t="s">
        <v>69</v>
      </c>
      <c r="AY848" s="210" t="s">
        <v>165</v>
      </c>
    </row>
    <row r="849" spans="1:65" s="13" customFormat="1" ht="11.25">
      <c r="B849" s="199"/>
      <c r="C849" s="200"/>
      <c r="D849" s="201" t="s">
        <v>181</v>
      </c>
      <c r="E849" s="202" t="s">
        <v>19</v>
      </c>
      <c r="F849" s="203" t="s">
        <v>1033</v>
      </c>
      <c r="G849" s="200"/>
      <c r="H849" s="204">
        <v>4.242</v>
      </c>
      <c r="I849" s="205"/>
      <c r="J849" s="200"/>
      <c r="K849" s="200"/>
      <c r="L849" s="206"/>
      <c r="M849" s="207"/>
      <c r="N849" s="208"/>
      <c r="O849" s="208"/>
      <c r="P849" s="208"/>
      <c r="Q849" s="208"/>
      <c r="R849" s="208"/>
      <c r="S849" s="208"/>
      <c r="T849" s="209"/>
      <c r="AT849" s="210" t="s">
        <v>181</v>
      </c>
      <c r="AU849" s="210" t="s">
        <v>79</v>
      </c>
      <c r="AV849" s="13" t="s">
        <v>79</v>
      </c>
      <c r="AW849" s="13" t="s">
        <v>31</v>
      </c>
      <c r="AX849" s="13" t="s">
        <v>69</v>
      </c>
      <c r="AY849" s="210" t="s">
        <v>165</v>
      </c>
    </row>
    <row r="850" spans="1:65" s="13" customFormat="1" ht="11.25">
      <c r="B850" s="199"/>
      <c r="C850" s="200"/>
      <c r="D850" s="201" t="s">
        <v>181</v>
      </c>
      <c r="E850" s="202" t="s">
        <v>19</v>
      </c>
      <c r="F850" s="203" t="s">
        <v>1034</v>
      </c>
      <c r="G850" s="200"/>
      <c r="H850" s="204">
        <v>1.6160000000000001</v>
      </c>
      <c r="I850" s="205"/>
      <c r="J850" s="200"/>
      <c r="K850" s="200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181</v>
      </c>
      <c r="AU850" s="210" t="s">
        <v>79</v>
      </c>
      <c r="AV850" s="13" t="s">
        <v>79</v>
      </c>
      <c r="AW850" s="13" t="s">
        <v>31</v>
      </c>
      <c r="AX850" s="13" t="s">
        <v>69</v>
      </c>
      <c r="AY850" s="210" t="s">
        <v>165</v>
      </c>
    </row>
    <row r="851" spans="1:65" s="13" customFormat="1" ht="11.25">
      <c r="B851" s="199"/>
      <c r="C851" s="200"/>
      <c r="D851" s="201" t="s">
        <v>181</v>
      </c>
      <c r="E851" s="202" t="s">
        <v>19</v>
      </c>
      <c r="F851" s="203" t="s">
        <v>948</v>
      </c>
      <c r="G851" s="200"/>
      <c r="H851" s="204">
        <v>6.1</v>
      </c>
      <c r="I851" s="205"/>
      <c r="J851" s="200"/>
      <c r="K851" s="200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181</v>
      </c>
      <c r="AU851" s="210" t="s">
        <v>79</v>
      </c>
      <c r="AV851" s="13" t="s">
        <v>79</v>
      </c>
      <c r="AW851" s="13" t="s">
        <v>31</v>
      </c>
      <c r="AX851" s="13" t="s">
        <v>69</v>
      </c>
      <c r="AY851" s="210" t="s">
        <v>165</v>
      </c>
    </row>
    <row r="852" spans="1:65" s="15" customFormat="1" ht="11.25">
      <c r="B852" s="221"/>
      <c r="C852" s="222"/>
      <c r="D852" s="201" t="s">
        <v>181</v>
      </c>
      <c r="E852" s="223" t="s">
        <v>19</v>
      </c>
      <c r="F852" s="224" t="s">
        <v>184</v>
      </c>
      <c r="G852" s="222"/>
      <c r="H852" s="225">
        <v>784.49400000000003</v>
      </c>
      <c r="I852" s="226"/>
      <c r="J852" s="222"/>
      <c r="K852" s="222"/>
      <c r="L852" s="227"/>
      <c r="M852" s="228"/>
      <c r="N852" s="229"/>
      <c r="O852" s="229"/>
      <c r="P852" s="229"/>
      <c r="Q852" s="229"/>
      <c r="R852" s="229"/>
      <c r="S852" s="229"/>
      <c r="T852" s="230"/>
      <c r="AT852" s="231" t="s">
        <v>181</v>
      </c>
      <c r="AU852" s="231" t="s">
        <v>79</v>
      </c>
      <c r="AV852" s="15" t="s">
        <v>88</v>
      </c>
      <c r="AW852" s="15" t="s">
        <v>31</v>
      </c>
      <c r="AX852" s="15" t="s">
        <v>73</v>
      </c>
      <c r="AY852" s="231" t="s">
        <v>165</v>
      </c>
    </row>
    <row r="853" spans="1:65" s="2" customFormat="1" ht="44.25" customHeight="1">
      <c r="A853" s="37"/>
      <c r="B853" s="38"/>
      <c r="C853" s="181" t="s">
        <v>1035</v>
      </c>
      <c r="D853" s="181" t="s">
        <v>167</v>
      </c>
      <c r="E853" s="182" t="s">
        <v>1036</v>
      </c>
      <c r="F853" s="183" t="s">
        <v>1037</v>
      </c>
      <c r="G853" s="184" t="s">
        <v>323</v>
      </c>
      <c r="H853" s="185">
        <v>460.49799999999999</v>
      </c>
      <c r="I853" s="186"/>
      <c r="J853" s="187">
        <f>ROUND(I853*H853,2)</f>
        <v>0</v>
      </c>
      <c r="K853" s="183" t="s">
        <v>171</v>
      </c>
      <c r="L853" s="42"/>
      <c r="M853" s="188" t="s">
        <v>19</v>
      </c>
      <c r="N853" s="189" t="s">
        <v>41</v>
      </c>
      <c r="O853" s="67"/>
      <c r="P853" s="190">
        <f>O853*H853</f>
        <v>0</v>
      </c>
      <c r="Q853" s="190">
        <v>1.0500000000000001E-2</v>
      </c>
      <c r="R853" s="190">
        <f>Q853*H853</f>
        <v>4.835229</v>
      </c>
      <c r="S853" s="190">
        <v>0</v>
      </c>
      <c r="T853" s="191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2" t="s">
        <v>88</v>
      </c>
      <c r="AT853" s="192" t="s">
        <v>167</v>
      </c>
      <c r="AU853" s="192" t="s">
        <v>79</v>
      </c>
      <c r="AY853" s="20" t="s">
        <v>165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0" t="s">
        <v>79</v>
      </c>
      <c r="BK853" s="193">
        <f>ROUND(I853*H853,2)</f>
        <v>0</v>
      </c>
      <c r="BL853" s="20" t="s">
        <v>88</v>
      </c>
      <c r="BM853" s="192" t="s">
        <v>1038</v>
      </c>
    </row>
    <row r="854" spans="1:65" s="2" customFormat="1" ht="11.25">
      <c r="A854" s="37"/>
      <c r="B854" s="38"/>
      <c r="C854" s="39"/>
      <c r="D854" s="194" t="s">
        <v>172</v>
      </c>
      <c r="E854" s="39"/>
      <c r="F854" s="195" t="s">
        <v>1039</v>
      </c>
      <c r="G854" s="39"/>
      <c r="H854" s="39"/>
      <c r="I854" s="196"/>
      <c r="J854" s="39"/>
      <c r="K854" s="39"/>
      <c r="L854" s="42"/>
      <c r="M854" s="197"/>
      <c r="N854" s="198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172</v>
      </c>
      <c r="AU854" s="20" t="s">
        <v>79</v>
      </c>
    </row>
    <row r="855" spans="1:65" s="2" customFormat="1" ht="37.9" customHeight="1">
      <c r="A855" s="37"/>
      <c r="B855" s="38"/>
      <c r="C855" s="181" t="s">
        <v>717</v>
      </c>
      <c r="D855" s="181" t="s">
        <v>167</v>
      </c>
      <c r="E855" s="182" t="s">
        <v>1040</v>
      </c>
      <c r="F855" s="183" t="s">
        <v>1041</v>
      </c>
      <c r="G855" s="184" t="s">
        <v>170</v>
      </c>
      <c r="H855" s="185">
        <v>46.91</v>
      </c>
      <c r="I855" s="186"/>
      <c r="J855" s="187">
        <f>ROUND(I855*H855,2)</f>
        <v>0</v>
      </c>
      <c r="K855" s="183" t="s">
        <v>171</v>
      </c>
      <c r="L855" s="42"/>
      <c r="M855" s="188" t="s">
        <v>19</v>
      </c>
      <c r="N855" s="189" t="s">
        <v>41</v>
      </c>
      <c r="O855" s="67"/>
      <c r="P855" s="190">
        <f>O855*H855</f>
        <v>0</v>
      </c>
      <c r="Q855" s="190">
        <v>6.7999999999999996E-3</v>
      </c>
      <c r="R855" s="190">
        <f>Q855*H855</f>
        <v>0.31898799999999994</v>
      </c>
      <c r="S855" s="190">
        <v>0</v>
      </c>
      <c r="T855" s="191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192" t="s">
        <v>88</v>
      </c>
      <c r="AT855" s="192" t="s">
        <v>167</v>
      </c>
      <c r="AU855" s="192" t="s">
        <v>79</v>
      </c>
      <c r="AY855" s="20" t="s">
        <v>165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0" t="s">
        <v>79</v>
      </c>
      <c r="BK855" s="193">
        <f>ROUND(I855*H855,2)</f>
        <v>0</v>
      </c>
      <c r="BL855" s="20" t="s">
        <v>88</v>
      </c>
      <c r="BM855" s="192" t="s">
        <v>1042</v>
      </c>
    </row>
    <row r="856" spans="1:65" s="2" customFormat="1" ht="11.25">
      <c r="A856" s="37"/>
      <c r="B856" s="38"/>
      <c r="C856" s="39"/>
      <c r="D856" s="194" t="s">
        <v>172</v>
      </c>
      <c r="E856" s="39"/>
      <c r="F856" s="195" t="s">
        <v>1043</v>
      </c>
      <c r="G856" s="39"/>
      <c r="H856" s="39"/>
      <c r="I856" s="196"/>
      <c r="J856" s="39"/>
      <c r="K856" s="39"/>
      <c r="L856" s="42"/>
      <c r="M856" s="197"/>
      <c r="N856" s="198"/>
      <c r="O856" s="67"/>
      <c r="P856" s="67"/>
      <c r="Q856" s="67"/>
      <c r="R856" s="67"/>
      <c r="S856" s="67"/>
      <c r="T856" s="68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20" t="s">
        <v>172</v>
      </c>
      <c r="AU856" s="20" t="s">
        <v>79</v>
      </c>
    </row>
    <row r="857" spans="1:65" s="13" customFormat="1" ht="11.25">
      <c r="B857" s="199"/>
      <c r="C857" s="200"/>
      <c r="D857" s="201" t="s">
        <v>181</v>
      </c>
      <c r="E857" s="202" t="s">
        <v>19</v>
      </c>
      <c r="F857" s="203" t="s">
        <v>1044</v>
      </c>
      <c r="G857" s="200"/>
      <c r="H857" s="204">
        <v>46.91</v>
      </c>
      <c r="I857" s="205"/>
      <c r="J857" s="200"/>
      <c r="K857" s="200"/>
      <c r="L857" s="206"/>
      <c r="M857" s="207"/>
      <c r="N857" s="208"/>
      <c r="O857" s="208"/>
      <c r="P857" s="208"/>
      <c r="Q857" s="208"/>
      <c r="R857" s="208"/>
      <c r="S857" s="208"/>
      <c r="T857" s="209"/>
      <c r="AT857" s="210" t="s">
        <v>181</v>
      </c>
      <c r="AU857" s="210" t="s">
        <v>79</v>
      </c>
      <c r="AV857" s="13" t="s">
        <v>79</v>
      </c>
      <c r="AW857" s="13" t="s">
        <v>31</v>
      </c>
      <c r="AX857" s="13" t="s">
        <v>69</v>
      </c>
      <c r="AY857" s="210" t="s">
        <v>165</v>
      </c>
    </row>
    <row r="858" spans="1:65" s="15" customFormat="1" ht="11.25">
      <c r="B858" s="221"/>
      <c r="C858" s="222"/>
      <c r="D858" s="201" t="s">
        <v>181</v>
      </c>
      <c r="E858" s="223" t="s">
        <v>19</v>
      </c>
      <c r="F858" s="224" t="s">
        <v>184</v>
      </c>
      <c r="G858" s="222"/>
      <c r="H858" s="225">
        <v>46.91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AT858" s="231" t="s">
        <v>181</v>
      </c>
      <c r="AU858" s="231" t="s">
        <v>79</v>
      </c>
      <c r="AV858" s="15" t="s">
        <v>88</v>
      </c>
      <c r="AW858" s="15" t="s">
        <v>31</v>
      </c>
      <c r="AX858" s="15" t="s">
        <v>73</v>
      </c>
      <c r="AY858" s="231" t="s">
        <v>165</v>
      </c>
    </row>
    <row r="859" spans="1:65" s="2" customFormat="1" ht="37.9" customHeight="1">
      <c r="A859" s="37"/>
      <c r="B859" s="38"/>
      <c r="C859" s="181" t="s">
        <v>1045</v>
      </c>
      <c r="D859" s="181" t="s">
        <v>167</v>
      </c>
      <c r="E859" s="182" t="s">
        <v>1046</v>
      </c>
      <c r="F859" s="183" t="s">
        <v>1047</v>
      </c>
      <c r="G859" s="184" t="s">
        <v>170</v>
      </c>
      <c r="H859" s="185">
        <v>83.284999999999997</v>
      </c>
      <c r="I859" s="186"/>
      <c r="J859" s="187">
        <f>ROUND(I859*H859,2)</f>
        <v>0</v>
      </c>
      <c r="K859" s="183" t="s">
        <v>171</v>
      </c>
      <c r="L859" s="42"/>
      <c r="M859" s="188" t="s">
        <v>19</v>
      </c>
      <c r="N859" s="189" t="s">
        <v>41</v>
      </c>
      <c r="O859" s="67"/>
      <c r="P859" s="190">
        <f>O859*H859</f>
        <v>0</v>
      </c>
      <c r="Q859" s="190">
        <v>0</v>
      </c>
      <c r="R859" s="190">
        <f>Q859*H859</f>
        <v>0</v>
      </c>
      <c r="S859" s="190">
        <v>1.0000000000000001E-5</v>
      </c>
      <c r="T859" s="191">
        <f>S859*H859</f>
        <v>8.3285E-4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2" t="s">
        <v>88</v>
      </c>
      <c r="AT859" s="192" t="s">
        <v>167</v>
      </c>
      <c r="AU859" s="192" t="s">
        <v>79</v>
      </c>
      <c r="AY859" s="20" t="s">
        <v>165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20" t="s">
        <v>79</v>
      </c>
      <c r="BK859" s="193">
        <f>ROUND(I859*H859,2)</f>
        <v>0</v>
      </c>
      <c r="BL859" s="20" t="s">
        <v>88</v>
      </c>
      <c r="BM859" s="192" t="s">
        <v>1048</v>
      </c>
    </row>
    <row r="860" spans="1:65" s="2" customFormat="1" ht="11.25">
      <c r="A860" s="37"/>
      <c r="B860" s="38"/>
      <c r="C860" s="39"/>
      <c r="D860" s="194" t="s">
        <v>172</v>
      </c>
      <c r="E860" s="39"/>
      <c r="F860" s="195" t="s">
        <v>1049</v>
      </c>
      <c r="G860" s="39"/>
      <c r="H860" s="39"/>
      <c r="I860" s="196"/>
      <c r="J860" s="39"/>
      <c r="K860" s="39"/>
      <c r="L860" s="42"/>
      <c r="M860" s="197"/>
      <c r="N860" s="198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172</v>
      </c>
      <c r="AU860" s="20" t="s">
        <v>79</v>
      </c>
    </row>
    <row r="861" spans="1:65" s="13" customFormat="1" ht="11.25">
      <c r="B861" s="199"/>
      <c r="C861" s="200"/>
      <c r="D861" s="201" t="s">
        <v>181</v>
      </c>
      <c r="E861" s="202" t="s">
        <v>19</v>
      </c>
      <c r="F861" s="203" t="s">
        <v>1050</v>
      </c>
      <c r="G861" s="200"/>
      <c r="H861" s="204">
        <v>10.285</v>
      </c>
      <c r="I861" s="205"/>
      <c r="J861" s="200"/>
      <c r="K861" s="200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181</v>
      </c>
      <c r="AU861" s="210" t="s">
        <v>79</v>
      </c>
      <c r="AV861" s="13" t="s">
        <v>79</v>
      </c>
      <c r="AW861" s="13" t="s">
        <v>31</v>
      </c>
      <c r="AX861" s="13" t="s">
        <v>69</v>
      </c>
      <c r="AY861" s="210" t="s">
        <v>165</v>
      </c>
    </row>
    <row r="862" spans="1:65" s="13" customFormat="1" ht="11.25">
      <c r="B862" s="199"/>
      <c r="C862" s="200"/>
      <c r="D862" s="201" t="s">
        <v>181</v>
      </c>
      <c r="E862" s="202" t="s">
        <v>19</v>
      </c>
      <c r="F862" s="203" t="s">
        <v>1051</v>
      </c>
      <c r="G862" s="200"/>
      <c r="H862" s="204">
        <v>14.5</v>
      </c>
      <c r="I862" s="205"/>
      <c r="J862" s="200"/>
      <c r="K862" s="200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181</v>
      </c>
      <c r="AU862" s="210" t="s">
        <v>79</v>
      </c>
      <c r="AV862" s="13" t="s">
        <v>79</v>
      </c>
      <c r="AW862" s="13" t="s">
        <v>31</v>
      </c>
      <c r="AX862" s="13" t="s">
        <v>69</v>
      </c>
      <c r="AY862" s="210" t="s">
        <v>165</v>
      </c>
    </row>
    <row r="863" spans="1:65" s="13" customFormat="1" ht="11.25">
      <c r="B863" s="199"/>
      <c r="C863" s="200"/>
      <c r="D863" s="201" t="s">
        <v>181</v>
      </c>
      <c r="E863" s="202" t="s">
        <v>19</v>
      </c>
      <c r="F863" s="203" t="s">
        <v>1052</v>
      </c>
      <c r="G863" s="200"/>
      <c r="H863" s="204">
        <v>4.5</v>
      </c>
      <c r="I863" s="205"/>
      <c r="J863" s="200"/>
      <c r="K863" s="200"/>
      <c r="L863" s="206"/>
      <c r="M863" s="207"/>
      <c r="N863" s="208"/>
      <c r="O863" s="208"/>
      <c r="P863" s="208"/>
      <c r="Q863" s="208"/>
      <c r="R863" s="208"/>
      <c r="S863" s="208"/>
      <c r="T863" s="209"/>
      <c r="AT863" s="210" t="s">
        <v>181</v>
      </c>
      <c r="AU863" s="210" t="s">
        <v>79</v>
      </c>
      <c r="AV863" s="13" t="s">
        <v>79</v>
      </c>
      <c r="AW863" s="13" t="s">
        <v>31</v>
      </c>
      <c r="AX863" s="13" t="s">
        <v>69</v>
      </c>
      <c r="AY863" s="210" t="s">
        <v>165</v>
      </c>
    </row>
    <row r="864" spans="1:65" s="13" customFormat="1" ht="11.25">
      <c r="B864" s="199"/>
      <c r="C864" s="200"/>
      <c r="D864" s="201" t="s">
        <v>181</v>
      </c>
      <c r="E864" s="202" t="s">
        <v>19</v>
      </c>
      <c r="F864" s="203" t="s">
        <v>1053</v>
      </c>
      <c r="G864" s="200"/>
      <c r="H864" s="204">
        <v>4.5</v>
      </c>
      <c r="I864" s="205"/>
      <c r="J864" s="200"/>
      <c r="K864" s="200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181</v>
      </c>
      <c r="AU864" s="210" t="s">
        <v>79</v>
      </c>
      <c r="AV864" s="13" t="s">
        <v>79</v>
      </c>
      <c r="AW864" s="13" t="s">
        <v>31</v>
      </c>
      <c r="AX864" s="13" t="s">
        <v>69</v>
      </c>
      <c r="AY864" s="210" t="s">
        <v>165</v>
      </c>
    </row>
    <row r="865" spans="1:65" s="13" customFormat="1" ht="11.25">
      <c r="B865" s="199"/>
      <c r="C865" s="200"/>
      <c r="D865" s="201" t="s">
        <v>181</v>
      </c>
      <c r="E865" s="202" t="s">
        <v>19</v>
      </c>
      <c r="F865" s="203" t="s">
        <v>1054</v>
      </c>
      <c r="G865" s="200"/>
      <c r="H865" s="204">
        <v>4.5</v>
      </c>
      <c r="I865" s="205"/>
      <c r="J865" s="200"/>
      <c r="K865" s="200"/>
      <c r="L865" s="206"/>
      <c r="M865" s="207"/>
      <c r="N865" s="208"/>
      <c r="O865" s="208"/>
      <c r="P865" s="208"/>
      <c r="Q865" s="208"/>
      <c r="R865" s="208"/>
      <c r="S865" s="208"/>
      <c r="T865" s="209"/>
      <c r="AT865" s="210" t="s">
        <v>181</v>
      </c>
      <c r="AU865" s="210" t="s">
        <v>79</v>
      </c>
      <c r="AV865" s="13" t="s">
        <v>79</v>
      </c>
      <c r="AW865" s="13" t="s">
        <v>31</v>
      </c>
      <c r="AX865" s="13" t="s">
        <v>69</v>
      </c>
      <c r="AY865" s="210" t="s">
        <v>165</v>
      </c>
    </row>
    <row r="866" spans="1:65" s="13" customFormat="1" ht="11.25">
      <c r="B866" s="199"/>
      <c r="C866" s="200"/>
      <c r="D866" s="201" t="s">
        <v>181</v>
      </c>
      <c r="E866" s="202" t="s">
        <v>19</v>
      </c>
      <c r="F866" s="203" t="s">
        <v>1055</v>
      </c>
      <c r="G866" s="200"/>
      <c r="H866" s="204">
        <v>13.5</v>
      </c>
      <c r="I866" s="205"/>
      <c r="J866" s="200"/>
      <c r="K866" s="200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181</v>
      </c>
      <c r="AU866" s="210" t="s">
        <v>79</v>
      </c>
      <c r="AV866" s="13" t="s">
        <v>79</v>
      </c>
      <c r="AW866" s="13" t="s">
        <v>31</v>
      </c>
      <c r="AX866" s="13" t="s">
        <v>69</v>
      </c>
      <c r="AY866" s="210" t="s">
        <v>165</v>
      </c>
    </row>
    <row r="867" spans="1:65" s="13" customFormat="1" ht="11.25">
      <c r="B867" s="199"/>
      <c r="C867" s="200"/>
      <c r="D867" s="201" t="s">
        <v>181</v>
      </c>
      <c r="E867" s="202" t="s">
        <v>19</v>
      </c>
      <c r="F867" s="203" t="s">
        <v>1056</v>
      </c>
      <c r="G867" s="200"/>
      <c r="H867" s="204">
        <v>4.5</v>
      </c>
      <c r="I867" s="205"/>
      <c r="J867" s="200"/>
      <c r="K867" s="200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181</v>
      </c>
      <c r="AU867" s="210" t="s">
        <v>79</v>
      </c>
      <c r="AV867" s="13" t="s">
        <v>79</v>
      </c>
      <c r="AW867" s="13" t="s">
        <v>31</v>
      </c>
      <c r="AX867" s="13" t="s">
        <v>69</v>
      </c>
      <c r="AY867" s="210" t="s">
        <v>165</v>
      </c>
    </row>
    <row r="868" spans="1:65" s="13" customFormat="1" ht="11.25">
      <c r="B868" s="199"/>
      <c r="C868" s="200"/>
      <c r="D868" s="201" t="s">
        <v>181</v>
      </c>
      <c r="E868" s="202" t="s">
        <v>19</v>
      </c>
      <c r="F868" s="203" t="s">
        <v>1057</v>
      </c>
      <c r="G868" s="200"/>
      <c r="H868" s="204">
        <v>4.5</v>
      </c>
      <c r="I868" s="205"/>
      <c r="J868" s="200"/>
      <c r="K868" s="200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181</v>
      </c>
      <c r="AU868" s="210" t="s">
        <v>79</v>
      </c>
      <c r="AV868" s="13" t="s">
        <v>79</v>
      </c>
      <c r="AW868" s="13" t="s">
        <v>31</v>
      </c>
      <c r="AX868" s="13" t="s">
        <v>69</v>
      </c>
      <c r="AY868" s="210" t="s">
        <v>165</v>
      </c>
    </row>
    <row r="869" spans="1:65" s="13" customFormat="1" ht="11.25">
      <c r="B869" s="199"/>
      <c r="C869" s="200"/>
      <c r="D869" s="201" t="s">
        <v>181</v>
      </c>
      <c r="E869" s="202" t="s">
        <v>19</v>
      </c>
      <c r="F869" s="203" t="s">
        <v>1058</v>
      </c>
      <c r="G869" s="200"/>
      <c r="H869" s="204">
        <v>9</v>
      </c>
      <c r="I869" s="205"/>
      <c r="J869" s="200"/>
      <c r="K869" s="200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181</v>
      </c>
      <c r="AU869" s="210" t="s">
        <v>79</v>
      </c>
      <c r="AV869" s="13" t="s">
        <v>79</v>
      </c>
      <c r="AW869" s="13" t="s">
        <v>31</v>
      </c>
      <c r="AX869" s="13" t="s">
        <v>69</v>
      </c>
      <c r="AY869" s="210" t="s">
        <v>165</v>
      </c>
    </row>
    <row r="870" spans="1:65" s="13" customFormat="1" ht="11.25">
      <c r="B870" s="199"/>
      <c r="C870" s="200"/>
      <c r="D870" s="201" t="s">
        <v>181</v>
      </c>
      <c r="E870" s="202" t="s">
        <v>19</v>
      </c>
      <c r="F870" s="203" t="s">
        <v>1059</v>
      </c>
      <c r="G870" s="200"/>
      <c r="H870" s="204">
        <v>4.5</v>
      </c>
      <c r="I870" s="205"/>
      <c r="J870" s="200"/>
      <c r="K870" s="200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181</v>
      </c>
      <c r="AU870" s="210" t="s">
        <v>79</v>
      </c>
      <c r="AV870" s="13" t="s">
        <v>79</v>
      </c>
      <c r="AW870" s="13" t="s">
        <v>31</v>
      </c>
      <c r="AX870" s="13" t="s">
        <v>69</v>
      </c>
      <c r="AY870" s="210" t="s">
        <v>165</v>
      </c>
    </row>
    <row r="871" spans="1:65" s="13" customFormat="1" ht="11.25">
      <c r="B871" s="199"/>
      <c r="C871" s="200"/>
      <c r="D871" s="201" t="s">
        <v>181</v>
      </c>
      <c r="E871" s="202" t="s">
        <v>19</v>
      </c>
      <c r="F871" s="203" t="s">
        <v>1060</v>
      </c>
      <c r="G871" s="200"/>
      <c r="H871" s="204">
        <v>9</v>
      </c>
      <c r="I871" s="205"/>
      <c r="J871" s="200"/>
      <c r="K871" s="200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181</v>
      </c>
      <c r="AU871" s="210" t="s">
        <v>79</v>
      </c>
      <c r="AV871" s="13" t="s">
        <v>79</v>
      </c>
      <c r="AW871" s="13" t="s">
        <v>31</v>
      </c>
      <c r="AX871" s="13" t="s">
        <v>69</v>
      </c>
      <c r="AY871" s="210" t="s">
        <v>165</v>
      </c>
    </row>
    <row r="872" spans="1:65" s="15" customFormat="1" ht="11.25">
      <c r="B872" s="221"/>
      <c r="C872" s="222"/>
      <c r="D872" s="201" t="s">
        <v>181</v>
      </c>
      <c r="E872" s="223" t="s">
        <v>19</v>
      </c>
      <c r="F872" s="224" t="s">
        <v>184</v>
      </c>
      <c r="G872" s="222"/>
      <c r="H872" s="225">
        <v>83.284999999999997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181</v>
      </c>
      <c r="AU872" s="231" t="s">
        <v>79</v>
      </c>
      <c r="AV872" s="15" t="s">
        <v>88</v>
      </c>
      <c r="AW872" s="15" t="s">
        <v>31</v>
      </c>
      <c r="AX872" s="15" t="s">
        <v>73</v>
      </c>
      <c r="AY872" s="231" t="s">
        <v>165</v>
      </c>
    </row>
    <row r="873" spans="1:65" s="2" customFormat="1" ht="33" customHeight="1">
      <c r="A873" s="37"/>
      <c r="B873" s="38"/>
      <c r="C873" s="181" t="s">
        <v>722</v>
      </c>
      <c r="D873" s="181" t="s">
        <v>167</v>
      </c>
      <c r="E873" s="182" t="s">
        <v>1061</v>
      </c>
      <c r="F873" s="183" t="s">
        <v>1062</v>
      </c>
      <c r="G873" s="184" t="s">
        <v>323</v>
      </c>
      <c r="H873" s="185">
        <v>395.89299999999997</v>
      </c>
      <c r="I873" s="186"/>
      <c r="J873" s="187">
        <f>ROUND(I873*H873,2)</f>
        <v>0</v>
      </c>
      <c r="K873" s="183" t="s">
        <v>171</v>
      </c>
      <c r="L873" s="42"/>
      <c r="M873" s="188" t="s">
        <v>19</v>
      </c>
      <c r="N873" s="189" t="s">
        <v>41</v>
      </c>
      <c r="O873" s="67"/>
      <c r="P873" s="190">
        <f>O873*H873</f>
        <v>0</v>
      </c>
      <c r="Q873" s="190">
        <v>7.3499999999999998E-3</v>
      </c>
      <c r="R873" s="190">
        <f>Q873*H873</f>
        <v>2.9098135499999995</v>
      </c>
      <c r="S873" s="190">
        <v>0</v>
      </c>
      <c r="T873" s="191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192" t="s">
        <v>88</v>
      </c>
      <c r="AT873" s="192" t="s">
        <v>167</v>
      </c>
      <c r="AU873" s="192" t="s">
        <v>79</v>
      </c>
      <c r="AY873" s="20" t="s">
        <v>165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20" t="s">
        <v>79</v>
      </c>
      <c r="BK873" s="193">
        <f>ROUND(I873*H873,2)</f>
        <v>0</v>
      </c>
      <c r="BL873" s="20" t="s">
        <v>88</v>
      </c>
      <c r="BM873" s="192" t="s">
        <v>1063</v>
      </c>
    </row>
    <row r="874" spans="1:65" s="2" customFormat="1" ht="11.25">
      <c r="A874" s="37"/>
      <c r="B874" s="38"/>
      <c r="C874" s="39"/>
      <c r="D874" s="194" t="s">
        <v>172</v>
      </c>
      <c r="E874" s="39"/>
      <c r="F874" s="195" t="s">
        <v>1064</v>
      </c>
      <c r="G874" s="39"/>
      <c r="H874" s="39"/>
      <c r="I874" s="196"/>
      <c r="J874" s="39"/>
      <c r="K874" s="39"/>
      <c r="L874" s="42"/>
      <c r="M874" s="197"/>
      <c r="N874" s="198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172</v>
      </c>
      <c r="AU874" s="20" t="s">
        <v>79</v>
      </c>
    </row>
    <row r="875" spans="1:65" s="13" customFormat="1" ht="22.5">
      <c r="B875" s="199"/>
      <c r="C875" s="200"/>
      <c r="D875" s="201" t="s">
        <v>181</v>
      </c>
      <c r="E875" s="202" t="s">
        <v>19</v>
      </c>
      <c r="F875" s="203" t="s">
        <v>1065</v>
      </c>
      <c r="G875" s="200"/>
      <c r="H875" s="204">
        <v>30.280999999999999</v>
      </c>
      <c r="I875" s="205"/>
      <c r="J875" s="200"/>
      <c r="K875" s="200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181</v>
      </c>
      <c r="AU875" s="210" t="s">
        <v>79</v>
      </c>
      <c r="AV875" s="13" t="s">
        <v>79</v>
      </c>
      <c r="AW875" s="13" t="s">
        <v>31</v>
      </c>
      <c r="AX875" s="13" t="s">
        <v>69</v>
      </c>
      <c r="AY875" s="210" t="s">
        <v>165</v>
      </c>
    </row>
    <row r="876" spans="1:65" s="13" customFormat="1" ht="11.25">
      <c r="B876" s="199"/>
      <c r="C876" s="200"/>
      <c r="D876" s="201" t="s">
        <v>181</v>
      </c>
      <c r="E876" s="202" t="s">
        <v>19</v>
      </c>
      <c r="F876" s="203" t="s">
        <v>1066</v>
      </c>
      <c r="G876" s="200"/>
      <c r="H876" s="204">
        <v>114.413</v>
      </c>
      <c r="I876" s="205"/>
      <c r="J876" s="200"/>
      <c r="K876" s="200"/>
      <c r="L876" s="206"/>
      <c r="M876" s="207"/>
      <c r="N876" s="208"/>
      <c r="O876" s="208"/>
      <c r="P876" s="208"/>
      <c r="Q876" s="208"/>
      <c r="R876" s="208"/>
      <c r="S876" s="208"/>
      <c r="T876" s="209"/>
      <c r="AT876" s="210" t="s">
        <v>181</v>
      </c>
      <c r="AU876" s="210" t="s">
        <v>79</v>
      </c>
      <c r="AV876" s="13" t="s">
        <v>79</v>
      </c>
      <c r="AW876" s="13" t="s">
        <v>31</v>
      </c>
      <c r="AX876" s="13" t="s">
        <v>69</v>
      </c>
      <c r="AY876" s="210" t="s">
        <v>165</v>
      </c>
    </row>
    <row r="877" spans="1:65" s="13" customFormat="1" ht="11.25">
      <c r="B877" s="199"/>
      <c r="C877" s="200"/>
      <c r="D877" s="201" t="s">
        <v>181</v>
      </c>
      <c r="E877" s="202" t="s">
        <v>19</v>
      </c>
      <c r="F877" s="203" t="s">
        <v>1067</v>
      </c>
      <c r="G877" s="200"/>
      <c r="H877" s="204">
        <v>16.613</v>
      </c>
      <c r="I877" s="205"/>
      <c r="J877" s="200"/>
      <c r="K877" s="200"/>
      <c r="L877" s="206"/>
      <c r="M877" s="207"/>
      <c r="N877" s="208"/>
      <c r="O877" s="208"/>
      <c r="P877" s="208"/>
      <c r="Q877" s="208"/>
      <c r="R877" s="208"/>
      <c r="S877" s="208"/>
      <c r="T877" s="209"/>
      <c r="AT877" s="210" t="s">
        <v>181</v>
      </c>
      <c r="AU877" s="210" t="s">
        <v>79</v>
      </c>
      <c r="AV877" s="13" t="s">
        <v>79</v>
      </c>
      <c r="AW877" s="13" t="s">
        <v>31</v>
      </c>
      <c r="AX877" s="13" t="s">
        <v>69</v>
      </c>
      <c r="AY877" s="210" t="s">
        <v>165</v>
      </c>
    </row>
    <row r="878" spans="1:65" s="13" customFormat="1" ht="22.5">
      <c r="B878" s="199"/>
      <c r="C878" s="200"/>
      <c r="D878" s="201" t="s">
        <v>181</v>
      </c>
      <c r="E878" s="202" t="s">
        <v>19</v>
      </c>
      <c r="F878" s="203" t="s">
        <v>1068</v>
      </c>
      <c r="G878" s="200"/>
      <c r="H878" s="204">
        <v>11.76</v>
      </c>
      <c r="I878" s="205"/>
      <c r="J878" s="200"/>
      <c r="K878" s="200"/>
      <c r="L878" s="206"/>
      <c r="M878" s="207"/>
      <c r="N878" s="208"/>
      <c r="O878" s="208"/>
      <c r="P878" s="208"/>
      <c r="Q878" s="208"/>
      <c r="R878" s="208"/>
      <c r="S878" s="208"/>
      <c r="T878" s="209"/>
      <c r="AT878" s="210" t="s">
        <v>181</v>
      </c>
      <c r="AU878" s="210" t="s">
        <v>79</v>
      </c>
      <c r="AV878" s="13" t="s">
        <v>79</v>
      </c>
      <c r="AW878" s="13" t="s">
        <v>31</v>
      </c>
      <c r="AX878" s="13" t="s">
        <v>69</v>
      </c>
      <c r="AY878" s="210" t="s">
        <v>165</v>
      </c>
    </row>
    <row r="879" spans="1:65" s="13" customFormat="1" ht="11.25">
      <c r="B879" s="199"/>
      <c r="C879" s="200"/>
      <c r="D879" s="201" t="s">
        <v>181</v>
      </c>
      <c r="E879" s="202" t="s">
        <v>19</v>
      </c>
      <c r="F879" s="203" t="s">
        <v>1069</v>
      </c>
      <c r="G879" s="200"/>
      <c r="H879" s="204">
        <v>3.81</v>
      </c>
      <c r="I879" s="205"/>
      <c r="J879" s="200"/>
      <c r="K879" s="200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181</v>
      </c>
      <c r="AU879" s="210" t="s">
        <v>79</v>
      </c>
      <c r="AV879" s="13" t="s">
        <v>79</v>
      </c>
      <c r="AW879" s="13" t="s">
        <v>31</v>
      </c>
      <c r="AX879" s="13" t="s">
        <v>69</v>
      </c>
      <c r="AY879" s="210" t="s">
        <v>165</v>
      </c>
    </row>
    <row r="880" spans="1:65" s="13" customFormat="1" ht="11.25">
      <c r="B880" s="199"/>
      <c r="C880" s="200"/>
      <c r="D880" s="201" t="s">
        <v>181</v>
      </c>
      <c r="E880" s="202" t="s">
        <v>19</v>
      </c>
      <c r="F880" s="203" t="s">
        <v>1070</v>
      </c>
      <c r="G880" s="200"/>
      <c r="H880" s="204">
        <v>3.8</v>
      </c>
      <c r="I880" s="205"/>
      <c r="J880" s="200"/>
      <c r="K880" s="200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181</v>
      </c>
      <c r="AU880" s="210" t="s">
        <v>79</v>
      </c>
      <c r="AV880" s="13" t="s">
        <v>79</v>
      </c>
      <c r="AW880" s="13" t="s">
        <v>31</v>
      </c>
      <c r="AX880" s="13" t="s">
        <v>69</v>
      </c>
      <c r="AY880" s="210" t="s">
        <v>165</v>
      </c>
    </row>
    <row r="881" spans="1:65" s="14" customFormat="1" ht="11.25">
      <c r="B881" s="211"/>
      <c r="C881" s="212"/>
      <c r="D881" s="201" t="s">
        <v>181</v>
      </c>
      <c r="E881" s="213" t="s">
        <v>19</v>
      </c>
      <c r="F881" s="214" t="s">
        <v>1071</v>
      </c>
      <c r="G881" s="212"/>
      <c r="H881" s="213" t="s">
        <v>19</v>
      </c>
      <c r="I881" s="215"/>
      <c r="J881" s="212"/>
      <c r="K881" s="212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181</v>
      </c>
      <c r="AU881" s="220" t="s">
        <v>79</v>
      </c>
      <c r="AV881" s="14" t="s">
        <v>73</v>
      </c>
      <c r="AW881" s="14" t="s">
        <v>31</v>
      </c>
      <c r="AX881" s="14" t="s">
        <v>69</v>
      </c>
      <c r="AY881" s="220" t="s">
        <v>165</v>
      </c>
    </row>
    <row r="882" spans="1:65" s="13" customFormat="1" ht="11.25">
      <c r="B882" s="199"/>
      <c r="C882" s="200"/>
      <c r="D882" s="201" t="s">
        <v>181</v>
      </c>
      <c r="E882" s="202" t="s">
        <v>19</v>
      </c>
      <c r="F882" s="203" t="s">
        <v>1026</v>
      </c>
      <c r="G882" s="200"/>
      <c r="H882" s="204">
        <v>5.91</v>
      </c>
      <c r="I882" s="205"/>
      <c r="J882" s="200"/>
      <c r="K882" s="200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181</v>
      </c>
      <c r="AU882" s="210" t="s">
        <v>79</v>
      </c>
      <c r="AV882" s="13" t="s">
        <v>79</v>
      </c>
      <c r="AW882" s="13" t="s">
        <v>31</v>
      </c>
      <c r="AX882" s="13" t="s">
        <v>69</v>
      </c>
      <c r="AY882" s="210" t="s">
        <v>165</v>
      </c>
    </row>
    <row r="883" spans="1:65" s="13" customFormat="1" ht="11.25">
      <c r="B883" s="199"/>
      <c r="C883" s="200"/>
      <c r="D883" s="201" t="s">
        <v>181</v>
      </c>
      <c r="E883" s="202" t="s">
        <v>19</v>
      </c>
      <c r="F883" s="203" t="s">
        <v>1027</v>
      </c>
      <c r="G883" s="200"/>
      <c r="H883" s="204">
        <v>29.608000000000001</v>
      </c>
      <c r="I883" s="205"/>
      <c r="J883" s="200"/>
      <c r="K883" s="200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181</v>
      </c>
      <c r="AU883" s="210" t="s">
        <v>79</v>
      </c>
      <c r="AV883" s="13" t="s">
        <v>79</v>
      </c>
      <c r="AW883" s="13" t="s">
        <v>31</v>
      </c>
      <c r="AX883" s="13" t="s">
        <v>69</v>
      </c>
      <c r="AY883" s="210" t="s">
        <v>165</v>
      </c>
    </row>
    <row r="884" spans="1:65" s="13" customFormat="1" ht="11.25">
      <c r="B884" s="199"/>
      <c r="C884" s="200"/>
      <c r="D884" s="201" t="s">
        <v>181</v>
      </c>
      <c r="E884" s="202" t="s">
        <v>19</v>
      </c>
      <c r="F884" s="203" t="s">
        <v>1028</v>
      </c>
      <c r="G884" s="200"/>
      <c r="H884" s="204">
        <v>38.881999999999998</v>
      </c>
      <c r="I884" s="205"/>
      <c r="J884" s="200"/>
      <c r="K884" s="200"/>
      <c r="L884" s="206"/>
      <c r="M884" s="207"/>
      <c r="N884" s="208"/>
      <c r="O884" s="208"/>
      <c r="P884" s="208"/>
      <c r="Q884" s="208"/>
      <c r="R884" s="208"/>
      <c r="S884" s="208"/>
      <c r="T884" s="209"/>
      <c r="AT884" s="210" t="s">
        <v>181</v>
      </c>
      <c r="AU884" s="210" t="s">
        <v>79</v>
      </c>
      <c r="AV884" s="13" t="s">
        <v>79</v>
      </c>
      <c r="AW884" s="13" t="s">
        <v>31</v>
      </c>
      <c r="AX884" s="13" t="s">
        <v>69</v>
      </c>
      <c r="AY884" s="210" t="s">
        <v>165</v>
      </c>
    </row>
    <row r="885" spans="1:65" s="13" customFormat="1" ht="11.25">
      <c r="B885" s="199"/>
      <c r="C885" s="200"/>
      <c r="D885" s="201" t="s">
        <v>181</v>
      </c>
      <c r="E885" s="202" t="s">
        <v>19</v>
      </c>
      <c r="F885" s="203" t="s">
        <v>1029</v>
      </c>
      <c r="G885" s="200"/>
      <c r="H885" s="204">
        <v>3.36</v>
      </c>
      <c r="I885" s="205"/>
      <c r="J885" s="200"/>
      <c r="K885" s="200"/>
      <c r="L885" s="206"/>
      <c r="M885" s="207"/>
      <c r="N885" s="208"/>
      <c r="O885" s="208"/>
      <c r="P885" s="208"/>
      <c r="Q885" s="208"/>
      <c r="R885" s="208"/>
      <c r="S885" s="208"/>
      <c r="T885" s="209"/>
      <c r="AT885" s="210" t="s">
        <v>181</v>
      </c>
      <c r="AU885" s="210" t="s">
        <v>79</v>
      </c>
      <c r="AV885" s="13" t="s">
        <v>79</v>
      </c>
      <c r="AW885" s="13" t="s">
        <v>31</v>
      </c>
      <c r="AX885" s="13" t="s">
        <v>69</v>
      </c>
      <c r="AY885" s="210" t="s">
        <v>165</v>
      </c>
    </row>
    <row r="886" spans="1:65" s="13" customFormat="1" ht="11.25">
      <c r="B886" s="199"/>
      <c r="C886" s="200"/>
      <c r="D886" s="201" t="s">
        <v>181</v>
      </c>
      <c r="E886" s="202" t="s">
        <v>19</v>
      </c>
      <c r="F886" s="203" t="s">
        <v>1030</v>
      </c>
      <c r="G886" s="200"/>
      <c r="H886" s="204">
        <v>10.472</v>
      </c>
      <c r="I886" s="205"/>
      <c r="J886" s="200"/>
      <c r="K886" s="200"/>
      <c r="L886" s="206"/>
      <c r="M886" s="207"/>
      <c r="N886" s="208"/>
      <c r="O886" s="208"/>
      <c r="P886" s="208"/>
      <c r="Q886" s="208"/>
      <c r="R886" s="208"/>
      <c r="S886" s="208"/>
      <c r="T886" s="209"/>
      <c r="AT886" s="210" t="s">
        <v>181</v>
      </c>
      <c r="AU886" s="210" t="s">
        <v>79</v>
      </c>
      <c r="AV886" s="13" t="s">
        <v>79</v>
      </c>
      <c r="AW886" s="13" t="s">
        <v>31</v>
      </c>
      <c r="AX886" s="13" t="s">
        <v>69</v>
      </c>
      <c r="AY886" s="210" t="s">
        <v>165</v>
      </c>
    </row>
    <row r="887" spans="1:65" s="13" customFormat="1" ht="11.25">
      <c r="B887" s="199"/>
      <c r="C887" s="200"/>
      <c r="D887" s="201" t="s">
        <v>181</v>
      </c>
      <c r="E887" s="202" t="s">
        <v>19</v>
      </c>
      <c r="F887" s="203" t="s">
        <v>1031</v>
      </c>
      <c r="G887" s="200"/>
      <c r="H887" s="204">
        <v>126.98399999999999</v>
      </c>
      <c r="I887" s="205"/>
      <c r="J887" s="200"/>
      <c r="K887" s="200"/>
      <c r="L887" s="206"/>
      <c r="M887" s="207"/>
      <c r="N887" s="208"/>
      <c r="O887" s="208"/>
      <c r="P887" s="208"/>
      <c r="Q887" s="208"/>
      <c r="R887" s="208"/>
      <c r="S887" s="208"/>
      <c r="T887" s="209"/>
      <c r="AT887" s="210" t="s">
        <v>181</v>
      </c>
      <c r="AU887" s="210" t="s">
        <v>79</v>
      </c>
      <c r="AV887" s="13" t="s">
        <v>79</v>
      </c>
      <c r="AW887" s="13" t="s">
        <v>31</v>
      </c>
      <c r="AX887" s="13" t="s">
        <v>69</v>
      </c>
      <c r="AY887" s="210" t="s">
        <v>165</v>
      </c>
    </row>
    <row r="888" spans="1:65" s="15" customFormat="1" ht="11.25">
      <c r="B888" s="221"/>
      <c r="C888" s="222"/>
      <c r="D888" s="201" t="s">
        <v>181</v>
      </c>
      <c r="E888" s="223" t="s">
        <v>19</v>
      </c>
      <c r="F888" s="224" t="s">
        <v>184</v>
      </c>
      <c r="G888" s="222"/>
      <c r="H888" s="225">
        <v>395.89299999999997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181</v>
      </c>
      <c r="AU888" s="231" t="s">
        <v>79</v>
      </c>
      <c r="AV888" s="15" t="s">
        <v>88</v>
      </c>
      <c r="AW888" s="15" t="s">
        <v>31</v>
      </c>
      <c r="AX888" s="15" t="s">
        <v>73</v>
      </c>
      <c r="AY888" s="231" t="s">
        <v>165</v>
      </c>
    </row>
    <row r="889" spans="1:65" s="2" customFormat="1" ht="24.2" customHeight="1">
      <c r="A889" s="37"/>
      <c r="B889" s="38"/>
      <c r="C889" s="181" t="s">
        <v>1072</v>
      </c>
      <c r="D889" s="181" t="s">
        <v>167</v>
      </c>
      <c r="E889" s="182" t="s">
        <v>1073</v>
      </c>
      <c r="F889" s="183" t="s">
        <v>1074</v>
      </c>
      <c r="G889" s="184" t="s">
        <v>323</v>
      </c>
      <c r="H889" s="185">
        <v>546.18399999999997</v>
      </c>
      <c r="I889" s="186"/>
      <c r="J889" s="187">
        <f>ROUND(I889*H889,2)</f>
        <v>0</v>
      </c>
      <c r="K889" s="183" t="s">
        <v>171</v>
      </c>
      <c r="L889" s="42"/>
      <c r="M889" s="188" t="s">
        <v>19</v>
      </c>
      <c r="N889" s="189" t="s">
        <v>41</v>
      </c>
      <c r="O889" s="67"/>
      <c r="P889" s="190">
        <f>O889*H889</f>
        <v>0</v>
      </c>
      <c r="Q889" s="190">
        <v>2.5999999999999998E-4</v>
      </c>
      <c r="R889" s="190">
        <f>Q889*H889</f>
        <v>0.14200783999999997</v>
      </c>
      <c r="S889" s="190">
        <v>0</v>
      </c>
      <c r="T889" s="191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2" t="s">
        <v>88</v>
      </c>
      <c r="AT889" s="192" t="s">
        <v>167</v>
      </c>
      <c r="AU889" s="192" t="s">
        <v>79</v>
      </c>
      <c r="AY889" s="20" t="s">
        <v>165</v>
      </c>
      <c r="BE889" s="193">
        <f>IF(N889="základní",J889,0)</f>
        <v>0</v>
      </c>
      <c r="BF889" s="193">
        <f>IF(N889="snížená",J889,0)</f>
        <v>0</v>
      </c>
      <c r="BG889" s="193">
        <f>IF(N889="zákl. přenesená",J889,0)</f>
        <v>0</v>
      </c>
      <c r="BH889" s="193">
        <f>IF(N889="sníž. přenesená",J889,0)</f>
        <v>0</v>
      </c>
      <c r="BI889" s="193">
        <f>IF(N889="nulová",J889,0)</f>
        <v>0</v>
      </c>
      <c r="BJ889" s="20" t="s">
        <v>79</v>
      </c>
      <c r="BK889" s="193">
        <f>ROUND(I889*H889,2)</f>
        <v>0</v>
      </c>
      <c r="BL889" s="20" t="s">
        <v>88</v>
      </c>
      <c r="BM889" s="192" t="s">
        <v>1075</v>
      </c>
    </row>
    <row r="890" spans="1:65" s="2" customFormat="1" ht="11.25">
      <c r="A890" s="37"/>
      <c r="B890" s="38"/>
      <c r="C890" s="39"/>
      <c r="D890" s="194" t="s">
        <v>172</v>
      </c>
      <c r="E890" s="39"/>
      <c r="F890" s="195" t="s">
        <v>1076</v>
      </c>
      <c r="G890" s="39"/>
      <c r="H890" s="39"/>
      <c r="I890" s="196"/>
      <c r="J890" s="39"/>
      <c r="K890" s="39"/>
      <c r="L890" s="42"/>
      <c r="M890" s="197"/>
      <c r="N890" s="198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172</v>
      </c>
      <c r="AU890" s="20" t="s">
        <v>79</v>
      </c>
    </row>
    <row r="891" spans="1:65" s="13" customFormat="1" ht="22.5">
      <c r="B891" s="199"/>
      <c r="C891" s="200"/>
      <c r="D891" s="201" t="s">
        <v>181</v>
      </c>
      <c r="E891" s="202" t="s">
        <v>19</v>
      </c>
      <c r="F891" s="203" t="s">
        <v>1077</v>
      </c>
      <c r="G891" s="200"/>
      <c r="H891" s="204">
        <v>568.97400000000005</v>
      </c>
      <c r="I891" s="205"/>
      <c r="J891" s="200"/>
      <c r="K891" s="200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181</v>
      </c>
      <c r="AU891" s="210" t="s">
        <v>79</v>
      </c>
      <c r="AV891" s="13" t="s">
        <v>79</v>
      </c>
      <c r="AW891" s="13" t="s">
        <v>31</v>
      </c>
      <c r="AX891" s="13" t="s">
        <v>69</v>
      </c>
      <c r="AY891" s="210" t="s">
        <v>165</v>
      </c>
    </row>
    <row r="892" spans="1:65" s="13" customFormat="1" ht="11.25">
      <c r="B892" s="199"/>
      <c r="C892" s="200"/>
      <c r="D892" s="201" t="s">
        <v>181</v>
      </c>
      <c r="E892" s="202" t="s">
        <v>19</v>
      </c>
      <c r="F892" s="203" t="s">
        <v>1078</v>
      </c>
      <c r="G892" s="200"/>
      <c r="H892" s="204">
        <v>12.3</v>
      </c>
      <c r="I892" s="205"/>
      <c r="J892" s="200"/>
      <c r="K892" s="200"/>
      <c r="L892" s="206"/>
      <c r="M892" s="207"/>
      <c r="N892" s="208"/>
      <c r="O892" s="208"/>
      <c r="P892" s="208"/>
      <c r="Q892" s="208"/>
      <c r="R892" s="208"/>
      <c r="S892" s="208"/>
      <c r="T892" s="209"/>
      <c r="AT892" s="210" t="s">
        <v>181</v>
      </c>
      <c r="AU892" s="210" t="s">
        <v>79</v>
      </c>
      <c r="AV892" s="13" t="s">
        <v>79</v>
      </c>
      <c r="AW892" s="13" t="s">
        <v>31</v>
      </c>
      <c r="AX892" s="13" t="s">
        <v>69</v>
      </c>
      <c r="AY892" s="210" t="s">
        <v>165</v>
      </c>
    </row>
    <row r="893" spans="1:65" s="13" customFormat="1" ht="11.25">
      <c r="B893" s="199"/>
      <c r="C893" s="200"/>
      <c r="D893" s="201" t="s">
        <v>181</v>
      </c>
      <c r="E893" s="202" t="s">
        <v>19</v>
      </c>
      <c r="F893" s="203" t="s">
        <v>1079</v>
      </c>
      <c r="G893" s="200"/>
      <c r="H893" s="204">
        <v>9.4499999999999993</v>
      </c>
      <c r="I893" s="205"/>
      <c r="J893" s="200"/>
      <c r="K893" s="200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181</v>
      </c>
      <c r="AU893" s="210" t="s">
        <v>79</v>
      </c>
      <c r="AV893" s="13" t="s">
        <v>79</v>
      </c>
      <c r="AW893" s="13" t="s">
        <v>31</v>
      </c>
      <c r="AX893" s="13" t="s">
        <v>69</v>
      </c>
      <c r="AY893" s="210" t="s">
        <v>165</v>
      </c>
    </row>
    <row r="894" spans="1:65" s="13" customFormat="1" ht="33.75">
      <c r="B894" s="199"/>
      <c r="C894" s="200"/>
      <c r="D894" s="201" t="s">
        <v>181</v>
      </c>
      <c r="E894" s="202" t="s">
        <v>19</v>
      </c>
      <c r="F894" s="203" t="s">
        <v>1080</v>
      </c>
      <c r="G894" s="200"/>
      <c r="H894" s="204">
        <v>-100.84</v>
      </c>
      <c r="I894" s="205"/>
      <c r="J894" s="200"/>
      <c r="K894" s="200"/>
      <c r="L894" s="206"/>
      <c r="M894" s="207"/>
      <c r="N894" s="208"/>
      <c r="O894" s="208"/>
      <c r="P894" s="208"/>
      <c r="Q894" s="208"/>
      <c r="R894" s="208"/>
      <c r="S894" s="208"/>
      <c r="T894" s="209"/>
      <c r="AT894" s="210" t="s">
        <v>181</v>
      </c>
      <c r="AU894" s="210" t="s">
        <v>79</v>
      </c>
      <c r="AV894" s="13" t="s">
        <v>79</v>
      </c>
      <c r="AW894" s="13" t="s">
        <v>31</v>
      </c>
      <c r="AX894" s="13" t="s">
        <v>69</v>
      </c>
      <c r="AY894" s="210" t="s">
        <v>165</v>
      </c>
    </row>
    <row r="895" spans="1:65" s="13" customFormat="1" ht="11.25">
      <c r="B895" s="199"/>
      <c r="C895" s="200"/>
      <c r="D895" s="201" t="s">
        <v>181</v>
      </c>
      <c r="E895" s="202" t="s">
        <v>19</v>
      </c>
      <c r="F895" s="203" t="s">
        <v>1081</v>
      </c>
      <c r="G895" s="200"/>
      <c r="H895" s="204">
        <v>-36</v>
      </c>
      <c r="I895" s="205"/>
      <c r="J895" s="200"/>
      <c r="K895" s="200"/>
      <c r="L895" s="206"/>
      <c r="M895" s="207"/>
      <c r="N895" s="208"/>
      <c r="O895" s="208"/>
      <c r="P895" s="208"/>
      <c r="Q895" s="208"/>
      <c r="R895" s="208"/>
      <c r="S895" s="208"/>
      <c r="T895" s="209"/>
      <c r="AT895" s="210" t="s">
        <v>181</v>
      </c>
      <c r="AU895" s="210" t="s">
        <v>79</v>
      </c>
      <c r="AV895" s="13" t="s">
        <v>79</v>
      </c>
      <c r="AW895" s="13" t="s">
        <v>31</v>
      </c>
      <c r="AX895" s="13" t="s">
        <v>69</v>
      </c>
      <c r="AY895" s="210" t="s">
        <v>165</v>
      </c>
    </row>
    <row r="896" spans="1:65" s="13" customFormat="1" ht="11.25">
      <c r="B896" s="199"/>
      <c r="C896" s="200"/>
      <c r="D896" s="201" t="s">
        <v>181</v>
      </c>
      <c r="E896" s="202" t="s">
        <v>19</v>
      </c>
      <c r="F896" s="203" t="s">
        <v>1082</v>
      </c>
      <c r="G896" s="200"/>
      <c r="H896" s="204">
        <v>46.134</v>
      </c>
      <c r="I896" s="205"/>
      <c r="J896" s="200"/>
      <c r="K896" s="200"/>
      <c r="L896" s="206"/>
      <c r="M896" s="207"/>
      <c r="N896" s="208"/>
      <c r="O896" s="208"/>
      <c r="P896" s="208"/>
      <c r="Q896" s="208"/>
      <c r="R896" s="208"/>
      <c r="S896" s="208"/>
      <c r="T896" s="209"/>
      <c r="AT896" s="210" t="s">
        <v>181</v>
      </c>
      <c r="AU896" s="210" t="s">
        <v>79</v>
      </c>
      <c r="AV896" s="13" t="s">
        <v>79</v>
      </c>
      <c r="AW896" s="13" t="s">
        <v>31</v>
      </c>
      <c r="AX896" s="13" t="s">
        <v>69</v>
      </c>
      <c r="AY896" s="210" t="s">
        <v>165</v>
      </c>
    </row>
    <row r="897" spans="1:65" s="13" customFormat="1" ht="11.25">
      <c r="B897" s="199"/>
      <c r="C897" s="200"/>
      <c r="D897" s="201" t="s">
        <v>181</v>
      </c>
      <c r="E897" s="202" t="s">
        <v>19</v>
      </c>
      <c r="F897" s="203" t="s">
        <v>1083</v>
      </c>
      <c r="G897" s="200"/>
      <c r="H897" s="204">
        <v>-1.8</v>
      </c>
      <c r="I897" s="205"/>
      <c r="J897" s="200"/>
      <c r="K897" s="200"/>
      <c r="L897" s="206"/>
      <c r="M897" s="207"/>
      <c r="N897" s="208"/>
      <c r="O897" s="208"/>
      <c r="P897" s="208"/>
      <c r="Q897" s="208"/>
      <c r="R897" s="208"/>
      <c r="S897" s="208"/>
      <c r="T897" s="209"/>
      <c r="AT897" s="210" t="s">
        <v>181</v>
      </c>
      <c r="AU897" s="210" t="s">
        <v>79</v>
      </c>
      <c r="AV897" s="13" t="s">
        <v>79</v>
      </c>
      <c r="AW897" s="13" t="s">
        <v>31</v>
      </c>
      <c r="AX897" s="13" t="s">
        <v>69</v>
      </c>
      <c r="AY897" s="210" t="s">
        <v>165</v>
      </c>
    </row>
    <row r="898" spans="1:65" s="13" customFormat="1" ht="11.25">
      <c r="B898" s="199"/>
      <c r="C898" s="200"/>
      <c r="D898" s="201" t="s">
        <v>181</v>
      </c>
      <c r="E898" s="202" t="s">
        <v>19</v>
      </c>
      <c r="F898" s="203" t="s">
        <v>1084</v>
      </c>
      <c r="G898" s="200"/>
      <c r="H898" s="204">
        <v>-8.5259999999999998</v>
      </c>
      <c r="I898" s="205"/>
      <c r="J898" s="200"/>
      <c r="K898" s="200"/>
      <c r="L898" s="206"/>
      <c r="M898" s="207"/>
      <c r="N898" s="208"/>
      <c r="O898" s="208"/>
      <c r="P898" s="208"/>
      <c r="Q898" s="208"/>
      <c r="R898" s="208"/>
      <c r="S898" s="208"/>
      <c r="T898" s="209"/>
      <c r="AT898" s="210" t="s">
        <v>181</v>
      </c>
      <c r="AU898" s="210" t="s">
        <v>79</v>
      </c>
      <c r="AV898" s="13" t="s">
        <v>79</v>
      </c>
      <c r="AW898" s="13" t="s">
        <v>31</v>
      </c>
      <c r="AX898" s="13" t="s">
        <v>69</v>
      </c>
      <c r="AY898" s="210" t="s">
        <v>165</v>
      </c>
    </row>
    <row r="899" spans="1:65" s="13" customFormat="1" ht="11.25">
      <c r="B899" s="199"/>
      <c r="C899" s="200"/>
      <c r="D899" s="201" t="s">
        <v>181</v>
      </c>
      <c r="E899" s="202" t="s">
        <v>19</v>
      </c>
      <c r="F899" s="203" t="s">
        <v>1085</v>
      </c>
      <c r="G899" s="200"/>
      <c r="H899" s="204">
        <v>-3.35</v>
      </c>
      <c r="I899" s="205"/>
      <c r="J899" s="200"/>
      <c r="K899" s="200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181</v>
      </c>
      <c r="AU899" s="210" t="s">
        <v>79</v>
      </c>
      <c r="AV899" s="13" t="s">
        <v>79</v>
      </c>
      <c r="AW899" s="13" t="s">
        <v>31</v>
      </c>
      <c r="AX899" s="13" t="s">
        <v>69</v>
      </c>
      <c r="AY899" s="210" t="s">
        <v>165</v>
      </c>
    </row>
    <row r="900" spans="1:65" s="13" customFormat="1" ht="11.25">
      <c r="B900" s="199"/>
      <c r="C900" s="200"/>
      <c r="D900" s="201" t="s">
        <v>181</v>
      </c>
      <c r="E900" s="202" t="s">
        <v>19</v>
      </c>
      <c r="F900" s="203" t="s">
        <v>1086</v>
      </c>
      <c r="G900" s="200"/>
      <c r="H900" s="204">
        <v>21.518000000000001</v>
      </c>
      <c r="I900" s="205"/>
      <c r="J900" s="200"/>
      <c r="K900" s="200"/>
      <c r="L900" s="206"/>
      <c r="M900" s="207"/>
      <c r="N900" s="208"/>
      <c r="O900" s="208"/>
      <c r="P900" s="208"/>
      <c r="Q900" s="208"/>
      <c r="R900" s="208"/>
      <c r="S900" s="208"/>
      <c r="T900" s="209"/>
      <c r="AT900" s="210" t="s">
        <v>181</v>
      </c>
      <c r="AU900" s="210" t="s">
        <v>79</v>
      </c>
      <c r="AV900" s="13" t="s">
        <v>79</v>
      </c>
      <c r="AW900" s="13" t="s">
        <v>31</v>
      </c>
      <c r="AX900" s="13" t="s">
        <v>69</v>
      </c>
      <c r="AY900" s="210" t="s">
        <v>165</v>
      </c>
    </row>
    <row r="901" spans="1:65" s="13" customFormat="1" ht="11.25">
      <c r="B901" s="199"/>
      <c r="C901" s="200"/>
      <c r="D901" s="201" t="s">
        <v>181</v>
      </c>
      <c r="E901" s="202" t="s">
        <v>19</v>
      </c>
      <c r="F901" s="203" t="s">
        <v>1087</v>
      </c>
      <c r="G901" s="200"/>
      <c r="H901" s="204">
        <v>32.948</v>
      </c>
      <c r="I901" s="205"/>
      <c r="J901" s="200"/>
      <c r="K901" s="200"/>
      <c r="L901" s="206"/>
      <c r="M901" s="207"/>
      <c r="N901" s="208"/>
      <c r="O901" s="208"/>
      <c r="P901" s="208"/>
      <c r="Q901" s="208"/>
      <c r="R901" s="208"/>
      <c r="S901" s="208"/>
      <c r="T901" s="209"/>
      <c r="AT901" s="210" t="s">
        <v>181</v>
      </c>
      <c r="AU901" s="210" t="s">
        <v>79</v>
      </c>
      <c r="AV901" s="13" t="s">
        <v>79</v>
      </c>
      <c r="AW901" s="13" t="s">
        <v>31</v>
      </c>
      <c r="AX901" s="13" t="s">
        <v>69</v>
      </c>
      <c r="AY901" s="210" t="s">
        <v>165</v>
      </c>
    </row>
    <row r="902" spans="1:65" s="13" customFormat="1" ht="11.25">
      <c r="B902" s="199"/>
      <c r="C902" s="200"/>
      <c r="D902" s="201" t="s">
        <v>181</v>
      </c>
      <c r="E902" s="202" t="s">
        <v>19</v>
      </c>
      <c r="F902" s="203" t="s">
        <v>1088</v>
      </c>
      <c r="G902" s="200"/>
      <c r="H902" s="204">
        <v>5.3760000000000003</v>
      </c>
      <c r="I902" s="205"/>
      <c r="J902" s="200"/>
      <c r="K902" s="200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181</v>
      </c>
      <c r="AU902" s="210" t="s">
        <v>79</v>
      </c>
      <c r="AV902" s="13" t="s">
        <v>79</v>
      </c>
      <c r="AW902" s="13" t="s">
        <v>31</v>
      </c>
      <c r="AX902" s="13" t="s">
        <v>69</v>
      </c>
      <c r="AY902" s="210" t="s">
        <v>165</v>
      </c>
    </row>
    <row r="903" spans="1:65" s="15" customFormat="1" ht="11.25">
      <c r="B903" s="221"/>
      <c r="C903" s="222"/>
      <c r="D903" s="201" t="s">
        <v>181</v>
      </c>
      <c r="E903" s="223" t="s">
        <v>19</v>
      </c>
      <c r="F903" s="224" t="s">
        <v>184</v>
      </c>
      <c r="G903" s="222"/>
      <c r="H903" s="225">
        <v>546.18399999999997</v>
      </c>
      <c r="I903" s="226"/>
      <c r="J903" s="222"/>
      <c r="K903" s="222"/>
      <c r="L903" s="227"/>
      <c r="M903" s="228"/>
      <c r="N903" s="229"/>
      <c r="O903" s="229"/>
      <c r="P903" s="229"/>
      <c r="Q903" s="229"/>
      <c r="R903" s="229"/>
      <c r="S903" s="229"/>
      <c r="T903" s="230"/>
      <c r="AT903" s="231" t="s">
        <v>181</v>
      </c>
      <c r="AU903" s="231" t="s">
        <v>79</v>
      </c>
      <c r="AV903" s="15" t="s">
        <v>88</v>
      </c>
      <c r="AW903" s="15" t="s">
        <v>31</v>
      </c>
      <c r="AX903" s="15" t="s">
        <v>73</v>
      </c>
      <c r="AY903" s="231" t="s">
        <v>165</v>
      </c>
    </row>
    <row r="904" spans="1:65" s="2" customFormat="1" ht="33" customHeight="1">
      <c r="A904" s="37"/>
      <c r="B904" s="38"/>
      <c r="C904" s="181" t="s">
        <v>729</v>
      </c>
      <c r="D904" s="181" t="s">
        <v>167</v>
      </c>
      <c r="E904" s="182" t="s">
        <v>1089</v>
      </c>
      <c r="F904" s="183" t="s">
        <v>1090</v>
      </c>
      <c r="G904" s="184" t="s">
        <v>323</v>
      </c>
      <c r="H904" s="185">
        <v>86.766000000000005</v>
      </c>
      <c r="I904" s="186"/>
      <c r="J904" s="187">
        <f>ROUND(I904*H904,2)</f>
        <v>0</v>
      </c>
      <c r="K904" s="183" t="s">
        <v>171</v>
      </c>
      <c r="L904" s="42"/>
      <c r="M904" s="188" t="s">
        <v>19</v>
      </c>
      <c r="N904" s="189" t="s">
        <v>41</v>
      </c>
      <c r="O904" s="67"/>
      <c r="P904" s="190">
        <f>O904*H904</f>
        <v>0</v>
      </c>
      <c r="Q904" s="190">
        <v>2.7300000000000001E-2</v>
      </c>
      <c r="R904" s="190">
        <f>Q904*H904</f>
        <v>2.3687118000000003</v>
      </c>
      <c r="S904" s="190">
        <v>0</v>
      </c>
      <c r="T904" s="191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192" t="s">
        <v>88</v>
      </c>
      <c r="AT904" s="192" t="s">
        <v>167</v>
      </c>
      <c r="AU904" s="192" t="s">
        <v>79</v>
      </c>
      <c r="AY904" s="20" t="s">
        <v>165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20" t="s">
        <v>79</v>
      </c>
      <c r="BK904" s="193">
        <f>ROUND(I904*H904,2)</f>
        <v>0</v>
      </c>
      <c r="BL904" s="20" t="s">
        <v>88</v>
      </c>
      <c r="BM904" s="192" t="s">
        <v>1091</v>
      </c>
    </row>
    <row r="905" spans="1:65" s="2" customFormat="1" ht="11.25">
      <c r="A905" s="37"/>
      <c r="B905" s="38"/>
      <c r="C905" s="39"/>
      <c r="D905" s="194" t="s">
        <v>172</v>
      </c>
      <c r="E905" s="39"/>
      <c r="F905" s="195" t="s">
        <v>1092</v>
      </c>
      <c r="G905" s="39"/>
      <c r="H905" s="39"/>
      <c r="I905" s="196"/>
      <c r="J905" s="39"/>
      <c r="K905" s="39"/>
      <c r="L905" s="42"/>
      <c r="M905" s="197"/>
      <c r="N905" s="198"/>
      <c r="O905" s="67"/>
      <c r="P905" s="67"/>
      <c r="Q905" s="67"/>
      <c r="R905" s="67"/>
      <c r="S905" s="67"/>
      <c r="T905" s="68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T905" s="20" t="s">
        <v>172</v>
      </c>
      <c r="AU905" s="20" t="s">
        <v>79</v>
      </c>
    </row>
    <row r="906" spans="1:65" s="13" customFormat="1" ht="11.25">
      <c r="B906" s="199"/>
      <c r="C906" s="200"/>
      <c r="D906" s="201" t="s">
        <v>181</v>
      </c>
      <c r="E906" s="202" t="s">
        <v>19</v>
      </c>
      <c r="F906" s="203" t="s">
        <v>1093</v>
      </c>
      <c r="G906" s="200"/>
      <c r="H906" s="204">
        <v>86.766000000000005</v>
      </c>
      <c r="I906" s="205"/>
      <c r="J906" s="200"/>
      <c r="K906" s="200"/>
      <c r="L906" s="206"/>
      <c r="M906" s="207"/>
      <c r="N906" s="208"/>
      <c r="O906" s="208"/>
      <c r="P906" s="208"/>
      <c r="Q906" s="208"/>
      <c r="R906" s="208"/>
      <c r="S906" s="208"/>
      <c r="T906" s="209"/>
      <c r="AT906" s="210" t="s">
        <v>181</v>
      </c>
      <c r="AU906" s="210" t="s">
        <v>79</v>
      </c>
      <c r="AV906" s="13" t="s">
        <v>79</v>
      </c>
      <c r="AW906" s="13" t="s">
        <v>31</v>
      </c>
      <c r="AX906" s="13" t="s">
        <v>69</v>
      </c>
      <c r="AY906" s="210" t="s">
        <v>165</v>
      </c>
    </row>
    <row r="907" spans="1:65" s="15" customFormat="1" ht="11.25">
      <c r="B907" s="221"/>
      <c r="C907" s="222"/>
      <c r="D907" s="201" t="s">
        <v>181</v>
      </c>
      <c r="E907" s="223" t="s">
        <v>19</v>
      </c>
      <c r="F907" s="224" t="s">
        <v>184</v>
      </c>
      <c r="G907" s="222"/>
      <c r="H907" s="225">
        <v>86.766000000000005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181</v>
      </c>
      <c r="AU907" s="231" t="s">
        <v>79</v>
      </c>
      <c r="AV907" s="15" t="s">
        <v>88</v>
      </c>
      <c r="AW907" s="15" t="s">
        <v>31</v>
      </c>
      <c r="AX907" s="15" t="s">
        <v>73</v>
      </c>
      <c r="AY907" s="231" t="s">
        <v>165</v>
      </c>
    </row>
    <row r="908" spans="1:65" s="2" customFormat="1" ht="33" customHeight="1">
      <c r="A908" s="37"/>
      <c r="B908" s="38"/>
      <c r="C908" s="181" t="s">
        <v>1094</v>
      </c>
      <c r="D908" s="181" t="s">
        <v>167</v>
      </c>
      <c r="E908" s="182" t="s">
        <v>1095</v>
      </c>
      <c r="F908" s="183" t="s">
        <v>1096</v>
      </c>
      <c r="G908" s="184" t="s">
        <v>323</v>
      </c>
      <c r="H908" s="185">
        <v>157.64599999999999</v>
      </c>
      <c r="I908" s="186"/>
      <c r="J908" s="187">
        <f>ROUND(I908*H908,2)</f>
        <v>0</v>
      </c>
      <c r="K908" s="183" t="s">
        <v>171</v>
      </c>
      <c r="L908" s="42"/>
      <c r="M908" s="188" t="s">
        <v>19</v>
      </c>
      <c r="N908" s="189" t="s">
        <v>41</v>
      </c>
      <c r="O908" s="67"/>
      <c r="P908" s="190">
        <f>O908*H908</f>
        <v>0</v>
      </c>
      <c r="Q908" s="190">
        <v>4.3800000000000002E-3</v>
      </c>
      <c r="R908" s="190">
        <f>Q908*H908</f>
        <v>0.69048947999999999</v>
      </c>
      <c r="S908" s="190">
        <v>0</v>
      </c>
      <c r="T908" s="191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2" t="s">
        <v>88</v>
      </c>
      <c r="AT908" s="192" t="s">
        <v>167</v>
      </c>
      <c r="AU908" s="192" t="s">
        <v>79</v>
      </c>
      <c r="AY908" s="20" t="s">
        <v>165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0" t="s">
        <v>79</v>
      </c>
      <c r="BK908" s="193">
        <f>ROUND(I908*H908,2)</f>
        <v>0</v>
      </c>
      <c r="BL908" s="20" t="s">
        <v>88</v>
      </c>
      <c r="BM908" s="192" t="s">
        <v>1097</v>
      </c>
    </row>
    <row r="909" spans="1:65" s="2" customFormat="1" ht="11.25">
      <c r="A909" s="37"/>
      <c r="B909" s="38"/>
      <c r="C909" s="39"/>
      <c r="D909" s="194" t="s">
        <v>172</v>
      </c>
      <c r="E909" s="39"/>
      <c r="F909" s="195" t="s">
        <v>1098</v>
      </c>
      <c r="G909" s="39"/>
      <c r="H909" s="39"/>
      <c r="I909" s="196"/>
      <c r="J909" s="39"/>
      <c r="K909" s="39"/>
      <c r="L909" s="42"/>
      <c r="M909" s="197"/>
      <c r="N909" s="198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172</v>
      </c>
      <c r="AU909" s="20" t="s">
        <v>79</v>
      </c>
    </row>
    <row r="910" spans="1:65" s="13" customFormat="1" ht="11.25">
      <c r="B910" s="199"/>
      <c r="C910" s="200"/>
      <c r="D910" s="201" t="s">
        <v>181</v>
      </c>
      <c r="E910" s="202" t="s">
        <v>19</v>
      </c>
      <c r="F910" s="203" t="s">
        <v>1099</v>
      </c>
      <c r="G910" s="200"/>
      <c r="H910" s="204">
        <v>14.016</v>
      </c>
      <c r="I910" s="205"/>
      <c r="J910" s="200"/>
      <c r="K910" s="200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181</v>
      </c>
      <c r="AU910" s="210" t="s">
        <v>79</v>
      </c>
      <c r="AV910" s="13" t="s">
        <v>79</v>
      </c>
      <c r="AW910" s="13" t="s">
        <v>31</v>
      </c>
      <c r="AX910" s="13" t="s">
        <v>69</v>
      </c>
      <c r="AY910" s="210" t="s">
        <v>165</v>
      </c>
    </row>
    <row r="911" spans="1:65" s="13" customFormat="1" ht="11.25">
      <c r="B911" s="199"/>
      <c r="C911" s="200"/>
      <c r="D911" s="201" t="s">
        <v>181</v>
      </c>
      <c r="E911" s="202" t="s">
        <v>19</v>
      </c>
      <c r="F911" s="203" t="s">
        <v>1100</v>
      </c>
      <c r="G911" s="200"/>
      <c r="H911" s="204">
        <v>94.4</v>
      </c>
      <c r="I911" s="205"/>
      <c r="J911" s="200"/>
      <c r="K911" s="200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181</v>
      </c>
      <c r="AU911" s="210" t="s">
        <v>79</v>
      </c>
      <c r="AV911" s="13" t="s">
        <v>79</v>
      </c>
      <c r="AW911" s="13" t="s">
        <v>31</v>
      </c>
      <c r="AX911" s="13" t="s">
        <v>69</v>
      </c>
      <c r="AY911" s="210" t="s">
        <v>165</v>
      </c>
    </row>
    <row r="912" spans="1:65" s="13" customFormat="1" ht="11.25">
      <c r="B912" s="199"/>
      <c r="C912" s="200"/>
      <c r="D912" s="201" t="s">
        <v>181</v>
      </c>
      <c r="E912" s="202" t="s">
        <v>19</v>
      </c>
      <c r="F912" s="203" t="s">
        <v>1101</v>
      </c>
      <c r="G912" s="200"/>
      <c r="H912" s="204">
        <v>16.170000000000002</v>
      </c>
      <c r="I912" s="205"/>
      <c r="J912" s="200"/>
      <c r="K912" s="200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181</v>
      </c>
      <c r="AU912" s="210" t="s">
        <v>79</v>
      </c>
      <c r="AV912" s="13" t="s">
        <v>79</v>
      </c>
      <c r="AW912" s="13" t="s">
        <v>31</v>
      </c>
      <c r="AX912" s="13" t="s">
        <v>69</v>
      </c>
      <c r="AY912" s="210" t="s">
        <v>165</v>
      </c>
    </row>
    <row r="913" spans="1:65" s="13" customFormat="1" ht="11.25">
      <c r="B913" s="199"/>
      <c r="C913" s="200"/>
      <c r="D913" s="201" t="s">
        <v>181</v>
      </c>
      <c r="E913" s="202" t="s">
        <v>19</v>
      </c>
      <c r="F913" s="203" t="s">
        <v>1102</v>
      </c>
      <c r="G913" s="200"/>
      <c r="H913" s="204">
        <v>18.5</v>
      </c>
      <c r="I913" s="205"/>
      <c r="J913" s="200"/>
      <c r="K913" s="200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181</v>
      </c>
      <c r="AU913" s="210" t="s">
        <v>79</v>
      </c>
      <c r="AV913" s="13" t="s">
        <v>79</v>
      </c>
      <c r="AW913" s="13" t="s">
        <v>31</v>
      </c>
      <c r="AX913" s="13" t="s">
        <v>69</v>
      </c>
      <c r="AY913" s="210" t="s">
        <v>165</v>
      </c>
    </row>
    <row r="914" spans="1:65" s="13" customFormat="1" ht="11.25">
      <c r="B914" s="199"/>
      <c r="C914" s="200"/>
      <c r="D914" s="201" t="s">
        <v>181</v>
      </c>
      <c r="E914" s="202" t="s">
        <v>19</v>
      </c>
      <c r="F914" s="203" t="s">
        <v>1103</v>
      </c>
      <c r="G914" s="200"/>
      <c r="H914" s="204">
        <v>14.56</v>
      </c>
      <c r="I914" s="205"/>
      <c r="J914" s="200"/>
      <c r="K914" s="200"/>
      <c r="L914" s="206"/>
      <c r="M914" s="207"/>
      <c r="N914" s="208"/>
      <c r="O914" s="208"/>
      <c r="P914" s="208"/>
      <c r="Q914" s="208"/>
      <c r="R914" s="208"/>
      <c r="S914" s="208"/>
      <c r="T914" s="209"/>
      <c r="AT914" s="210" t="s">
        <v>181</v>
      </c>
      <c r="AU914" s="210" t="s">
        <v>79</v>
      </c>
      <c r="AV914" s="13" t="s">
        <v>79</v>
      </c>
      <c r="AW914" s="13" t="s">
        <v>31</v>
      </c>
      <c r="AX914" s="13" t="s">
        <v>69</v>
      </c>
      <c r="AY914" s="210" t="s">
        <v>165</v>
      </c>
    </row>
    <row r="915" spans="1:65" s="15" customFormat="1" ht="11.25">
      <c r="B915" s="221"/>
      <c r="C915" s="222"/>
      <c r="D915" s="201" t="s">
        <v>181</v>
      </c>
      <c r="E915" s="223" t="s">
        <v>19</v>
      </c>
      <c r="F915" s="224" t="s">
        <v>184</v>
      </c>
      <c r="G915" s="222"/>
      <c r="H915" s="225">
        <v>157.64599999999999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181</v>
      </c>
      <c r="AU915" s="231" t="s">
        <v>79</v>
      </c>
      <c r="AV915" s="15" t="s">
        <v>88</v>
      </c>
      <c r="AW915" s="15" t="s">
        <v>31</v>
      </c>
      <c r="AX915" s="15" t="s">
        <v>73</v>
      </c>
      <c r="AY915" s="231" t="s">
        <v>165</v>
      </c>
    </row>
    <row r="916" spans="1:65" s="2" customFormat="1" ht="44.25" customHeight="1">
      <c r="A916" s="37"/>
      <c r="B916" s="38"/>
      <c r="C916" s="181" t="s">
        <v>734</v>
      </c>
      <c r="D916" s="181" t="s">
        <v>167</v>
      </c>
      <c r="E916" s="182" t="s">
        <v>1104</v>
      </c>
      <c r="F916" s="183" t="s">
        <v>1105</v>
      </c>
      <c r="G916" s="184" t="s">
        <v>170</v>
      </c>
      <c r="H916" s="185">
        <v>467.09</v>
      </c>
      <c r="I916" s="186"/>
      <c r="J916" s="187">
        <f>ROUND(I916*H916,2)</f>
        <v>0</v>
      </c>
      <c r="K916" s="183" t="s">
        <v>171</v>
      </c>
      <c r="L916" s="42"/>
      <c r="M916" s="188" t="s">
        <v>19</v>
      </c>
      <c r="N916" s="189" t="s">
        <v>41</v>
      </c>
      <c r="O916" s="67"/>
      <c r="P916" s="190">
        <f>O916*H916</f>
        <v>0</v>
      </c>
      <c r="Q916" s="190">
        <v>0</v>
      </c>
      <c r="R916" s="190">
        <f>Q916*H916</f>
        <v>0</v>
      </c>
      <c r="S916" s="190">
        <v>0</v>
      </c>
      <c r="T916" s="191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192" t="s">
        <v>88</v>
      </c>
      <c r="AT916" s="192" t="s">
        <v>167</v>
      </c>
      <c r="AU916" s="192" t="s">
        <v>79</v>
      </c>
      <c r="AY916" s="20" t="s">
        <v>165</v>
      </c>
      <c r="BE916" s="193">
        <f>IF(N916="základní",J916,0)</f>
        <v>0</v>
      </c>
      <c r="BF916" s="193">
        <f>IF(N916="snížená",J916,0)</f>
        <v>0</v>
      </c>
      <c r="BG916" s="193">
        <f>IF(N916="zákl. přenesená",J916,0)</f>
        <v>0</v>
      </c>
      <c r="BH916" s="193">
        <f>IF(N916="sníž. přenesená",J916,0)</f>
        <v>0</v>
      </c>
      <c r="BI916" s="193">
        <f>IF(N916="nulová",J916,0)</f>
        <v>0</v>
      </c>
      <c r="BJ916" s="20" t="s">
        <v>79</v>
      </c>
      <c r="BK916" s="193">
        <f>ROUND(I916*H916,2)</f>
        <v>0</v>
      </c>
      <c r="BL916" s="20" t="s">
        <v>88</v>
      </c>
      <c r="BM916" s="192" t="s">
        <v>1106</v>
      </c>
    </row>
    <row r="917" spans="1:65" s="2" customFormat="1" ht="11.25">
      <c r="A917" s="37"/>
      <c r="B917" s="38"/>
      <c r="C917" s="39"/>
      <c r="D917" s="194" t="s">
        <v>172</v>
      </c>
      <c r="E917" s="39"/>
      <c r="F917" s="195" t="s">
        <v>1107</v>
      </c>
      <c r="G917" s="39"/>
      <c r="H917" s="39"/>
      <c r="I917" s="196"/>
      <c r="J917" s="39"/>
      <c r="K917" s="39"/>
      <c r="L917" s="42"/>
      <c r="M917" s="197"/>
      <c r="N917" s="198"/>
      <c r="O917" s="67"/>
      <c r="P917" s="67"/>
      <c r="Q917" s="67"/>
      <c r="R917" s="67"/>
      <c r="S917" s="67"/>
      <c r="T917" s="68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T917" s="20" t="s">
        <v>172</v>
      </c>
      <c r="AU917" s="20" t="s">
        <v>79</v>
      </c>
    </row>
    <row r="918" spans="1:65" s="13" customFormat="1" ht="11.25">
      <c r="B918" s="199"/>
      <c r="C918" s="200"/>
      <c r="D918" s="201" t="s">
        <v>181</v>
      </c>
      <c r="E918" s="202" t="s">
        <v>19</v>
      </c>
      <c r="F918" s="203" t="s">
        <v>1108</v>
      </c>
      <c r="G918" s="200"/>
      <c r="H918" s="204">
        <v>118.35</v>
      </c>
      <c r="I918" s="205"/>
      <c r="J918" s="200"/>
      <c r="K918" s="200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181</v>
      </c>
      <c r="AU918" s="210" t="s">
        <v>79</v>
      </c>
      <c r="AV918" s="13" t="s">
        <v>79</v>
      </c>
      <c r="AW918" s="13" t="s">
        <v>31</v>
      </c>
      <c r="AX918" s="13" t="s">
        <v>69</v>
      </c>
      <c r="AY918" s="210" t="s">
        <v>165</v>
      </c>
    </row>
    <row r="919" spans="1:65" s="13" customFormat="1" ht="11.25">
      <c r="B919" s="199"/>
      <c r="C919" s="200"/>
      <c r="D919" s="201" t="s">
        <v>181</v>
      </c>
      <c r="E919" s="202" t="s">
        <v>19</v>
      </c>
      <c r="F919" s="203" t="s">
        <v>1109</v>
      </c>
      <c r="G919" s="200"/>
      <c r="H919" s="204">
        <v>2</v>
      </c>
      <c r="I919" s="205"/>
      <c r="J919" s="200"/>
      <c r="K919" s="200"/>
      <c r="L919" s="206"/>
      <c r="M919" s="207"/>
      <c r="N919" s="208"/>
      <c r="O919" s="208"/>
      <c r="P919" s="208"/>
      <c r="Q919" s="208"/>
      <c r="R919" s="208"/>
      <c r="S919" s="208"/>
      <c r="T919" s="209"/>
      <c r="AT919" s="210" t="s">
        <v>181</v>
      </c>
      <c r="AU919" s="210" t="s">
        <v>79</v>
      </c>
      <c r="AV919" s="13" t="s">
        <v>79</v>
      </c>
      <c r="AW919" s="13" t="s">
        <v>31</v>
      </c>
      <c r="AX919" s="13" t="s">
        <v>69</v>
      </c>
      <c r="AY919" s="210" t="s">
        <v>165</v>
      </c>
    </row>
    <row r="920" spans="1:65" s="13" customFormat="1" ht="11.25">
      <c r="B920" s="199"/>
      <c r="C920" s="200"/>
      <c r="D920" s="201" t="s">
        <v>181</v>
      </c>
      <c r="E920" s="202" t="s">
        <v>19</v>
      </c>
      <c r="F920" s="203" t="s">
        <v>1110</v>
      </c>
      <c r="G920" s="200"/>
      <c r="H920" s="204">
        <v>117.64</v>
      </c>
      <c r="I920" s="205"/>
      <c r="J920" s="200"/>
      <c r="K920" s="200"/>
      <c r="L920" s="206"/>
      <c r="M920" s="207"/>
      <c r="N920" s="208"/>
      <c r="O920" s="208"/>
      <c r="P920" s="208"/>
      <c r="Q920" s="208"/>
      <c r="R920" s="208"/>
      <c r="S920" s="208"/>
      <c r="T920" s="209"/>
      <c r="AT920" s="210" t="s">
        <v>181</v>
      </c>
      <c r="AU920" s="210" t="s">
        <v>79</v>
      </c>
      <c r="AV920" s="13" t="s">
        <v>79</v>
      </c>
      <c r="AW920" s="13" t="s">
        <v>31</v>
      </c>
      <c r="AX920" s="13" t="s">
        <v>69</v>
      </c>
      <c r="AY920" s="210" t="s">
        <v>165</v>
      </c>
    </row>
    <row r="921" spans="1:65" s="13" customFormat="1" ht="11.25">
      <c r="B921" s="199"/>
      <c r="C921" s="200"/>
      <c r="D921" s="201" t="s">
        <v>181</v>
      </c>
      <c r="E921" s="202" t="s">
        <v>19</v>
      </c>
      <c r="F921" s="203" t="s">
        <v>1111</v>
      </c>
      <c r="G921" s="200"/>
      <c r="H921" s="204">
        <v>15.6</v>
      </c>
      <c r="I921" s="205"/>
      <c r="J921" s="200"/>
      <c r="K921" s="200"/>
      <c r="L921" s="206"/>
      <c r="M921" s="207"/>
      <c r="N921" s="208"/>
      <c r="O921" s="208"/>
      <c r="P921" s="208"/>
      <c r="Q921" s="208"/>
      <c r="R921" s="208"/>
      <c r="S921" s="208"/>
      <c r="T921" s="209"/>
      <c r="AT921" s="210" t="s">
        <v>181</v>
      </c>
      <c r="AU921" s="210" t="s">
        <v>79</v>
      </c>
      <c r="AV921" s="13" t="s">
        <v>79</v>
      </c>
      <c r="AW921" s="13" t="s">
        <v>31</v>
      </c>
      <c r="AX921" s="13" t="s">
        <v>69</v>
      </c>
      <c r="AY921" s="210" t="s">
        <v>165</v>
      </c>
    </row>
    <row r="922" spans="1:65" s="13" customFormat="1" ht="11.25">
      <c r="B922" s="199"/>
      <c r="C922" s="200"/>
      <c r="D922" s="201" t="s">
        <v>181</v>
      </c>
      <c r="E922" s="202" t="s">
        <v>19</v>
      </c>
      <c r="F922" s="203" t="s">
        <v>1112</v>
      </c>
      <c r="G922" s="200"/>
      <c r="H922" s="204">
        <v>8.1</v>
      </c>
      <c r="I922" s="205"/>
      <c r="J922" s="200"/>
      <c r="K922" s="200"/>
      <c r="L922" s="206"/>
      <c r="M922" s="207"/>
      <c r="N922" s="208"/>
      <c r="O922" s="208"/>
      <c r="P922" s="208"/>
      <c r="Q922" s="208"/>
      <c r="R922" s="208"/>
      <c r="S922" s="208"/>
      <c r="T922" s="209"/>
      <c r="AT922" s="210" t="s">
        <v>181</v>
      </c>
      <c r="AU922" s="210" t="s">
        <v>79</v>
      </c>
      <c r="AV922" s="13" t="s">
        <v>79</v>
      </c>
      <c r="AW922" s="13" t="s">
        <v>31</v>
      </c>
      <c r="AX922" s="13" t="s">
        <v>69</v>
      </c>
      <c r="AY922" s="210" t="s">
        <v>165</v>
      </c>
    </row>
    <row r="923" spans="1:65" s="13" customFormat="1" ht="11.25">
      <c r="B923" s="199"/>
      <c r="C923" s="200"/>
      <c r="D923" s="201" t="s">
        <v>181</v>
      </c>
      <c r="E923" s="202" t="s">
        <v>19</v>
      </c>
      <c r="F923" s="203" t="s">
        <v>1051</v>
      </c>
      <c r="G923" s="200"/>
      <c r="H923" s="204">
        <v>14.5</v>
      </c>
      <c r="I923" s="205"/>
      <c r="J923" s="200"/>
      <c r="K923" s="200"/>
      <c r="L923" s="206"/>
      <c r="M923" s="207"/>
      <c r="N923" s="208"/>
      <c r="O923" s="208"/>
      <c r="P923" s="208"/>
      <c r="Q923" s="208"/>
      <c r="R923" s="208"/>
      <c r="S923" s="208"/>
      <c r="T923" s="209"/>
      <c r="AT923" s="210" t="s">
        <v>181</v>
      </c>
      <c r="AU923" s="210" t="s">
        <v>79</v>
      </c>
      <c r="AV923" s="13" t="s">
        <v>79</v>
      </c>
      <c r="AW923" s="13" t="s">
        <v>31</v>
      </c>
      <c r="AX923" s="13" t="s">
        <v>69</v>
      </c>
      <c r="AY923" s="210" t="s">
        <v>165</v>
      </c>
    </row>
    <row r="924" spans="1:65" s="13" customFormat="1" ht="11.25">
      <c r="B924" s="199"/>
      <c r="C924" s="200"/>
      <c r="D924" s="201" t="s">
        <v>181</v>
      </c>
      <c r="E924" s="202" t="s">
        <v>19</v>
      </c>
      <c r="F924" s="203" t="s">
        <v>1052</v>
      </c>
      <c r="G924" s="200"/>
      <c r="H924" s="204">
        <v>4.5</v>
      </c>
      <c r="I924" s="205"/>
      <c r="J924" s="200"/>
      <c r="K924" s="200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181</v>
      </c>
      <c r="AU924" s="210" t="s">
        <v>79</v>
      </c>
      <c r="AV924" s="13" t="s">
        <v>79</v>
      </c>
      <c r="AW924" s="13" t="s">
        <v>31</v>
      </c>
      <c r="AX924" s="13" t="s">
        <v>69</v>
      </c>
      <c r="AY924" s="210" t="s">
        <v>165</v>
      </c>
    </row>
    <row r="925" spans="1:65" s="13" customFormat="1" ht="11.25">
      <c r="B925" s="199"/>
      <c r="C925" s="200"/>
      <c r="D925" s="201" t="s">
        <v>181</v>
      </c>
      <c r="E925" s="202" t="s">
        <v>19</v>
      </c>
      <c r="F925" s="203" t="s">
        <v>1053</v>
      </c>
      <c r="G925" s="200"/>
      <c r="H925" s="204">
        <v>4.5</v>
      </c>
      <c r="I925" s="205"/>
      <c r="J925" s="200"/>
      <c r="K925" s="200"/>
      <c r="L925" s="206"/>
      <c r="M925" s="207"/>
      <c r="N925" s="208"/>
      <c r="O925" s="208"/>
      <c r="P925" s="208"/>
      <c r="Q925" s="208"/>
      <c r="R925" s="208"/>
      <c r="S925" s="208"/>
      <c r="T925" s="209"/>
      <c r="AT925" s="210" t="s">
        <v>181</v>
      </c>
      <c r="AU925" s="210" t="s">
        <v>79</v>
      </c>
      <c r="AV925" s="13" t="s">
        <v>79</v>
      </c>
      <c r="AW925" s="13" t="s">
        <v>31</v>
      </c>
      <c r="AX925" s="13" t="s">
        <v>69</v>
      </c>
      <c r="AY925" s="210" t="s">
        <v>165</v>
      </c>
    </row>
    <row r="926" spans="1:65" s="13" customFormat="1" ht="11.25">
      <c r="B926" s="199"/>
      <c r="C926" s="200"/>
      <c r="D926" s="201" t="s">
        <v>181</v>
      </c>
      <c r="E926" s="202" t="s">
        <v>19</v>
      </c>
      <c r="F926" s="203" t="s">
        <v>1054</v>
      </c>
      <c r="G926" s="200"/>
      <c r="H926" s="204">
        <v>4.5</v>
      </c>
      <c r="I926" s="205"/>
      <c r="J926" s="200"/>
      <c r="K926" s="200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181</v>
      </c>
      <c r="AU926" s="210" t="s">
        <v>79</v>
      </c>
      <c r="AV926" s="13" t="s">
        <v>79</v>
      </c>
      <c r="AW926" s="13" t="s">
        <v>31</v>
      </c>
      <c r="AX926" s="13" t="s">
        <v>69</v>
      </c>
      <c r="AY926" s="210" t="s">
        <v>165</v>
      </c>
    </row>
    <row r="927" spans="1:65" s="13" customFormat="1" ht="11.25">
      <c r="B927" s="199"/>
      <c r="C927" s="200"/>
      <c r="D927" s="201" t="s">
        <v>181</v>
      </c>
      <c r="E927" s="202" t="s">
        <v>19</v>
      </c>
      <c r="F927" s="203" t="s">
        <v>1055</v>
      </c>
      <c r="G927" s="200"/>
      <c r="H927" s="204">
        <v>13.5</v>
      </c>
      <c r="I927" s="205"/>
      <c r="J927" s="200"/>
      <c r="K927" s="200"/>
      <c r="L927" s="206"/>
      <c r="M927" s="207"/>
      <c r="N927" s="208"/>
      <c r="O927" s="208"/>
      <c r="P927" s="208"/>
      <c r="Q927" s="208"/>
      <c r="R927" s="208"/>
      <c r="S927" s="208"/>
      <c r="T927" s="209"/>
      <c r="AT927" s="210" t="s">
        <v>181</v>
      </c>
      <c r="AU927" s="210" t="s">
        <v>79</v>
      </c>
      <c r="AV927" s="13" t="s">
        <v>79</v>
      </c>
      <c r="AW927" s="13" t="s">
        <v>31</v>
      </c>
      <c r="AX927" s="13" t="s">
        <v>69</v>
      </c>
      <c r="AY927" s="210" t="s">
        <v>165</v>
      </c>
    </row>
    <row r="928" spans="1:65" s="13" customFormat="1" ht="11.25">
      <c r="B928" s="199"/>
      <c r="C928" s="200"/>
      <c r="D928" s="201" t="s">
        <v>181</v>
      </c>
      <c r="E928" s="202" t="s">
        <v>19</v>
      </c>
      <c r="F928" s="203" t="s">
        <v>1056</v>
      </c>
      <c r="G928" s="200"/>
      <c r="H928" s="204">
        <v>4.5</v>
      </c>
      <c r="I928" s="205"/>
      <c r="J928" s="200"/>
      <c r="K928" s="200"/>
      <c r="L928" s="206"/>
      <c r="M928" s="207"/>
      <c r="N928" s="208"/>
      <c r="O928" s="208"/>
      <c r="P928" s="208"/>
      <c r="Q928" s="208"/>
      <c r="R928" s="208"/>
      <c r="S928" s="208"/>
      <c r="T928" s="209"/>
      <c r="AT928" s="210" t="s">
        <v>181</v>
      </c>
      <c r="AU928" s="210" t="s">
        <v>79</v>
      </c>
      <c r="AV928" s="13" t="s">
        <v>79</v>
      </c>
      <c r="AW928" s="13" t="s">
        <v>31</v>
      </c>
      <c r="AX928" s="13" t="s">
        <v>69</v>
      </c>
      <c r="AY928" s="210" t="s">
        <v>165</v>
      </c>
    </row>
    <row r="929" spans="2:51" s="13" customFormat="1" ht="11.25">
      <c r="B929" s="199"/>
      <c r="C929" s="200"/>
      <c r="D929" s="201" t="s">
        <v>181</v>
      </c>
      <c r="E929" s="202" t="s">
        <v>19</v>
      </c>
      <c r="F929" s="203" t="s">
        <v>1057</v>
      </c>
      <c r="G929" s="200"/>
      <c r="H929" s="204">
        <v>4.5</v>
      </c>
      <c r="I929" s="205"/>
      <c r="J929" s="200"/>
      <c r="K929" s="200"/>
      <c r="L929" s="206"/>
      <c r="M929" s="207"/>
      <c r="N929" s="208"/>
      <c r="O929" s="208"/>
      <c r="P929" s="208"/>
      <c r="Q929" s="208"/>
      <c r="R929" s="208"/>
      <c r="S929" s="208"/>
      <c r="T929" s="209"/>
      <c r="AT929" s="210" t="s">
        <v>181</v>
      </c>
      <c r="AU929" s="210" t="s">
        <v>79</v>
      </c>
      <c r="AV929" s="13" t="s">
        <v>79</v>
      </c>
      <c r="AW929" s="13" t="s">
        <v>31</v>
      </c>
      <c r="AX929" s="13" t="s">
        <v>69</v>
      </c>
      <c r="AY929" s="210" t="s">
        <v>165</v>
      </c>
    </row>
    <row r="930" spans="2:51" s="13" customFormat="1" ht="11.25">
      <c r="B930" s="199"/>
      <c r="C930" s="200"/>
      <c r="D930" s="201" t="s">
        <v>181</v>
      </c>
      <c r="E930" s="202" t="s">
        <v>19</v>
      </c>
      <c r="F930" s="203" t="s">
        <v>1058</v>
      </c>
      <c r="G930" s="200"/>
      <c r="H930" s="204">
        <v>9</v>
      </c>
      <c r="I930" s="205"/>
      <c r="J930" s="200"/>
      <c r="K930" s="200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181</v>
      </c>
      <c r="AU930" s="210" t="s">
        <v>79</v>
      </c>
      <c r="AV930" s="13" t="s">
        <v>79</v>
      </c>
      <c r="AW930" s="13" t="s">
        <v>31</v>
      </c>
      <c r="AX930" s="13" t="s">
        <v>69</v>
      </c>
      <c r="AY930" s="210" t="s">
        <v>165</v>
      </c>
    </row>
    <row r="931" spans="2:51" s="13" customFormat="1" ht="11.25">
      <c r="B931" s="199"/>
      <c r="C931" s="200"/>
      <c r="D931" s="201" t="s">
        <v>181</v>
      </c>
      <c r="E931" s="202" t="s">
        <v>19</v>
      </c>
      <c r="F931" s="203" t="s">
        <v>1059</v>
      </c>
      <c r="G931" s="200"/>
      <c r="H931" s="204">
        <v>4.5</v>
      </c>
      <c r="I931" s="205"/>
      <c r="J931" s="200"/>
      <c r="K931" s="200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181</v>
      </c>
      <c r="AU931" s="210" t="s">
        <v>79</v>
      </c>
      <c r="AV931" s="13" t="s">
        <v>79</v>
      </c>
      <c r="AW931" s="13" t="s">
        <v>31</v>
      </c>
      <c r="AX931" s="13" t="s">
        <v>69</v>
      </c>
      <c r="AY931" s="210" t="s">
        <v>165</v>
      </c>
    </row>
    <row r="932" spans="2:51" s="13" customFormat="1" ht="11.25">
      <c r="B932" s="199"/>
      <c r="C932" s="200"/>
      <c r="D932" s="201" t="s">
        <v>181</v>
      </c>
      <c r="E932" s="202" t="s">
        <v>19</v>
      </c>
      <c r="F932" s="203" t="s">
        <v>1060</v>
      </c>
      <c r="G932" s="200"/>
      <c r="H932" s="204">
        <v>9</v>
      </c>
      <c r="I932" s="205"/>
      <c r="J932" s="200"/>
      <c r="K932" s="200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181</v>
      </c>
      <c r="AU932" s="210" t="s">
        <v>79</v>
      </c>
      <c r="AV932" s="13" t="s">
        <v>79</v>
      </c>
      <c r="AW932" s="13" t="s">
        <v>31</v>
      </c>
      <c r="AX932" s="13" t="s">
        <v>69</v>
      </c>
      <c r="AY932" s="210" t="s">
        <v>165</v>
      </c>
    </row>
    <row r="933" spans="2:51" s="13" customFormat="1" ht="11.25">
      <c r="B933" s="199"/>
      <c r="C933" s="200"/>
      <c r="D933" s="201" t="s">
        <v>181</v>
      </c>
      <c r="E933" s="202" t="s">
        <v>19</v>
      </c>
      <c r="F933" s="203" t="s">
        <v>1113</v>
      </c>
      <c r="G933" s="200"/>
      <c r="H933" s="204">
        <v>5.8</v>
      </c>
      <c r="I933" s="205"/>
      <c r="J933" s="200"/>
      <c r="K933" s="200"/>
      <c r="L933" s="206"/>
      <c r="M933" s="207"/>
      <c r="N933" s="208"/>
      <c r="O933" s="208"/>
      <c r="P933" s="208"/>
      <c r="Q933" s="208"/>
      <c r="R933" s="208"/>
      <c r="S933" s="208"/>
      <c r="T933" s="209"/>
      <c r="AT933" s="210" t="s">
        <v>181</v>
      </c>
      <c r="AU933" s="210" t="s">
        <v>79</v>
      </c>
      <c r="AV933" s="13" t="s">
        <v>79</v>
      </c>
      <c r="AW933" s="13" t="s">
        <v>31</v>
      </c>
      <c r="AX933" s="13" t="s">
        <v>69</v>
      </c>
      <c r="AY933" s="210" t="s">
        <v>165</v>
      </c>
    </row>
    <row r="934" spans="2:51" s="13" customFormat="1" ht="11.25">
      <c r="B934" s="199"/>
      <c r="C934" s="200"/>
      <c r="D934" s="201" t="s">
        <v>181</v>
      </c>
      <c r="E934" s="202" t="s">
        <v>19</v>
      </c>
      <c r="F934" s="203" t="s">
        <v>1114</v>
      </c>
      <c r="G934" s="200"/>
      <c r="H934" s="204">
        <v>7.8</v>
      </c>
      <c r="I934" s="205"/>
      <c r="J934" s="200"/>
      <c r="K934" s="200"/>
      <c r="L934" s="206"/>
      <c r="M934" s="207"/>
      <c r="N934" s="208"/>
      <c r="O934" s="208"/>
      <c r="P934" s="208"/>
      <c r="Q934" s="208"/>
      <c r="R934" s="208"/>
      <c r="S934" s="208"/>
      <c r="T934" s="209"/>
      <c r="AT934" s="210" t="s">
        <v>181</v>
      </c>
      <c r="AU934" s="210" t="s">
        <v>79</v>
      </c>
      <c r="AV934" s="13" t="s">
        <v>79</v>
      </c>
      <c r="AW934" s="13" t="s">
        <v>31</v>
      </c>
      <c r="AX934" s="13" t="s">
        <v>69</v>
      </c>
      <c r="AY934" s="210" t="s">
        <v>165</v>
      </c>
    </row>
    <row r="935" spans="2:51" s="13" customFormat="1" ht="11.25">
      <c r="B935" s="199"/>
      <c r="C935" s="200"/>
      <c r="D935" s="201" t="s">
        <v>181</v>
      </c>
      <c r="E935" s="202" t="s">
        <v>19</v>
      </c>
      <c r="F935" s="203" t="s">
        <v>1115</v>
      </c>
      <c r="G935" s="200"/>
      <c r="H935" s="204">
        <v>13.2</v>
      </c>
      <c r="I935" s="205"/>
      <c r="J935" s="200"/>
      <c r="K935" s="200"/>
      <c r="L935" s="206"/>
      <c r="M935" s="207"/>
      <c r="N935" s="208"/>
      <c r="O935" s="208"/>
      <c r="P935" s="208"/>
      <c r="Q935" s="208"/>
      <c r="R935" s="208"/>
      <c r="S935" s="208"/>
      <c r="T935" s="209"/>
      <c r="AT935" s="210" t="s">
        <v>181</v>
      </c>
      <c r="AU935" s="210" t="s">
        <v>79</v>
      </c>
      <c r="AV935" s="13" t="s">
        <v>79</v>
      </c>
      <c r="AW935" s="13" t="s">
        <v>31</v>
      </c>
      <c r="AX935" s="13" t="s">
        <v>69</v>
      </c>
      <c r="AY935" s="210" t="s">
        <v>165</v>
      </c>
    </row>
    <row r="936" spans="2:51" s="13" customFormat="1" ht="11.25">
      <c r="B936" s="199"/>
      <c r="C936" s="200"/>
      <c r="D936" s="201" t="s">
        <v>181</v>
      </c>
      <c r="E936" s="202" t="s">
        <v>19</v>
      </c>
      <c r="F936" s="203" t="s">
        <v>1116</v>
      </c>
      <c r="G936" s="200"/>
      <c r="H936" s="204">
        <v>15.2</v>
      </c>
      <c r="I936" s="205"/>
      <c r="J936" s="200"/>
      <c r="K936" s="200"/>
      <c r="L936" s="206"/>
      <c r="M936" s="207"/>
      <c r="N936" s="208"/>
      <c r="O936" s="208"/>
      <c r="P936" s="208"/>
      <c r="Q936" s="208"/>
      <c r="R936" s="208"/>
      <c r="S936" s="208"/>
      <c r="T936" s="209"/>
      <c r="AT936" s="210" t="s">
        <v>181</v>
      </c>
      <c r="AU936" s="210" t="s">
        <v>79</v>
      </c>
      <c r="AV936" s="13" t="s">
        <v>79</v>
      </c>
      <c r="AW936" s="13" t="s">
        <v>31</v>
      </c>
      <c r="AX936" s="13" t="s">
        <v>69</v>
      </c>
      <c r="AY936" s="210" t="s">
        <v>165</v>
      </c>
    </row>
    <row r="937" spans="2:51" s="13" customFormat="1" ht="11.25">
      <c r="B937" s="199"/>
      <c r="C937" s="200"/>
      <c r="D937" s="201" t="s">
        <v>181</v>
      </c>
      <c r="E937" s="202" t="s">
        <v>19</v>
      </c>
      <c r="F937" s="203" t="s">
        <v>1117</v>
      </c>
      <c r="G937" s="200"/>
      <c r="H937" s="204">
        <v>5.2</v>
      </c>
      <c r="I937" s="205"/>
      <c r="J937" s="200"/>
      <c r="K937" s="200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181</v>
      </c>
      <c r="AU937" s="210" t="s">
        <v>79</v>
      </c>
      <c r="AV937" s="13" t="s">
        <v>79</v>
      </c>
      <c r="AW937" s="13" t="s">
        <v>31</v>
      </c>
      <c r="AX937" s="13" t="s">
        <v>69</v>
      </c>
      <c r="AY937" s="210" t="s">
        <v>165</v>
      </c>
    </row>
    <row r="938" spans="2:51" s="13" customFormat="1" ht="11.25">
      <c r="B938" s="199"/>
      <c r="C938" s="200"/>
      <c r="D938" s="201" t="s">
        <v>181</v>
      </c>
      <c r="E938" s="202" t="s">
        <v>19</v>
      </c>
      <c r="F938" s="203" t="s">
        <v>1118</v>
      </c>
      <c r="G938" s="200"/>
      <c r="H938" s="204">
        <v>10.199999999999999</v>
      </c>
      <c r="I938" s="205"/>
      <c r="J938" s="200"/>
      <c r="K938" s="200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181</v>
      </c>
      <c r="AU938" s="210" t="s">
        <v>79</v>
      </c>
      <c r="AV938" s="13" t="s">
        <v>79</v>
      </c>
      <c r="AW938" s="13" t="s">
        <v>31</v>
      </c>
      <c r="AX938" s="13" t="s">
        <v>69</v>
      </c>
      <c r="AY938" s="210" t="s">
        <v>165</v>
      </c>
    </row>
    <row r="939" spans="2:51" s="13" customFormat="1" ht="11.25">
      <c r="B939" s="199"/>
      <c r="C939" s="200"/>
      <c r="D939" s="201" t="s">
        <v>181</v>
      </c>
      <c r="E939" s="202" t="s">
        <v>19</v>
      </c>
      <c r="F939" s="203" t="s">
        <v>1119</v>
      </c>
      <c r="G939" s="200"/>
      <c r="H939" s="204">
        <v>4.5</v>
      </c>
      <c r="I939" s="205"/>
      <c r="J939" s="200"/>
      <c r="K939" s="200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181</v>
      </c>
      <c r="AU939" s="210" t="s">
        <v>79</v>
      </c>
      <c r="AV939" s="13" t="s">
        <v>79</v>
      </c>
      <c r="AW939" s="13" t="s">
        <v>31</v>
      </c>
      <c r="AX939" s="13" t="s">
        <v>69</v>
      </c>
      <c r="AY939" s="210" t="s">
        <v>165</v>
      </c>
    </row>
    <row r="940" spans="2:51" s="13" customFormat="1" ht="11.25">
      <c r="B940" s="199"/>
      <c r="C940" s="200"/>
      <c r="D940" s="201" t="s">
        <v>181</v>
      </c>
      <c r="E940" s="202" t="s">
        <v>19</v>
      </c>
      <c r="F940" s="203" t="s">
        <v>1120</v>
      </c>
      <c r="G940" s="200"/>
      <c r="H940" s="204">
        <v>9</v>
      </c>
      <c r="I940" s="205"/>
      <c r="J940" s="200"/>
      <c r="K940" s="200"/>
      <c r="L940" s="206"/>
      <c r="M940" s="207"/>
      <c r="N940" s="208"/>
      <c r="O940" s="208"/>
      <c r="P940" s="208"/>
      <c r="Q940" s="208"/>
      <c r="R940" s="208"/>
      <c r="S940" s="208"/>
      <c r="T940" s="209"/>
      <c r="AT940" s="210" t="s">
        <v>181</v>
      </c>
      <c r="AU940" s="210" t="s">
        <v>79</v>
      </c>
      <c r="AV940" s="13" t="s">
        <v>79</v>
      </c>
      <c r="AW940" s="13" t="s">
        <v>31</v>
      </c>
      <c r="AX940" s="13" t="s">
        <v>69</v>
      </c>
      <c r="AY940" s="210" t="s">
        <v>165</v>
      </c>
    </row>
    <row r="941" spans="2:51" s="13" customFormat="1" ht="11.25">
      <c r="B941" s="199"/>
      <c r="C941" s="200"/>
      <c r="D941" s="201" t="s">
        <v>181</v>
      </c>
      <c r="E941" s="202" t="s">
        <v>19</v>
      </c>
      <c r="F941" s="203" t="s">
        <v>1121</v>
      </c>
      <c r="G941" s="200"/>
      <c r="H941" s="204">
        <v>9</v>
      </c>
      <c r="I941" s="205"/>
      <c r="J941" s="200"/>
      <c r="K941" s="200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181</v>
      </c>
      <c r="AU941" s="210" t="s">
        <v>79</v>
      </c>
      <c r="AV941" s="13" t="s">
        <v>79</v>
      </c>
      <c r="AW941" s="13" t="s">
        <v>31</v>
      </c>
      <c r="AX941" s="13" t="s">
        <v>69</v>
      </c>
      <c r="AY941" s="210" t="s">
        <v>165</v>
      </c>
    </row>
    <row r="942" spans="2:51" s="13" customFormat="1" ht="11.25">
      <c r="B942" s="199"/>
      <c r="C942" s="200"/>
      <c r="D942" s="201" t="s">
        <v>181</v>
      </c>
      <c r="E942" s="202" t="s">
        <v>19</v>
      </c>
      <c r="F942" s="203" t="s">
        <v>1122</v>
      </c>
      <c r="G942" s="200"/>
      <c r="H942" s="204">
        <v>5.2</v>
      </c>
      <c r="I942" s="205"/>
      <c r="J942" s="200"/>
      <c r="K942" s="200"/>
      <c r="L942" s="206"/>
      <c r="M942" s="207"/>
      <c r="N942" s="208"/>
      <c r="O942" s="208"/>
      <c r="P942" s="208"/>
      <c r="Q942" s="208"/>
      <c r="R942" s="208"/>
      <c r="S942" s="208"/>
      <c r="T942" s="209"/>
      <c r="AT942" s="210" t="s">
        <v>181</v>
      </c>
      <c r="AU942" s="210" t="s">
        <v>79</v>
      </c>
      <c r="AV942" s="13" t="s">
        <v>79</v>
      </c>
      <c r="AW942" s="13" t="s">
        <v>31</v>
      </c>
      <c r="AX942" s="13" t="s">
        <v>69</v>
      </c>
      <c r="AY942" s="210" t="s">
        <v>165</v>
      </c>
    </row>
    <row r="943" spans="2:51" s="13" customFormat="1" ht="11.25">
      <c r="B943" s="199"/>
      <c r="C943" s="200"/>
      <c r="D943" s="201" t="s">
        <v>181</v>
      </c>
      <c r="E943" s="202" t="s">
        <v>19</v>
      </c>
      <c r="F943" s="203" t="s">
        <v>1123</v>
      </c>
      <c r="G943" s="200"/>
      <c r="H943" s="204">
        <v>9.9</v>
      </c>
      <c r="I943" s="205"/>
      <c r="J943" s="200"/>
      <c r="K943" s="200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181</v>
      </c>
      <c r="AU943" s="210" t="s">
        <v>79</v>
      </c>
      <c r="AV943" s="13" t="s">
        <v>79</v>
      </c>
      <c r="AW943" s="13" t="s">
        <v>31</v>
      </c>
      <c r="AX943" s="13" t="s">
        <v>69</v>
      </c>
      <c r="AY943" s="210" t="s">
        <v>165</v>
      </c>
    </row>
    <row r="944" spans="2:51" s="13" customFormat="1" ht="11.25">
      <c r="B944" s="199"/>
      <c r="C944" s="200"/>
      <c r="D944" s="201" t="s">
        <v>181</v>
      </c>
      <c r="E944" s="202" t="s">
        <v>19</v>
      </c>
      <c r="F944" s="203" t="s">
        <v>1124</v>
      </c>
      <c r="G944" s="200"/>
      <c r="H944" s="204">
        <v>9</v>
      </c>
      <c r="I944" s="205"/>
      <c r="J944" s="200"/>
      <c r="K944" s="200"/>
      <c r="L944" s="206"/>
      <c r="M944" s="207"/>
      <c r="N944" s="208"/>
      <c r="O944" s="208"/>
      <c r="P944" s="208"/>
      <c r="Q944" s="208"/>
      <c r="R944" s="208"/>
      <c r="S944" s="208"/>
      <c r="T944" s="209"/>
      <c r="AT944" s="210" t="s">
        <v>181</v>
      </c>
      <c r="AU944" s="210" t="s">
        <v>79</v>
      </c>
      <c r="AV944" s="13" t="s">
        <v>79</v>
      </c>
      <c r="AW944" s="13" t="s">
        <v>31</v>
      </c>
      <c r="AX944" s="13" t="s">
        <v>69</v>
      </c>
      <c r="AY944" s="210" t="s">
        <v>165</v>
      </c>
    </row>
    <row r="945" spans="1:65" s="13" customFormat="1" ht="11.25">
      <c r="B945" s="199"/>
      <c r="C945" s="200"/>
      <c r="D945" s="201" t="s">
        <v>181</v>
      </c>
      <c r="E945" s="202" t="s">
        <v>19</v>
      </c>
      <c r="F945" s="203" t="s">
        <v>1125</v>
      </c>
      <c r="G945" s="200"/>
      <c r="H945" s="204">
        <v>5</v>
      </c>
      <c r="I945" s="205"/>
      <c r="J945" s="200"/>
      <c r="K945" s="200"/>
      <c r="L945" s="206"/>
      <c r="M945" s="207"/>
      <c r="N945" s="208"/>
      <c r="O945" s="208"/>
      <c r="P945" s="208"/>
      <c r="Q945" s="208"/>
      <c r="R945" s="208"/>
      <c r="S945" s="208"/>
      <c r="T945" s="209"/>
      <c r="AT945" s="210" t="s">
        <v>181</v>
      </c>
      <c r="AU945" s="210" t="s">
        <v>79</v>
      </c>
      <c r="AV945" s="13" t="s">
        <v>79</v>
      </c>
      <c r="AW945" s="13" t="s">
        <v>31</v>
      </c>
      <c r="AX945" s="13" t="s">
        <v>69</v>
      </c>
      <c r="AY945" s="210" t="s">
        <v>165</v>
      </c>
    </row>
    <row r="946" spans="1:65" s="13" customFormat="1" ht="11.25">
      <c r="B946" s="199"/>
      <c r="C946" s="200"/>
      <c r="D946" s="201" t="s">
        <v>181</v>
      </c>
      <c r="E946" s="202" t="s">
        <v>19</v>
      </c>
      <c r="F946" s="203" t="s">
        <v>1126</v>
      </c>
      <c r="G946" s="200"/>
      <c r="H946" s="204">
        <v>5.4</v>
      </c>
      <c r="I946" s="205"/>
      <c r="J946" s="200"/>
      <c r="K946" s="200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181</v>
      </c>
      <c r="AU946" s="210" t="s">
        <v>79</v>
      </c>
      <c r="AV946" s="13" t="s">
        <v>79</v>
      </c>
      <c r="AW946" s="13" t="s">
        <v>31</v>
      </c>
      <c r="AX946" s="13" t="s">
        <v>69</v>
      </c>
      <c r="AY946" s="210" t="s">
        <v>165</v>
      </c>
    </row>
    <row r="947" spans="1:65" s="13" customFormat="1" ht="11.25">
      <c r="B947" s="199"/>
      <c r="C947" s="200"/>
      <c r="D947" s="201" t="s">
        <v>181</v>
      </c>
      <c r="E947" s="202" t="s">
        <v>19</v>
      </c>
      <c r="F947" s="203" t="s">
        <v>1127</v>
      </c>
      <c r="G947" s="200"/>
      <c r="H947" s="204">
        <v>5.5</v>
      </c>
      <c r="I947" s="205"/>
      <c r="J947" s="200"/>
      <c r="K947" s="200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181</v>
      </c>
      <c r="AU947" s="210" t="s">
        <v>79</v>
      </c>
      <c r="AV947" s="13" t="s">
        <v>79</v>
      </c>
      <c r="AW947" s="13" t="s">
        <v>31</v>
      </c>
      <c r="AX947" s="13" t="s">
        <v>69</v>
      </c>
      <c r="AY947" s="210" t="s">
        <v>165</v>
      </c>
    </row>
    <row r="948" spans="1:65" s="13" customFormat="1" ht="11.25">
      <c r="B948" s="199"/>
      <c r="C948" s="200"/>
      <c r="D948" s="201" t="s">
        <v>181</v>
      </c>
      <c r="E948" s="202" t="s">
        <v>19</v>
      </c>
      <c r="F948" s="203" t="s">
        <v>1128</v>
      </c>
      <c r="G948" s="200"/>
      <c r="H948" s="204">
        <v>12.5</v>
      </c>
      <c r="I948" s="205"/>
      <c r="J948" s="200"/>
      <c r="K948" s="200"/>
      <c r="L948" s="206"/>
      <c r="M948" s="207"/>
      <c r="N948" s="208"/>
      <c r="O948" s="208"/>
      <c r="P948" s="208"/>
      <c r="Q948" s="208"/>
      <c r="R948" s="208"/>
      <c r="S948" s="208"/>
      <c r="T948" s="209"/>
      <c r="AT948" s="210" t="s">
        <v>181</v>
      </c>
      <c r="AU948" s="210" t="s">
        <v>79</v>
      </c>
      <c r="AV948" s="13" t="s">
        <v>79</v>
      </c>
      <c r="AW948" s="13" t="s">
        <v>31</v>
      </c>
      <c r="AX948" s="13" t="s">
        <v>69</v>
      </c>
      <c r="AY948" s="210" t="s">
        <v>165</v>
      </c>
    </row>
    <row r="949" spans="1:65" s="15" customFormat="1" ht="11.25">
      <c r="B949" s="221"/>
      <c r="C949" s="222"/>
      <c r="D949" s="201" t="s">
        <v>181</v>
      </c>
      <c r="E949" s="223" t="s">
        <v>19</v>
      </c>
      <c r="F949" s="224" t="s">
        <v>184</v>
      </c>
      <c r="G949" s="222"/>
      <c r="H949" s="225">
        <v>467.09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181</v>
      </c>
      <c r="AU949" s="231" t="s">
        <v>79</v>
      </c>
      <c r="AV949" s="15" t="s">
        <v>88</v>
      </c>
      <c r="AW949" s="15" t="s">
        <v>31</v>
      </c>
      <c r="AX949" s="15" t="s">
        <v>73</v>
      </c>
      <c r="AY949" s="231" t="s">
        <v>165</v>
      </c>
    </row>
    <row r="950" spans="1:65" s="2" customFormat="1" ht="16.5" customHeight="1">
      <c r="A950" s="37"/>
      <c r="B950" s="38"/>
      <c r="C950" s="233" t="s">
        <v>1129</v>
      </c>
      <c r="D950" s="233" t="s">
        <v>502</v>
      </c>
      <c r="E950" s="234" t="s">
        <v>1130</v>
      </c>
      <c r="F950" s="235" t="s">
        <v>1131</v>
      </c>
      <c r="G950" s="236" t="s">
        <v>170</v>
      </c>
      <c r="H950" s="237">
        <v>490.44499999999999</v>
      </c>
      <c r="I950" s="238"/>
      <c r="J950" s="239">
        <f>ROUND(I950*H950,2)</f>
        <v>0</v>
      </c>
      <c r="K950" s="235" t="s">
        <v>171</v>
      </c>
      <c r="L950" s="240"/>
      <c r="M950" s="241" t="s">
        <v>19</v>
      </c>
      <c r="N950" s="242" t="s">
        <v>41</v>
      </c>
      <c r="O950" s="67"/>
      <c r="P950" s="190">
        <f>O950*H950</f>
        <v>0</v>
      </c>
      <c r="Q950" s="190">
        <v>1E-4</v>
      </c>
      <c r="R950" s="190">
        <f>Q950*H950</f>
        <v>4.9044500000000005E-2</v>
      </c>
      <c r="S950" s="190">
        <v>0</v>
      </c>
      <c r="T950" s="191">
        <f>S950*H950</f>
        <v>0</v>
      </c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R950" s="192" t="s">
        <v>192</v>
      </c>
      <c r="AT950" s="192" t="s">
        <v>502</v>
      </c>
      <c r="AU950" s="192" t="s">
        <v>79</v>
      </c>
      <c r="AY950" s="20" t="s">
        <v>165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20" t="s">
        <v>79</v>
      </c>
      <c r="BK950" s="193">
        <f>ROUND(I950*H950,2)</f>
        <v>0</v>
      </c>
      <c r="BL950" s="20" t="s">
        <v>88</v>
      </c>
      <c r="BM950" s="192" t="s">
        <v>1132</v>
      </c>
    </row>
    <row r="951" spans="1:65" s="13" customFormat="1" ht="11.25">
      <c r="B951" s="199"/>
      <c r="C951" s="200"/>
      <c r="D951" s="201" t="s">
        <v>181</v>
      </c>
      <c r="E951" s="202" t="s">
        <v>19</v>
      </c>
      <c r="F951" s="203" t="s">
        <v>1133</v>
      </c>
      <c r="G951" s="200"/>
      <c r="H951" s="204">
        <v>490.44499999999999</v>
      </c>
      <c r="I951" s="205"/>
      <c r="J951" s="200"/>
      <c r="K951" s="200"/>
      <c r="L951" s="206"/>
      <c r="M951" s="207"/>
      <c r="N951" s="208"/>
      <c r="O951" s="208"/>
      <c r="P951" s="208"/>
      <c r="Q951" s="208"/>
      <c r="R951" s="208"/>
      <c r="S951" s="208"/>
      <c r="T951" s="209"/>
      <c r="AT951" s="210" t="s">
        <v>181</v>
      </c>
      <c r="AU951" s="210" t="s">
        <v>79</v>
      </c>
      <c r="AV951" s="13" t="s">
        <v>79</v>
      </c>
      <c r="AW951" s="13" t="s">
        <v>31</v>
      </c>
      <c r="AX951" s="13" t="s">
        <v>69</v>
      </c>
      <c r="AY951" s="210" t="s">
        <v>165</v>
      </c>
    </row>
    <row r="952" spans="1:65" s="15" customFormat="1" ht="11.25">
      <c r="B952" s="221"/>
      <c r="C952" s="222"/>
      <c r="D952" s="201" t="s">
        <v>181</v>
      </c>
      <c r="E952" s="223" t="s">
        <v>19</v>
      </c>
      <c r="F952" s="224" t="s">
        <v>184</v>
      </c>
      <c r="G952" s="222"/>
      <c r="H952" s="225">
        <v>490.44499999999999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181</v>
      </c>
      <c r="AU952" s="231" t="s">
        <v>79</v>
      </c>
      <c r="AV952" s="15" t="s">
        <v>88</v>
      </c>
      <c r="AW952" s="15" t="s">
        <v>31</v>
      </c>
      <c r="AX952" s="15" t="s">
        <v>73</v>
      </c>
      <c r="AY952" s="231" t="s">
        <v>165</v>
      </c>
    </row>
    <row r="953" spans="1:65" s="2" customFormat="1" ht="55.5" customHeight="1">
      <c r="A953" s="37"/>
      <c r="B953" s="38"/>
      <c r="C953" s="181" t="s">
        <v>738</v>
      </c>
      <c r="D953" s="181" t="s">
        <v>167</v>
      </c>
      <c r="E953" s="182" t="s">
        <v>1134</v>
      </c>
      <c r="F953" s="183" t="s">
        <v>1135</v>
      </c>
      <c r="G953" s="184" t="s">
        <v>170</v>
      </c>
      <c r="H953" s="185">
        <v>371.20499999999998</v>
      </c>
      <c r="I953" s="186"/>
      <c r="J953" s="187">
        <f>ROUND(I953*H953,2)</f>
        <v>0</v>
      </c>
      <c r="K953" s="183" t="s">
        <v>171</v>
      </c>
      <c r="L953" s="42"/>
      <c r="M953" s="188" t="s">
        <v>19</v>
      </c>
      <c r="N953" s="189" t="s">
        <v>41</v>
      </c>
      <c r="O953" s="67"/>
      <c r="P953" s="190">
        <f>O953*H953</f>
        <v>0</v>
      </c>
      <c r="Q953" s="190">
        <v>0</v>
      </c>
      <c r="R953" s="190">
        <f>Q953*H953</f>
        <v>0</v>
      </c>
      <c r="S953" s="190">
        <v>0</v>
      </c>
      <c r="T953" s="191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192" t="s">
        <v>88</v>
      </c>
      <c r="AT953" s="192" t="s">
        <v>167</v>
      </c>
      <c r="AU953" s="192" t="s">
        <v>79</v>
      </c>
      <c r="AY953" s="20" t="s">
        <v>165</v>
      </c>
      <c r="BE953" s="193">
        <f>IF(N953="základní",J953,0)</f>
        <v>0</v>
      </c>
      <c r="BF953" s="193">
        <f>IF(N953="snížená",J953,0)</f>
        <v>0</v>
      </c>
      <c r="BG953" s="193">
        <f>IF(N953="zákl. přenesená",J953,0)</f>
        <v>0</v>
      </c>
      <c r="BH953" s="193">
        <f>IF(N953="sníž. přenesená",J953,0)</f>
        <v>0</v>
      </c>
      <c r="BI953" s="193">
        <f>IF(N953="nulová",J953,0)</f>
        <v>0</v>
      </c>
      <c r="BJ953" s="20" t="s">
        <v>79</v>
      </c>
      <c r="BK953" s="193">
        <f>ROUND(I953*H953,2)</f>
        <v>0</v>
      </c>
      <c r="BL953" s="20" t="s">
        <v>88</v>
      </c>
      <c r="BM953" s="192" t="s">
        <v>1136</v>
      </c>
    </row>
    <row r="954" spans="1:65" s="2" customFormat="1" ht="11.25">
      <c r="A954" s="37"/>
      <c r="B954" s="38"/>
      <c r="C954" s="39"/>
      <c r="D954" s="194" t="s">
        <v>172</v>
      </c>
      <c r="E954" s="39"/>
      <c r="F954" s="195" t="s">
        <v>1137</v>
      </c>
      <c r="G954" s="39"/>
      <c r="H954" s="39"/>
      <c r="I954" s="196"/>
      <c r="J954" s="39"/>
      <c r="K954" s="39"/>
      <c r="L954" s="42"/>
      <c r="M954" s="197"/>
      <c r="N954" s="198"/>
      <c r="O954" s="67"/>
      <c r="P954" s="67"/>
      <c r="Q954" s="67"/>
      <c r="R954" s="67"/>
      <c r="S954" s="67"/>
      <c r="T954" s="68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T954" s="20" t="s">
        <v>172</v>
      </c>
      <c r="AU954" s="20" t="s">
        <v>79</v>
      </c>
    </row>
    <row r="955" spans="1:65" s="13" customFormat="1" ht="11.25">
      <c r="B955" s="199"/>
      <c r="C955" s="200"/>
      <c r="D955" s="201" t="s">
        <v>181</v>
      </c>
      <c r="E955" s="202" t="s">
        <v>19</v>
      </c>
      <c r="F955" s="203" t="s">
        <v>1138</v>
      </c>
      <c r="G955" s="200"/>
      <c r="H955" s="204">
        <v>204.22</v>
      </c>
      <c r="I955" s="205"/>
      <c r="J955" s="200"/>
      <c r="K955" s="200"/>
      <c r="L955" s="206"/>
      <c r="M955" s="207"/>
      <c r="N955" s="208"/>
      <c r="O955" s="208"/>
      <c r="P955" s="208"/>
      <c r="Q955" s="208"/>
      <c r="R955" s="208"/>
      <c r="S955" s="208"/>
      <c r="T955" s="209"/>
      <c r="AT955" s="210" t="s">
        <v>181</v>
      </c>
      <c r="AU955" s="210" t="s">
        <v>79</v>
      </c>
      <c r="AV955" s="13" t="s">
        <v>79</v>
      </c>
      <c r="AW955" s="13" t="s">
        <v>31</v>
      </c>
      <c r="AX955" s="13" t="s">
        <v>69</v>
      </c>
      <c r="AY955" s="210" t="s">
        <v>165</v>
      </c>
    </row>
    <row r="956" spans="1:65" s="13" customFormat="1" ht="11.25">
      <c r="B956" s="199"/>
      <c r="C956" s="200"/>
      <c r="D956" s="201" t="s">
        <v>181</v>
      </c>
      <c r="E956" s="202" t="s">
        <v>19</v>
      </c>
      <c r="F956" s="203" t="s">
        <v>1050</v>
      </c>
      <c r="G956" s="200"/>
      <c r="H956" s="204">
        <v>10.285</v>
      </c>
      <c r="I956" s="205"/>
      <c r="J956" s="200"/>
      <c r="K956" s="200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181</v>
      </c>
      <c r="AU956" s="210" t="s">
        <v>79</v>
      </c>
      <c r="AV956" s="13" t="s">
        <v>79</v>
      </c>
      <c r="AW956" s="13" t="s">
        <v>31</v>
      </c>
      <c r="AX956" s="13" t="s">
        <v>69</v>
      </c>
      <c r="AY956" s="210" t="s">
        <v>165</v>
      </c>
    </row>
    <row r="957" spans="1:65" s="13" customFormat="1" ht="11.25">
      <c r="B957" s="199"/>
      <c r="C957" s="200"/>
      <c r="D957" s="201" t="s">
        <v>181</v>
      </c>
      <c r="E957" s="202" t="s">
        <v>19</v>
      </c>
      <c r="F957" s="203" t="s">
        <v>1051</v>
      </c>
      <c r="G957" s="200"/>
      <c r="H957" s="204">
        <v>14.5</v>
      </c>
      <c r="I957" s="205"/>
      <c r="J957" s="200"/>
      <c r="K957" s="200"/>
      <c r="L957" s="206"/>
      <c r="M957" s="207"/>
      <c r="N957" s="208"/>
      <c r="O957" s="208"/>
      <c r="P957" s="208"/>
      <c r="Q957" s="208"/>
      <c r="R957" s="208"/>
      <c r="S957" s="208"/>
      <c r="T957" s="209"/>
      <c r="AT957" s="210" t="s">
        <v>181</v>
      </c>
      <c r="AU957" s="210" t="s">
        <v>79</v>
      </c>
      <c r="AV957" s="13" t="s">
        <v>79</v>
      </c>
      <c r="AW957" s="13" t="s">
        <v>31</v>
      </c>
      <c r="AX957" s="13" t="s">
        <v>69</v>
      </c>
      <c r="AY957" s="210" t="s">
        <v>165</v>
      </c>
    </row>
    <row r="958" spans="1:65" s="13" customFormat="1" ht="11.25">
      <c r="B958" s="199"/>
      <c r="C958" s="200"/>
      <c r="D958" s="201" t="s">
        <v>181</v>
      </c>
      <c r="E958" s="202" t="s">
        <v>19</v>
      </c>
      <c r="F958" s="203" t="s">
        <v>1052</v>
      </c>
      <c r="G958" s="200"/>
      <c r="H958" s="204">
        <v>4.5</v>
      </c>
      <c r="I958" s="205"/>
      <c r="J958" s="200"/>
      <c r="K958" s="200"/>
      <c r="L958" s="206"/>
      <c r="M958" s="207"/>
      <c r="N958" s="208"/>
      <c r="O958" s="208"/>
      <c r="P958" s="208"/>
      <c r="Q958" s="208"/>
      <c r="R958" s="208"/>
      <c r="S958" s="208"/>
      <c r="T958" s="209"/>
      <c r="AT958" s="210" t="s">
        <v>181</v>
      </c>
      <c r="AU958" s="210" t="s">
        <v>79</v>
      </c>
      <c r="AV958" s="13" t="s">
        <v>79</v>
      </c>
      <c r="AW958" s="13" t="s">
        <v>31</v>
      </c>
      <c r="AX958" s="13" t="s">
        <v>69</v>
      </c>
      <c r="AY958" s="210" t="s">
        <v>165</v>
      </c>
    </row>
    <row r="959" spans="1:65" s="13" customFormat="1" ht="11.25">
      <c r="B959" s="199"/>
      <c r="C959" s="200"/>
      <c r="D959" s="201" t="s">
        <v>181</v>
      </c>
      <c r="E959" s="202" t="s">
        <v>19</v>
      </c>
      <c r="F959" s="203" t="s">
        <v>1053</v>
      </c>
      <c r="G959" s="200"/>
      <c r="H959" s="204">
        <v>4.5</v>
      </c>
      <c r="I959" s="205"/>
      <c r="J959" s="200"/>
      <c r="K959" s="200"/>
      <c r="L959" s="206"/>
      <c r="M959" s="207"/>
      <c r="N959" s="208"/>
      <c r="O959" s="208"/>
      <c r="P959" s="208"/>
      <c r="Q959" s="208"/>
      <c r="R959" s="208"/>
      <c r="S959" s="208"/>
      <c r="T959" s="209"/>
      <c r="AT959" s="210" t="s">
        <v>181</v>
      </c>
      <c r="AU959" s="210" t="s">
        <v>79</v>
      </c>
      <c r="AV959" s="13" t="s">
        <v>79</v>
      </c>
      <c r="AW959" s="13" t="s">
        <v>31</v>
      </c>
      <c r="AX959" s="13" t="s">
        <v>69</v>
      </c>
      <c r="AY959" s="210" t="s">
        <v>165</v>
      </c>
    </row>
    <row r="960" spans="1:65" s="13" customFormat="1" ht="11.25">
      <c r="B960" s="199"/>
      <c r="C960" s="200"/>
      <c r="D960" s="201" t="s">
        <v>181</v>
      </c>
      <c r="E960" s="202" t="s">
        <v>19</v>
      </c>
      <c r="F960" s="203" t="s">
        <v>1054</v>
      </c>
      <c r="G960" s="200"/>
      <c r="H960" s="204">
        <v>4.5</v>
      </c>
      <c r="I960" s="205"/>
      <c r="J960" s="200"/>
      <c r="K960" s="200"/>
      <c r="L960" s="206"/>
      <c r="M960" s="207"/>
      <c r="N960" s="208"/>
      <c r="O960" s="208"/>
      <c r="P960" s="208"/>
      <c r="Q960" s="208"/>
      <c r="R960" s="208"/>
      <c r="S960" s="208"/>
      <c r="T960" s="209"/>
      <c r="AT960" s="210" t="s">
        <v>181</v>
      </c>
      <c r="AU960" s="210" t="s">
        <v>79</v>
      </c>
      <c r="AV960" s="13" t="s">
        <v>79</v>
      </c>
      <c r="AW960" s="13" t="s">
        <v>31</v>
      </c>
      <c r="AX960" s="13" t="s">
        <v>69</v>
      </c>
      <c r="AY960" s="210" t="s">
        <v>165</v>
      </c>
    </row>
    <row r="961" spans="2:51" s="13" customFormat="1" ht="11.25">
      <c r="B961" s="199"/>
      <c r="C961" s="200"/>
      <c r="D961" s="201" t="s">
        <v>181</v>
      </c>
      <c r="E961" s="202" t="s">
        <v>19</v>
      </c>
      <c r="F961" s="203" t="s">
        <v>1055</v>
      </c>
      <c r="G961" s="200"/>
      <c r="H961" s="204">
        <v>13.5</v>
      </c>
      <c r="I961" s="205"/>
      <c r="J961" s="200"/>
      <c r="K961" s="200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181</v>
      </c>
      <c r="AU961" s="210" t="s">
        <v>79</v>
      </c>
      <c r="AV961" s="13" t="s">
        <v>79</v>
      </c>
      <c r="AW961" s="13" t="s">
        <v>31</v>
      </c>
      <c r="AX961" s="13" t="s">
        <v>69</v>
      </c>
      <c r="AY961" s="210" t="s">
        <v>165</v>
      </c>
    </row>
    <row r="962" spans="2:51" s="13" customFormat="1" ht="11.25">
      <c r="B962" s="199"/>
      <c r="C962" s="200"/>
      <c r="D962" s="201" t="s">
        <v>181</v>
      </c>
      <c r="E962" s="202" t="s">
        <v>19</v>
      </c>
      <c r="F962" s="203" t="s">
        <v>1056</v>
      </c>
      <c r="G962" s="200"/>
      <c r="H962" s="204">
        <v>4.5</v>
      </c>
      <c r="I962" s="205"/>
      <c r="J962" s="200"/>
      <c r="K962" s="200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181</v>
      </c>
      <c r="AU962" s="210" t="s">
        <v>79</v>
      </c>
      <c r="AV962" s="13" t="s">
        <v>79</v>
      </c>
      <c r="AW962" s="13" t="s">
        <v>31</v>
      </c>
      <c r="AX962" s="13" t="s">
        <v>69</v>
      </c>
      <c r="AY962" s="210" t="s">
        <v>165</v>
      </c>
    </row>
    <row r="963" spans="2:51" s="13" customFormat="1" ht="11.25">
      <c r="B963" s="199"/>
      <c r="C963" s="200"/>
      <c r="D963" s="201" t="s">
        <v>181</v>
      </c>
      <c r="E963" s="202" t="s">
        <v>19</v>
      </c>
      <c r="F963" s="203" t="s">
        <v>1057</v>
      </c>
      <c r="G963" s="200"/>
      <c r="H963" s="204">
        <v>4.5</v>
      </c>
      <c r="I963" s="205"/>
      <c r="J963" s="200"/>
      <c r="K963" s="200"/>
      <c r="L963" s="206"/>
      <c r="M963" s="207"/>
      <c r="N963" s="208"/>
      <c r="O963" s="208"/>
      <c r="P963" s="208"/>
      <c r="Q963" s="208"/>
      <c r="R963" s="208"/>
      <c r="S963" s="208"/>
      <c r="T963" s="209"/>
      <c r="AT963" s="210" t="s">
        <v>181</v>
      </c>
      <c r="AU963" s="210" t="s">
        <v>79</v>
      </c>
      <c r="AV963" s="13" t="s">
        <v>79</v>
      </c>
      <c r="AW963" s="13" t="s">
        <v>31</v>
      </c>
      <c r="AX963" s="13" t="s">
        <v>69</v>
      </c>
      <c r="AY963" s="210" t="s">
        <v>165</v>
      </c>
    </row>
    <row r="964" spans="2:51" s="13" customFormat="1" ht="11.25">
      <c r="B964" s="199"/>
      <c r="C964" s="200"/>
      <c r="D964" s="201" t="s">
        <v>181</v>
      </c>
      <c r="E964" s="202" t="s">
        <v>19</v>
      </c>
      <c r="F964" s="203" t="s">
        <v>1058</v>
      </c>
      <c r="G964" s="200"/>
      <c r="H964" s="204">
        <v>9</v>
      </c>
      <c r="I964" s="205"/>
      <c r="J964" s="200"/>
      <c r="K964" s="200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181</v>
      </c>
      <c r="AU964" s="210" t="s">
        <v>79</v>
      </c>
      <c r="AV964" s="13" t="s">
        <v>79</v>
      </c>
      <c r="AW964" s="13" t="s">
        <v>31</v>
      </c>
      <c r="AX964" s="13" t="s">
        <v>69</v>
      </c>
      <c r="AY964" s="210" t="s">
        <v>165</v>
      </c>
    </row>
    <row r="965" spans="2:51" s="13" customFormat="1" ht="11.25">
      <c r="B965" s="199"/>
      <c r="C965" s="200"/>
      <c r="D965" s="201" t="s">
        <v>181</v>
      </c>
      <c r="E965" s="202" t="s">
        <v>19</v>
      </c>
      <c r="F965" s="203" t="s">
        <v>1059</v>
      </c>
      <c r="G965" s="200"/>
      <c r="H965" s="204">
        <v>4.5</v>
      </c>
      <c r="I965" s="205"/>
      <c r="J965" s="200"/>
      <c r="K965" s="200"/>
      <c r="L965" s="206"/>
      <c r="M965" s="207"/>
      <c r="N965" s="208"/>
      <c r="O965" s="208"/>
      <c r="P965" s="208"/>
      <c r="Q965" s="208"/>
      <c r="R965" s="208"/>
      <c r="S965" s="208"/>
      <c r="T965" s="209"/>
      <c r="AT965" s="210" t="s">
        <v>181</v>
      </c>
      <c r="AU965" s="210" t="s">
        <v>79</v>
      </c>
      <c r="AV965" s="13" t="s">
        <v>79</v>
      </c>
      <c r="AW965" s="13" t="s">
        <v>31</v>
      </c>
      <c r="AX965" s="13" t="s">
        <v>69</v>
      </c>
      <c r="AY965" s="210" t="s">
        <v>165</v>
      </c>
    </row>
    <row r="966" spans="2:51" s="13" customFormat="1" ht="11.25">
      <c r="B966" s="199"/>
      <c r="C966" s="200"/>
      <c r="D966" s="201" t="s">
        <v>181</v>
      </c>
      <c r="E966" s="202" t="s">
        <v>19</v>
      </c>
      <c r="F966" s="203" t="s">
        <v>1060</v>
      </c>
      <c r="G966" s="200"/>
      <c r="H966" s="204">
        <v>9</v>
      </c>
      <c r="I966" s="205"/>
      <c r="J966" s="200"/>
      <c r="K966" s="200"/>
      <c r="L966" s="206"/>
      <c r="M966" s="207"/>
      <c r="N966" s="208"/>
      <c r="O966" s="208"/>
      <c r="P966" s="208"/>
      <c r="Q966" s="208"/>
      <c r="R966" s="208"/>
      <c r="S966" s="208"/>
      <c r="T966" s="209"/>
      <c r="AT966" s="210" t="s">
        <v>181</v>
      </c>
      <c r="AU966" s="210" t="s">
        <v>79</v>
      </c>
      <c r="AV966" s="13" t="s">
        <v>79</v>
      </c>
      <c r="AW966" s="13" t="s">
        <v>31</v>
      </c>
      <c r="AX966" s="13" t="s">
        <v>69</v>
      </c>
      <c r="AY966" s="210" t="s">
        <v>165</v>
      </c>
    </row>
    <row r="967" spans="2:51" s="13" customFormat="1" ht="11.25">
      <c r="B967" s="199"/>
      <c r="C967" s="200"/>
      <c r="D967" s="201" t="s">
        <v>181</v>
      </c>
      <c r="E967" s="202" t="s">
        <v>19</v>
      </c>
      <c r="F967" s="203" t="s">
        <v>1113</v>
      </c>
      <c r="G967" s="200"/>
      <c r="H967" s="204">
        <v>5.8</v>
      </c>
      <c r="I967" s="205"/>
      <c r="J967" s="200"/>
      <c r="K967" s="200"/>
      <c r="L967" s="206"/>
      <c r="M967" s="207"/>
      <c r="N967" s="208"/>
      <c r="O967" s="208"/>
      <c r="P967" s="208"/>
      <c r="Q967" s="208"/>
      <c r="R967" s="208"/>
      <c r="S967" s="208"/>
      <c r="T967" s="209"/>
      <c r="AT967" s="210" t="s">
        <v>181</v>
      </c>
      <c r="AU967" s="210" t="s">
        <v>79</v>
      </c>
      <c r="AV967" s="13" t="s">
        <v>79</v>
      </c>
      <c r="AW967" s="13" t="s">
        <v>31</v>
      </c>
      <c r="AX967" s="13" t="s">
        <v>69</v>
      </c>
      <c r="AY967" s="210" t="s">
        <v>165</v>
      </c>
    </row>
    <row r="968" spans="2:51" s="13" customFormat="1" ht="11.25">
      <c r="B968" s="199"/>
      <c r="C968" s="200"/>
      <c r="D968" s="201" t="s">
        <v>181</v>
      </c>
      <c r="E968" s="202" t="s">
        <v>19</v>
      </c>
      <c r="F968" s="203" t="s">
        <v>1139</v>
      </c>
      <c r="G968" s="200"/>
      <c r="H968" s="204">
        <v>10.199999999999999</v>
      </c>
      <c r="I968" s="205"/>
      <c r="J968" s="200"/>
      <c r="K968" s="200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181</v>
      </c>
      <c r="AU968" s="210" t="s">
        <v>79</v>
      </c>
      <c r="AV968" s="13" t="s">
        <v>79</v>
      </c>
      <c r="AW968" s="13" t="s">
        <v>31</v>
      </c>
      <c r="AX968" s="13" t="s">
        <v>69</v>
      </c>
      <c r="AY968" s="210" t="s">
        <v>165</v>
      </c>
    </row>
    <row r="969" spans="2:51" s="13" customFormat="1" ht="11.25">
      <c r="B969" s="199"/>
      <c r="C969" s="200"/>
      <c r="D969" s="201" t="s">
        <v>181</v>
      </c>
      <c r="E969" s="202" t="s">
        <v>19</v>
      </c>
      <c r="F969" s="203" t="s">
        <v>1140</v>
      </c>
      <c r="G969" s="200"/>
      <c r="H969" s="204">
        <v>10.199999999999999</v>
      </c>
      <c r="I969" s="205"/>
      <c r="J969" s="200"/>
      <c r="K969" s="200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181</v>
      </c>
      <c r="AU969" s="210" t="s">
        <v>79</v>
      </c>
      <c r="AV969" s="13" t="s">
        <v>79</v>
      </c>
      <c r="AW969" s="13" t="s">
        <v>31</v>
      </c>
      <c r="AX969" s="13" t="s">
        <v>69</v>
      </c>
      <c r="AY969" s="210" t="s">
        <v>165</v>
      </c>
    </row>
    <row r="970" spans="2:51" s="13" customFormat="1" ht="11.25">
      <c r="B970" s="199"/>
      <c r="C970" s="200"/>
      <c r="D970" s="201" t="s">
        <v>181</v>
      </c>
      <c r="E970" s="202" t="s">
        <v>19</v>
      </c>
      <c r="F970" s="203" t="s">
        <v>1117</v>
      </c>
      <c r="G970" s="200"/>
      <c r="H970" s="204">
        <v>5.2</v>
      </c>
      <c r="I970" s="205"/>
      <c r="J970" s="200"/>
      <c r="K970" s="200"/>
      <c r="L970" s="206"/>
      <c r="M970" s="207"/>
      <c r="N970" s="208"/>
      <c r="O970" s="208"/>
      <c r="P970" s="208"/>
      <c r="Q970" s="208"/>
      <c r="R970" s="208"/>
      <c r="S970" s="208"/>
      <c r="T970" s="209"/>
      <c r="AT970" s="210" t="s">
        <v>181</v>
      </c>
      <c r="AU970" s="210" t="s">
        <v>79</v>
      </c>
      <c r="AV970" s="13" t="s">
        <v>79</v>
      </c>
      <c r="AW970" s="13" t="s">
        <v>31</v>
      </c>
      <c r="AX970" s="13" t="s">
        <v>69</v>
      </c>
      <c r="AY970" s="210" t="s">
        <v>165</v>
      </c>
    </row>
    <row r="971" spans="2:51" s="13" customFormat="1" ht="11.25">
      <c r="B971" s="199"/>
      <c r="C971" s="200"/>
      <c r="D971" s="201" t="s">
        <v>181</v>
      </c>
      <c r="E971" s="202" t="s">
        <v>19</v>
      </c>
      <c r="F971" s="203" t="s">
        <v>1118</v>
      </c>
      <c r="G971" s="200"/>
      <c r="H971" s="204">
        <v>10.199999999999999</v>
      </c>
      <c r="I971" s="205"/>
      <c r="J971" s="200"/>
      <c r="K971" s="200"/>
      <c r="L971" s="206"/>
      <c r="M971" s="207"/>
      <c r="N971" s="208"/>
      <c r="O971" s="208"/>
      <c r="P971" s="208"/>
      <c r="Q971" s="208"/>
      <c r="R971" s="208"/>
      <c r="S971" s="208"/>
      <c r="T971" s="209"/>
      <c r="AT971" s="210" t="s">
        <v>181</v>
      </c>
      <c r="AU971" s="210" t="s">
        <v>79</v>
      </c>
      <c r="AV971" s="13" t="s">
        <v>79</v>
      </c>
      <c r="AW971" s="13" t="s">
        <v>31</v>
      </c>
      <c r="AX971" s="13" t="s">
        <v>69</v>
      </c>
      <c r="AY971" s="210" t="s">
        <v>165</v>
      </c>
    </row>
    <row r="972" spans="2:51" s="13" customFormat="1" ht="11.25">
      <c r="B972" s="199"/>
      <c r="C972" s="200"/>
      <c r="D972" s="201" t="s">
        <v>181</v>
      </c>
      <c r="E972" s="202" t="s">
        <v>19</v>
      </c>
      <c r="F972" s="203" t="s">
        <v>1119</v>
      </c>
      <c r="G972" s="200"/>
      <c r="H972" s="204">
        <v>4.5</v>
      </c>
      <c r="I972" s="205"/>
      <c r="J972" s="200"/>
      <c r="K972" s="200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181</v>
      </c>
      <c r="AU972" s="210" t="s">
        <v>79</v>
      </c>
      <c r="AV972" s="13" t="s">
        <v>79</v>
      </c>
      <c r="AW972" s="13" t="s">
        <v>31</v>
      </c>
      <c r="AX972" s="13" t="s">
        <v>69</v>
      </c>
      <c r="AY972" s="210" t="s">
        <v>165</v>
      </c>
    </row>
    <row r="973" spans="2:51" s="13" customFormat="1" ht="11.25">
      <c r="B973" s="199"/>
      <c r="C973" s="200"/>
      <c r="D973" s="201" t="s">
        <v>181</v>
      </c>
      <c r="E973" s="202" t="s">
        <v>19</v>
      </c>
      <c r="F973" s="203" t="s">
        <v>1120</v>
      </c>
      <c r="G973" s="200"/>
      <c r="H973" s="204">
        <v>9</v>
      </c>
      <c r="I973" s="205"/>
      <c r="J973" s="200"/>
      <c r="K973" s="200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181</v>
      </c>
      <c r="AU973" s="210" t="s">
        <v>79</v>
      </c>
      <c r="AV973" s="13" t="s">
        <v>79</v>
      </c>
      <c r="AW973" s="13" t="s">
        <v>31</v>
      </c>
      <c r="AX973" s="13" t="s">
        <v>69</v>
      </c>
      <c r="AY973" s="210" t="s">
        <v>165</v>
      </c>
    </row>
    <row r="974" spans="2:51" s="13" customFormat="1" ht="11.25">
      <c r="B974" s="199"/>
      <c r="C974" s="200"/>
      <c r="D974" s="201" t="s">
        <v>181</v>
      </c>
      <c r="E974" s="202" t="s">
        <v>19</v>
      </c>
      <c r="F974" s="203" t="s">
        <v>1121</v>
      </c>
      <c r="G974" s="200"/>
      <c r="H974" s="204">
        <v>9</v>
      </c>
      <c r="I974" s="205"/>
      <c r="J974" s="200"/>
      <c r="K974" s="200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181</v>
      </c>
      <c r="AU974" s="210" t="s">
        <v>79</v>
      </c>
      <c r="AV974" s="13" t="s">
        <v>79</v>
      </c>
      <c r="AW974" s="13" t="s">
        <v>31</v>
      </c>
      <c r="AX974" s="13" t="s">
        <v>69</v>
      </c>
      <c r="AY974" s="210" t="s">
        <v>165</v>
      </c>
    </row>
    <row r="975" spans="2:51" s="13" customFormat="1" ht="11.25">
      <c r="B975" s="199"/>
      <c r="C975" s="200"/>
      <c r="D975" s="201" t="s">
        <v>181</v>
      </c>
      <c r="E975" s="202" t="s">
        <v>19</v>
      </c>
      <c r="F975" s="203" t="s">
        <v>1122</v>
      </c>
      <c r="G975" s="200"/>
      <c r="H975" s="204">
        <v>5.2</v>
      </c>
      <c r="I975" s="205"/>
      <c r="J975" s="200"/>
      <c r="K975" s="200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181</v>
      </c>
      <c r="AU975" s="210" t="s">
        <v>79</v>
      </c>
      <c r="AV975" s="13" t="s">
        <v>79</v>
      </c>
      <c r="AW975" s="13" t="s">
        <v>31</v>
      </c>
      <c r="AX975" s="13" t="s">
        <v>69</v>
      </c>
      <c r="AY975" s="210" t="s">
        <v>165</v>
      </c>
    </row>
    <row r="976" spans="2:51" s="13" customFormat="1" ht="11.25">
      <c r="B976" s="199"/>
      <c r="C976" s="200"/>
      <c r="D976" s="201" t="s">
        <v>181</v>
      </c>
      <c r="E976" s="202" t="s">
        <v>19</v>
      </c>
      <c r="F976" s="203" t="s">
        <v>1124</v>
      </c>
      <c r="G976" s="200"/>
      <c r="H976" s="204">
        <v>9</v>
      </c>
      <c r="I976" s="205"/>
      <c r="J976" s="200"/>
      <c r="K976" s="200"/>
      <c r="L976" s="206"/>
      <c r="M976" s="207"/>
      <c r="N976" s="208"/>
      <c r="O976" s="208"/>
      <c r="P976" s="208"/>
      <c r="Q976" s="208"/>
      <c r="R976" s="208"/>
      <c r="S976" s="208"/>
      <c r="T976" s="209"/>
      <c r="AT976" s="210" t="s">
        <v>181</v>
      </c>
      <c r="AU976" s="210" t="s">
        <v>79</v>
      </c>
      <c r="AV976" s="13" t="s">
        <v>79</v>
      </c>
      <c r="AW976" s="13" t="s">
        <v>31</v>
      </c>
      <c r="AX976" s="13" t="s">
        <v>69</v>
      </c>
      <c r="AY976" s="210" t="s">
        <v>165</v>
      </c>
    </row>
    <row r="977" spans="1:65" s="13" customFormat="1" ht="11.25">
      <c r="B977" s="199"/>
      <c r="C977" s="200"/>
      <c r="D977" s="201" t="s">
        <v>181</v>
      </c>
      <c r="E977" s="202" t="s">
        <v>19</v>
      </c>
      <c r="F977" s="203" t="s">
        <v>1126</v>
      </c>
      <c r="G977" s="200"/>
      <c r="H977" s="204">
        <v>5.4</v>
      </c>
      <c r="I977" s="205"/>
      <c r="J977" s="200"/>
      <c r="K977" s="200"/>
      <c r="L977" s="206"/>
      <c r="M977" s="207"/>
      <c r="N977" s="208"/>
      <c r="O977" s="208"/>
      <c r="P977" s="208"/>
      <c r="Q977" s="208"/>
      <c r="R977" s="208"/>
      <c r="S977" s="208"/>
      <c r="T977" s="209"/>
      <c r="AT977" s="210" t="s">
        <v>181</v>
      </c>
      <c r="AU977" s="210" t="s">
        <v>79</v>
      </c>
      <c r="AV977" s="13" t="s">
        <v>79</v>
      </c>
      <c r="AW977" s="13" t="s">
        <v>31</v>
      </c>
      <c r="AX977" s="13" t="s">
        <v>69</v>
      </c>
      <c r="AY977" s="210" t="s">
        <v>165</v>
      </c>
    </row>
    <row r="978" spans="1:65" s="15" customFormat="1" ht="11.25">
      <c r="B978" s="221"/>
      <c r="C978" s="222"/>
      <c r="D978" s="201" t="s">
        <v>181</v>
      </c>
      <c r="E978" s="223" t="s">
        <v>19</v>
      </c>
      <c r="F978" s="224" t="s">
        <v>184</v>
      </c>
      <c r="G978" s="222"/>
      <c r="H978" s="225">
        <v>371.20499999999998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181</v>
      </c>
      <c r="AU978" s="231" t="s">
        <v>79</v>
      </c>
      <c r="AV978" s="15" t="s">
        <v>88</v>
      </c>
      <c r="AW978" s="15" t="s">
        <v>31</v>
      </c>
      <c r="AX978" s="15" t="s">
        <v>73</v>
      </c>
      <c r="AY978" s="231" t="s">
        <v>165</v>
      </c>
    </row>
    <row r="979" spans="1:65" s="2" customFormat="1" ht="24.2" customHeight="1">
      <c r="A979" s="37"/>
      <c r="B979" s="38"/>
      <c r="C979" s="233" t="s">
        <v>1141</v>
      </c>
      <c r="D979" s="233" t="s">
        <v>502</v>
      </c>
      <c r="E979" s="234" t="s">
        <v>1142</v>
      </c>
      <c r="F979" s="235" t="s">
        <v>1143</v>
      </c>
      <c r="G979" s="236" t="s">
        <v>170</v>
      </c>
      <c r="H979" s="237">
        <v>214.43100000000001</v>
      </c>
      <c r="I979" s="238"/>
      <c r="J979" s="239">
        <f>ROUND(I979*H979,2)</f>
        <v>0</v>
      </c>
      <c r="K979" s="235" t="s">
        <v>171</v>
      </c>
      <c r="L979" s="240"/>
      <c r="M979" s="241" t="s">
        <v>19</v>
      </c>
      <c r="N979" s="242" t="s">
        <v>41</v>
      </c>
      <c r="O979" s="67"/>
      <c r="P979" s="190">
        <f>O979*H979</f>
        <v>0</v>
      </c>
      <c r="Q979" s="190">
        <v>4.0000000000000003E-5</v>
      </c>
      <c r="R979" s="190">
        <f>Q979*H979</f>
        <v>8.5772400000000016E-3</v>
      </c>
      <c r="S979" s="190">
        <v>0</v>
      </c>
      <c r="T979" s="191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192" t="s">
        <v>192</v>
      </c>
      <c r="AT979" s="192" t="s">
        <v>502</v>
      </c>
      <c r="AU979" s="192" t="s">
        <v>79</v>
      </c>
      <c r="AY979" s="20" t="s">
        <v>165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20" t="s">
        <v>79</v>
      </c>
      <c r="BK979" s="193">
        <f>ROUND(I979*H979,2)</f>
        <v>0</v>
      </c>
      <c r="BL979" s="20" t="s">
        <v>88</v>
      </c>
      <c r="BM979" s="192" t="s">
        <v>1144</v>
      </c>
    </row>
    <row r="980" spans="1:65" s="2" customFormat="1" ht="16.5" customHeight="1">
      <c r="A980" s="37"/>
      <c r="B980" s="38"/>
      <c r="C980" s="233" t="s">
        <v>744</v>
      </c>
      <c r="D980" s="233" t="s">
        <v>502</v>
      </c>
      <c r="E980" s="234" t="s">
        <v>1145</v>
      </c>
      <c r="F980" s="235" t="s">
        <v>1146</v>
      </c>
      <c r="G980" s="236" t="s">
        <v>170</v>
      </c>
      <c r="H980" s="237">
        <v>175.334</v>
      </c>
      <c r="I980" s="238"/>
      <c r="J980" s="239">
        <f>ROUND(I980*H980,2)</f>
        <v>0</v>
      </c>
      <c r="K980" s="235" t="s">
        <v>171</v>
      </c>
      <c r="L980" s="240"/>
      <c r="M980" s="241" t="s">
        <v>19</v>
      </c>
      <c r="N980" s="242" t="s">
        <v>41</v>
      </c>
      <c r="O980" s="67"/>
      <c r="P980" s="190">
        <f>O980*H980</f>
        <v>0</v>
      </c>
      <c r="Q980" s="190">
        <v>2.9999999999999997E-4</v>
      </c>
      <c r="R980" s="190">
        <f>Q980*H980</f>
        <v>5.26002E-2</v>
      </c>
      <c r="S980" s="190">
        <v>0</v>
      </c>
      <c r="T980" s="191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192" t="s">
        <v>192</v>
      </c>
      <c r="AT980" s="192" t="s">
        <v>502</v>
      </c>
      <c r="AU980" s="192" t="s">
        <v>79</v>
      </c>
      <c r="AY980" s="20" t="s">
        <v>165</v>
      </c>
      <c r="BE980" s="193">
        <f>IF(N980="základní",J980,0)</f>
        <v>0</v>
      </c>
      <c r="BF980" s="193">
        <f>IF(N980="snížená",J980,0)</f>
        <v>0</v>
      </c>
      <c r="BG980" s="193">
        <f>IF(N980="zákl. přenesená",J980,0)</f>
        <v>0</v>
      </c>
      <c r="BH980" s="193">
        <f>IF(N980="sníž. přenesená",J980,0)</f>
        <v>0</v>
      </c>
      <c r="BI980" s="193">
        <f>IF(N980="nulová",J980,0)</f>
        <v>0</v>
      </c>
      <c r="BJ980" s="20" t="s">
        <v>79</v>
      </c>
      <c r="BK980" s="193">
        <f>ROUND(I980*H980,2)</f>
        <v>0</v>
      </c>
      <c r="BL980" s="20" t="s">
        <v>88</v>
      </c>
      <c r="BM980" s="192" t="s">
        <v>1147</v>
      </c>
    </row>
    <row r="981" spans="1:65" s="13" customFormat="1" ht="11.25">
      <c r="B981" s="199"/>
      <c r="C981" s="200"/>
      <c r="D981" s="201" t="s">
        <v>181</v>
      </c>
      <c r="E981" s="202" t="s">
        <v>19</v>
      </c>
      <c r="F981" s="203" t="s">
        <v>1050</v>
      </c>
      <c r="G981" s="200"/>
      <c r="H981" s="204">
        <v>10.285</v>
      </c>
      <c r="I981" s="205"/>
      <c r="J981" s="200"/>
      <c r="K981" s="200"/>
      <c r="L981" s="206"/>
      <c r="M981" s="207"/>
      <c r="N981" s="208"/>
      <c r="O981" s="208"/>
      <c r="P981" s="208"/>
      <c r="Q981" s="208"/>
      <c r="R981" s="208"/>
      <c r="S981" s="208"/>
      <c r="T981" s="209"/>
      <c r="AT981" s="210" t="s">
        <v>181</v>
      </c>
      <c r="AU981" s="210" t="s">
        <v>79</v>
      </c>
      <c r="AV981" s="13" t="s">
        <v>79</v>
      </c>
      <c r="AW981" s="13" t="s">
        <v>31</v>
      </c>
      <c r="AX981" s="13" t="s">
        <v>69</v>
      </c>
      <c r="AY981" s="210" t="s">
        <v>165</v>
      </c>
    </row>
    <row r="982" spans="1:65" s="13" customFormat="1" ht="11.25">
      <c r="B982" s="199"/>
      <c r="C982" s="200"/>
      <c r="D982" s="201" t="s">
        <v>181</v>
      </c>
      <c r="E982" s="202" t="s">
        <v>19</v>
      </c>
      <c r="F982" s="203" t="s">
        <v>1051</v>
      </c>
      <c r="G982" s="200"/>
      <c r="H982" s="204">
        <v>14.5</v>
      </c>
      <c r="I982" s="205"/>
      <c r="J982" s="200"/>
      <c r="K982" s="200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181</v>
      </c>
      <c r="AU982" s="210" t="s">
        <v>79</v>
      </c>
      <c r="AV982" s="13" t="s">
        <v>79</v>
      </c>
      <c r="AW982" s="13" t="s">
        <v>31</v>
      </c>
      <c r="AX982" s="13" t="s">
        <v>69</v>
      </c>
      <c r="AY982" s="210" t="s">
        <v>165</v>
      </c>
    </row>
    <row r="983" spans="1:65" s="13" customFormat="1" ht="11.25">
      <c r="B983" s="199"/>
      <c r="C983" s="200"/>
      <c r="D983" s="201" t="s">
        <v>181</v>
      </c>
      <c r="E983" s="202" t="s">
        <v>19</v>
      </c>
      <c r="F983" s="203" t="s">
        <v>1052</v>
      </c>
      <c r="G983" s="200"/>
      <c r="H983" s="204">
        <v>4.5</v>
      </c>
      <c r="I983" s="205"/>
      <c r="J983" s="200"/>
      <c r="K983" s="200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181</v>
      </c>
      <c r="AU983" s="210" t="s">
        <v>79</v>
      </c>
      <c r="AV983" s="13" t="s">
        <v>79</v>
      </c>
      <c r="AW983" s="13" t="s">
        <v>31</v>
      </c>
      <c r="AX983" s="13" t="s">
        <v>69</v>
      </c>
      <c r="AY983" s="210" t="s">
        <v>165</v>
      </c>
    </row>
    <row r="984" spans="1:65" s="13" customFormat="1" ht="11.25">
      <c r="B984" s="199"/>
      <c r="C984" s="200"/>
      <c r="D984" s="201" t="s">
        <v>181</v>
      </c>
      <c r="E984" s="202" t="s">
        <v>19</v>
      </c>
      <c r="F984" s="203" t="s">
        <v>1053</v>
      </c>
      <c r="G984" s="200"/>
      <c r="H984" s="204">
        <v>4.5</v>
      </c>
      <c r="I984" s="205"/>
      <c r="J984" s="200"/>
      <c r="K984" s="200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181</v>
      </c>
      <c r="AU984" s="210" t="s">
        <v>79</v>
      </c>
      <c r="AV984" s="13" t="s">
        <v>79</v>
      </c>
      <c r="AW984" s="13" t="s">
        <v>31</v>
      </c>
      <c r="AX984" s="13" t="s">
        <v>69</v>
      </c>
      <c r="AY984" s="210" t="s">
        <v>165</v>
      </c>
    </row>
    <row r="985" spans="1:65" s="13" customFormat="1" ht="11.25">
      <c r="B985" s="199"/>
      <c r="C985" s="200"/>
      <c r="D985" s="201" t="s">
        <v>181</v>
      </c>
      <c r="E985" s="202" t="s">
        <v>19</v>
      </c>
      <c r="F985" s="203" t="s">
        <v>1054</v>
      </c>
      <c r="G985" s="200"/>
      <c r="H985" s="204">
        <v>4.5</v>
      </c>
      <c r="I985" s="205"/>
      <c r="J985" s="200"/>
      <c r="K985" s="200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181</v>
      </c>
      <c r="AU985" s="210" t="s">
        <v>79</v>
      </c>
      <c r="AV985" s="13" t="s">
        <v>79</v>
      </c>
      <c r="AW985" s="13" t="s">
        <v>31</v>
      </c>
      <c r="AX985" s="13" t="s">
        <v>69</v>
      </c>
      <c r="AY985" s="210" t="s">
        <v>165</v>
      </c>
    </row>
    <row r="986" spans="1:65" s="13" customFormat="1" ht="11.25">
      <c r="B986" s="199"/>
      <c r="C986" s="200"/>
      <c r="D986" s="201" t="s">
        <v>181</v>
      </c>
      <c r="E986" s="202" t="s">
        <v>19</v>
      </c>
      <c r="F986" s="203" t="s">
        <v>1055</v>
      </c>
      <c r="G986" s="200"/>
      <c r="H986" s="204">
        <v>13.5</v>
      </c>
      <c r="I986" s="205"/>
      <c r="J986" s="200"/>
      <c r="K986" s="200"/>
      <c r="L986" s="206"/>
      <c r="M986" s="207"/>
      <c r="N986" s="208"/>
      <c r="O986" s="208"/>
      <c r="P986" s="208"/>
      <c r="Q986" s="208"/>
      <c r="R986" s="208"/>
      <c r="S986" s="208"/>
      <c r="T986" s="209"/>
      <c r="AT986" s="210" t="s">
        <v>181</v>
      </c>
      <c r="AU986" s="210" t="s">
        <v>79</v>
      </c>
      <c r="AV986" s="13" t="s">
        <v>79</v>
      </c>
      <c r="AW986" s="13" t="s">
        <v>31</v>
      </c>
      <c r="AX986" s="13" t="s">
        <v>69</v>
      </c>
      <c r="AY986" s="210" t="s">
        <v>165</v>
      </c>
    </row>
    <row r="987" spans="1:65" s="13" customFormat="1" ht="11.25">
      <c r="B987" s="199"/>
      <c r="C987" s="200"/>
      <c r="D987" s="201" t="s">
        <v>181</v>
      </c>
      <c r="E987" s="202" t="s">
        <v>19</v>
      </c>
      <c r="F987" s="203" t="s">
        <v>1056</v>
      </c>
      <c r="G987" s="200"/>
      <c r="H987" s="204">
        <v>4.5</v>
      </c>
      <c r="I987" s="205"/>
      <c r="J987" s="200"/>
      <c r="K987" s="200"/>
      <c r="L987" s="206"/>
      <c r="M987" s="207"/>
      <c r="N987" s="208"/>
      <c r="O987" s="208"/>
      <c r="P987" s="208"/>
      <c r="Q987" s="208"/>
      <c r="R987" s="208"/>
      <c r="S987" s="208"/>
      <c r="T987" s="209"/>
      <c r="AT987" s="210" t="s">
        <v>181</v>
      </c>
      <c r="AU987" s="210" t="s">
        <v>79</v>
      </c>
      <c r="AV987" s="13" t="s">
        <v>79</v>
      </c>
      <c r="AW987" s="13" t="s">
        <v>31</v>
      </c>
      <c r="AX987" s="13" t="s">
        <v>69</v>
      </c>
      <c r="AY987" s="210" t="s">
        <v>165</v>
      </c>
    </row>
    <row r="988" spans="1:65" s="13" customFormat="1" ht="11.25">
      <c r="B988" s="199"/>
      <c r="C988" s="200"/>
      <c r="D988" s="201" t="s">
        <v>181</v>
      </c>
      <c r="E988" s="202" t="s">
        <v>19</v>
      </c>
      <c r="F988" s="203" t="s">
        <v>1057</v>
      </c>
      <c r="G988" s="200"/>
      <c r="H988" s="204">
        <v>4.5</v>
      </c>
      <c r="I988" s="205"/>
      <c r="J988" s="200"/>
      <c r="K988" s="200"/>
      <c r="L988" s="206"/>
      <c r="M988" s="207"/>
      <c r="N988" s="208"/>
      <c r="O988" s="208"/>
      <c r="P988" s="208"/>
      <c r="Q988" s="208"/>
      <c r="R988" s="208"/>
      <c r="S988" s="208"/>
      <c r="T988" s="209"/>
      <c r="AT988" s="210" t="s">
        <v>181</v>
      </c>
      <c r="AU988" s="210" t="s">
        <v>79</v>
      </c>
      <c r="AV988" s="13" t="s">
        <v>79</v>
      </c>
      <c r="AW988" s="13" t="s">
        <v>31</v>
      </c>
      <c r="AX988" s="13" t="s">
        <v>69</v>
      </c>
      <c r="AY988" s="210" t="s">
        <v>165</v>
      </c>
    </row>
    <row r="989" spans="1:65" s="13" customFormat="1" ht="11.25">
      <c r="B989" s="199"/>
      <c r="C989" s="200"/>
      <c r="D989" s="201" t="s">
        <v>181</v>
      </c>
      <c r="E989" s="202" t="s">
        <v>19</v>
      </c>
      <c r="F989" s="203" t="s">
        <v>1058</v>
      </c>
      <c r="G989" s="200"/>
      <c r="H989" s="204">
        <v>9</v>
      </c>
      <c r="I989" s="205"/>
      <c r="J989" s="200"/>
      <c r="K989" s="200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181</v>
      </c>
      <c r="AU989" s="210" t="s">
        <v>79</v>
      </c>
      <c r="AV989" s="13" t="s">
        <v>79</v>
      </c>
      <c r="AW989" s="13" t="s">
        <v>31</v>
      </c>
      <c r="AX989" s="13" t="s">
        <v>69</v>
      </c>
      <c r="AY989" s="210" t="s">
        <v>165</v>
      </c>
    </row>
    <row r="990" spans="1:65" s="13" customFormat="1" ht="11.25">
      <c r="B990" s="199"/>
      <c r="C990" s="200"/>
      <c r="D990" s="201" t="s">
        <v>181</v>
      </c>
      <c r="E990" s="202" t="s">
        <v>19</v>
      </c>
      <c r="F990" s="203" t="s">
        <v>1059</v>
      </c>
      <c r="G990" s="200"/>
      <c r="H990" s="204">
        <v>4.5</v>
      </c>
      <c r="I990" s="205"/>
      <c r="J990" s="200"/>
      <c r="K990" s="200"/>
      <c r="L990" s="206"/>
      <c r="M990" s="207"/>
      <c r="N990" s="208"/>
      <c r="O990" s="208"/>
      <c r="P990" s="208"/>
      <c r="Q990" s="208"/>
      <c r="R990" s="208"/>
      <c r="S990" s="208"/>
      <c r="T990" s="209"/>
      <c r="AT990" s="210" t="s">
        <v>181</v>
      </c>
      <c r="AU990" s="210" t="s">
        <v>79</v>
      </c>
      <c r="AV990" s="13" t="s">
        <v>79</v>
      </c>
      <c r="AW990" s="13" t="s">
        <v>31</v>
      </c>
      <c r="AX990" s="13" t="s">
        <v>69</v>
      </c>
      <c r="AY990" s="210" t="s">
        <v>165</v>
      </c>
    </row>
    <row r="991" spans="1:65" s="13" customFormat="1" ht="11.25">
      <c r="B991" s="199"/>
      <c r="C991" s="200"/>
      <c r="D991" s="201" t="s">
        <v>181</v>
      </c>
      <c r="E991" s="202" t="s">
        <v>19</v>
      </c>
      <c r="F991" s="203" t="s">
        <v>1060</v>
      </c>
      <c r="G991" s="200"/>
      <c r="H991" s="204">
        <v>9</v>
      </c>
      <c r="I991" s="205"/>
      <c r="J991" s="200"/>
      <c r="K991" s="200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181</v>
      </c>
      <c r="AU991" s="210" t="s">
        <v>79</v>
      </c>
      <c r="AV991" s="13" t="s">
        <v>79</v>
      </c>
      <c r="AW991" s="13" t="s">
        <v>31</v>
      </c>
      <c r="AX991" s="13" t="s">
        <v>69</v>
      </c>
      <c r="AY991" s="210" t="s">
        <v>165</v>
      </c>
    </row>
    <row r="992" spans="1:65" s="13" customFormat="1" ht="11.25">
      <c r="B992" s="199"/>
      <c r="C992" s="200"/>
      <c r="D992" s="201" t="s">
        <v>181</v>
      </c>
      <c r="E992" s="202" t="s">
        <v>19</v>
      </c>
      <c r="F992" s="203" t="s">
        <v>1113</v>
      </c>
      <c r="G992" s="200"/>
      <c r="H992" s="204">
        <v>5.8</v>
      </c>
      <c r="I992" s="205"/>
      <c r="J992" s="200"/>
      <c r="K992" s="200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181</v>
      </c>
      <c r="AU992" s="210" t="s">
        <v>79</v>
      </c>
      <c r="AV992" s="13" t="s">
        <v>79</v>
      </c>
      <c r="AW992" s="13" t="s">
        <v>31</v>
      </c>
      <c r="AX992" s="13" t="s">
        <v>69</v>
      </c>
      <c r="AY992" s="210" t="s">
        <v>165</v>
      </c>
    </row>
    <row r="993" spans="1:65" s="13" customFormat="1" ht="11.25">
      <c r="B993" s="199"/>
      <c r="C993" s="200"/>
      <c r="D993" s="201" t="s">
        <v>181</v>
      </c>
      <c r="E993" s="202" t="s">
        <v>19</v>
      </c>
      <c r="F993" s="203" t="s">
        <v>1139</v>
      </c>
      <c r="G993" s="200"/>
      <c r="H993" s="204">
        <v>10.199999999999999</v>
      </c>
      <c r="I993" s="205"/>
      <c r="J993" s="200"/>
      <c r="K993" s="200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181</v>
      </c>
      <c r="AU993" s="210" t="s">
        <v>79</v>
      </c>
      <c r="AV993" s="13" t="s">
        <v>79</v>
      </c>
      <c r="AW993" s="13" t="s">
        <v>31</v>
      </c>
      <c r="AX993" s="13" t="s">
        <v>69</v>
      </c>
      <c r="AY993" s="210" t="s">
        <v>165</v>
      </c>
    </row>
    <row r="994" spans="1:65" s="13" customFormat="1" ht="11.25">
      <c r="B994" s="199"/>
      <c r="C994" s="200"/>
      <c r="D994" s="201" t="s">
        <v>181</v>
      </c>
      <c r="E994" s="202" t="s">
        <v>19</v>
      </c>
      <c r="F994" s="203" t="s">
        <v>1140</v>
      </c>
      <c r="G994" s="200"/>
      <c r="H994" s="204">
        <v>10.199999999999999</v>
      </c>
      <c r="I994" s="205"/>
      <c r="J994" s="200"/>
      <c r="K994" s="200"/>
      <c r="L994" s="206"/>
      <c r="M994" s="207"/>
      <c r="N994" s="208"/>
      <c r="O994" s="208"/>
      <c r="P994" s="208"/>
      <c r="Q994" s="208"/>
      <c r="R994" s="208"/>
      <c r="S994" s="208"/>
      <c r="T994" s="209"/>
      <c r="AT994" s="210" t="s">
        <v>181</v>
      </c>
      <c r="AU994" s="210" t="s">
        <v>79</v>
      </c>
      <c r="AV994" s="13" t="s">
        <v>79</v>
      </c>
      <c r="AW994" s="13" t="s">
        <v>31</v>
      </c>
      <c r="AX994" s="13" t="s">
        <v>69</v>
      </c>
      <c r="AY994" s="210" t="s">
        <v>165</v>
      </c>
    </row>
    <row r="995" spans="1:65" s="13" customFormat="1" ht="11.25">
      <c r="B995" s="199"/>
      <c r="C995" s="200"/>
      <c r="D995" s="201" t="s">
        <v>181</v>
      </c>
      <c r="E995" s="202" t="s">
        <v>19</v>
      </c>
      <c r="F995" s="203" t="s">
        <v>1117</v>
      </c>
      <c r="G995" s="200"/>
      <c r="H995" s="204">
        <v>5.2</v>
      </c>
      <c r="I995" s="205"/>
      <c r="J995" s="200"/>
      <c r="K995" s="200"/>
      <c r="L995" s="206"/>
      <c r="M995" s="207"/>
      <c r="N995" s="208"/>
      <c r="O995" s="208"/>
      <c r="P995" s="208"/>
      <c r="Q995" s="208"/>
      <c r="R995" s="208"/>
      <c r="S995" s="208"/>
      <c r="T995" s="209"/>
      <c r="AT995" s="210" t="s">
        <v>181</v>
      </c>
      <c r="AU995" s="210" t="s">
        <v>79</v>
      </c>
      <c r="AV995" s="13" t="s">
        <v>79</v>
      </c>
      <c r="AW995" s="13" t="s">
        <v>31</v>
      </c>
      <c r="AX995" s="13" t="s">
        <v>69</v>
      </c>
      <c r="AY995" s="210" t="s">
        <v>165</v>
      </c>
    </row>
    <row r="996" spans="1:65" s="13" customFormat="1" ht="11.25">
      <c r="B996" s="199"/>
      <c r="C996" s="200"/>
      <c r="D996" s="201" t="s">
        <v>181</v>
      </c>
      <c r="E996" s="202" t="s">
        <v>19</v>
      </c>
      <c r="F996" s="203" t="s">
        <v>1118</v>
      </c>
      <c r="G996" s="200"/>
      <c r="H996" s="204">
        <v>10.199999999999999</v>
      </c>
      <c r="I996" s="205"/>
      <c r="J996" s="200"/>
      <c r="K996" s="200"/>
      <c r="L996" s="206"/>
      <c r="M996" s="207"/>
      <c r="N996" s="208"/>
      <c r="O996" s="208"/>
      <c r="P996" s="208"/>
      <c r="Q996" s="208"/>
      <c r="R996" s="208"/>
      <c r="S996" s="208"/>
      <c r="T996" s="209"/>
      <c r="AT996" s="210" t="s">
        <v>181</v>
      </c>
      <c r="AU996" s="210" t="s">
        <v>79</v>
      </c>
      <c r="AV996" s="13" t="s">
        <v>79</v>
      </c>
      <c r="AW996" s="13" t="s">
        <v>31</v>
      </c>
      <c r="AX996" s="13" t="s">
        <v>69</v>
      </c>
      <c r="AY996" s="210" t="s">
        <v>165</v>
      </c>
    </row>
    <row r="997" spans="1:65" s="13" customFormat="1" ht="11.25">
      <c r="B997" s="199"/>
      <c r="C997" s="200"/>
      <c r="D997" s="201" t="s">
        <v>181</v>
      </c>
      <c r="E997" s="202" t="s">
        <v>19</v>
      </c>
      <c r="F997" s="203" t="s">
        <v>1119</v>
      </c>
      <c r="G997" s="200"/>
      <c r="H997" s="204">
        <v>4.5</v>
      </c>
      <c r="I997" s="205"/>
      <c r="J997" s="200"/>
      <c r="K997" s="200"/>
      <c r="L997" s="206"/>
      <c r="M997" s="207"/>
      <c r="N997" s="208"/>
      <c r="O997" s="208"/>
      <c r="P997" s="208"/>
      <c r="Q997" s="208"/>
      <c r="R997" s="208"/>
      <c r="S997" s="208"/>
      <c r="T997" s="209"/>
      <c r="AT997" s="210" t="s">
        <v>181</v>
      </c>
      <c r="AU997" s="210" t="s">
        <v>79</v>
      </c>
      <c r="AV997" s="13" t="s">
        <v>79</v>
      </c>
      <c r="AW997" s="13" t="s">
        <v>31</v>
      </c>
      <c r="AX997" s="13" t="s">
        <v>69</v>
      </c>
      <c r="AY997" s="210" t="s">
        <v>165</v>
      </c>
    </row>
    <row r="998" spans="1:65" s="13" customFormat="1" ht="11.25">
      <c r="B998" s="199"/>
      <c r="C998" s="200"/>
      <c r="D998" s="201" t="s">
        <v>181</v>
      </c>
      <c r="E998" s="202" t="s">
        <v>19</v>
      </c>
      <c r="F998" s="203" t="s">
        <v>1120</v>
      </c>
      <c r="G998" s="200"/>
      <c r="H998" s="204">
        <v>9</v>
      </c>
      <c r="I998" s="205"/>
      <c r="J998" s="200"/>
      <c r="K998" s="200"/>
      <c r="L998" s="206"/>
      <c r="M998" s="207"/>
      <c r="N998" s="208"/>
      <c r="O998" s="208"/>
      <c r="P998" s="208"/>
      <c r="Q998" s="208"/>
      <c r="R998" s="208"/>
      <c r="S998" s="208"/>
      <c r="T998" s="209"/>
      <c r="AT998" s="210" t="s">
        <v>181</v>
      </c>
      <c r="AU998" s="210" t="s">
        <v>79</v>
      </c>
      <c r="AV998" s="13" t="s">
        <v>79</v>
      </c>
      <c r="AW998" s="13" t="s">
        <v>31</v>
      </c>
      <c r="AX998" s="13" t="s">
        <v>69</v>
      </c>
      <c r="AY998" s="210" t="s">
        <v>165</v>
      </c>
    </row>
    <row r="999" spans="1:65" s="13" customFormat="1" ht="11.25">
      <c r="B999" s="199"/>
      <c r="C999" s="200"/>
      <c r="D999" s="201" t="s">
        <v>181</v>
      </c>
      <c r="E999" s="202" t="s">
        <v>19</v>
      </c>
      <c r="F999" s="203" t="s">
        <v>1121</v>
      </c>
      <c r="G999" s="200"/>
      <c r="H999" s="204">
        <v>9</v>
      </c>
      <c r="I999" s="205"/>
      <c r="J999" s="200"/>
      <c r="K999" s="200"/>
      <c r="L999" s="206"/>
      <c r="M999" s="207"/>
      <c r="N999" s="208"/>
      <c r="O999" s="208"/>
      <c r="P999" s="208"/>
      <c r="Q999" s="208"/>
      <c r="R999" s="208"/>
      <c r="S999" s="208"/>
      <c r="T999" s="209"/>
      <c r="AT999" s="210" t="s">
        <v>181</v>
      </c>
      <c r="AU999" s="210" t="s">
        <v>79</v>
      </c>
      <c r="AV999" s="13" t="s">
        <v>79</v>
      </c>
      <c r="AW999" s="13" t="s">
        <v>31</v>
      </c>
      <c r="AX999" s="13" t="s">
        <v>69</v>
      </c>
      <c r="AY999" s="210" t="s">
        <v>165</v>
      </c>
    </row>
    <row r="1000" spans="1:65" s="13" customFormat="1" ht="11.25">
      <c r="B1000" s="199"/>
      <c r="C1000" s="200"/>
      <c r="D1000" s="201" t="s">
        <v>181</v>
      </c>
      <c r="E1000" s="202" t="s">
        <v>19</v>
      </c>
      <c r="F1000" s="203" t="s">
        <v>1122</v>
      </c>
      <c r="G1000" s="200"/>
      <c r="H1000" s="204">
        <v>5.2</v>
      </c>
      <c r="I1000" s="205"/>
      <c r="J1000" s="200"/>
      <c r="K1000" s="200"/>
      <c r="L1000" s="206"/>
      <c r="M1000" s="207"/>
      <c r="N1000" s="208"/>
      <c r="O1000" s="208"/>
      <c r="P1000" s="208"/>
      <c r="Q1000" s="208"/>
      <c r="R1000" s="208"/>
      <c r="S1000" s="208"/>
      <c r="T1000" s="209"/>
      <c r="AT1000" s="210" t="s">
        <v>181</v>
      </c>
      <c r="AU1000" s="210" t="s">
        <v>79</v>
      </c>
      <c r="AV1000" s="13" t="s">
        <v>79</v>
      </c>
      <c r="AW1000" s="13" t="s">
        <v>31</v>
      </c>
      <c r="AX1000" s="13" t="s">
        <v>69</v>
      </c>
      <c r="AY1000" s="210" t="s">
        <v>165</v>
      </c>
    </row>
    <row r="1001" spans="1:65" s="13" customFormat="1" ht="11.25">
      <c r="B1001" s="199"/>
      <c r="C1001" s="200"/>
      <c r="D1001" s="201" t="s">
        <v>181</v>
      </c>
      <c r="E1001" s="202" t="s">
        <v>19</v>
      </c>
      <c r="F1001" s="203" t="s">
        <v>1124</v>
      </c>
      <c r="G1001" s="200"/>
      <c r="H1001" s="204">
        <v>9</v>
      </c>
      <c r="I1001" s="205"/>
      <c r="J1001" s="200"/>
      <c r="K1001" s="200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181</v>
      </c>
      <c r="AU1001" s="210" t="s">
        <v>79</v>
      </c>
      <c r="AV1001" s="13" t="s">
        <v>79</v>
      </c>
      <c r="AW1001" s="13" t="s">
        <v>31</v>
      </c>
      <c r="AX1001" s="13" t="s">
        <v>69</v>
      </c>
      <c r="AY1001" s="210" t="s">
        <v>165</v>
      </c>
    </row>
    <row r="1002" spans="1:65" s="13" customFormat="1" ht="11.25">
      <c r="B1002" s="199"/>
      <c r="C1002" s="200"/>
      <c r="D1002" s="201" t="s">
        <v>181</v>
      </c>
      <c r="E1002" s="202" t="s">
        <v>19</v>
      </c>
      <c r="F1002" s="203" t="s">
        <v>1126</v>
      </c>
      <c r="G1002" s="200"/>
      <c r="H1002" s="204">
        <v>5.4</v>
      </c>
      <c r="I1002" s="205"/>
      <c r="J1002" s="200"/>
      <c r="K1002" s="200"/>
      <c r="L1002" s="206"/>
      <c r="M1002" s="207"/>
      <c r="N1002" s="208"/>
      <c r="O1002" s="208"/>
      <c r="P1002" s="208"/>
      <c r="Q1002" s="208"/>
      <c r="R1002" s="208"/>
      <c r="S1002" s="208"/>
      <c r="T1002" s="209"/>
      <c r="AT1002" s="210" t="s">
        <v>181</v>
      </c>
      <c r="AU1002" s="210" t="s">
        <v>79</v>
      </c>
      <c r="AV1002" s="13" t="s">
        <v>79</v>
      </c>
      <c r="AW1002" s="13" t="s">
        <v>31</v>
      </c>
      <c r="AX1002" s="13" t="s">
        <v>69</v>
      </c>
      <c r="AY1002" s="210" t="s">
        <v>165</v>
      </c>
    </row>
    <row r="1003" spans="1:65" s="15" customFormat="1" ht="11.25">
      <c r="B1003" s="221"/>
      <c r="C1003" s="222"/>
      <c r="D1003" s="201" t="s">
        <v>181</v>
      </c>
      <c r="E1003" s="223" t="s">
        <v>19</v>
      </c>
      <c r="F1003" s="224" t="s">
        <v>184</v>
      </c>
      <c r="G1003" s="222"/>
      <c r="H1003" s="225">
        <v>166.98500000000001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181</v>
      </c>
      <c r="AU1003" s="231" t="s">
        <v>79</v>
      </c>
      <c r="AV1003" s="15" t="s">
        <v>88</v>
      </c>
      <c r="AW1003" s="15" t="s">
        <v>31</v>
      </c>
      <c r="AX1003" s="15" t="s">
        <v>69</v>
      </c>
      <c r="AY1003" s="231" t="s">
        <v>165</v>
      </c>
    </row>
    <row r="1004" spans="1:65" s="13" customFormat="1" ht="11.25">
      <c r="B1004" s="199"/>
      <c r="C1004" s="200"/>
      <c r="D1004" s="201" t="s">
        <v>181</v>
      </c>
      <c r="E1004" s="202" t="s">
        <v>19</v>
      </c>
      <c r="F1004" s="203" t="s">
        <v>1148</v>
      </c>
      <c r="G1004" s="200"/>
      <c r="H1004" s="204">
        <v>175.334</v>
      </c>
      <c r="I1004" s="205"/>
      <c r="J1004" s="200"/>
      <c r="K1004" s="200"/>
      <c r="L1004" s="206"/>
      <c r="M1004" s="207"/>
      <c r="N1004" s="208"/>
      <c r="O1004" s="208"/>
      <c r="P1004" s="208"/>
      <c r="Q1004" s="208"/>
      <c r="R1004" s="208"/>
      <c r="S1004" s="208"/>
      <c r="T1004" s="209"/>
      <c r="AT1004" s="210" t="s">
        <v>181</v>
      </c>
      <c r="AU1004" s="210" t="s">
        <v>79</v>
      </c>
      <c r="AV1004" s="13" t="s">
        <v>79</v>
      </c>
      <c r="AW1004" s="13" t="s">
        <v>31</v>
      </c>
      <c r="AX1004" s="13" t="s">
        <v>69</v>
      </c>
      <c r="AY1004" s="210" t="s">
        <v>165</v>
      </c>
    </row>
    <row r="1005" spans="1:65" s="15" customFormat="1" ht="11.25">
      <c r="B1005" s="221"/>
      <c r="C1005" s="222"/>
      <c r="D1005" s="201" t="s">
        <v>181</v>
      </c>
      <c r="E1005" s="223" t="s">
        <v>19</v>
      </c>
      <c r="F1005" s="224" t="s">
        <v>184</v>
      </c>
      <c r="G1005" s="222"/>
      <c r="H1005" s="225">
        <v>175.334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181</v>
      </c>
      <c r="AU1005" s="231" t="s">
        <v>79</v>
      </c>
      <c r="AV1005" s="15" t="s">
        <v>88</v>
      </c>
      <c r="AW1005" s="15" t="s">
        <v>31</v>
      </c>
      <c r="AX1005" s="15" t="s">
        <v>73</v>
      </c>
      <c r="AY1005" s="231" t="s">
        <v>165</v>
      </c>
    </row>
    <row r="1006" spans="1:65" s="2" customFormat="1" ht="78" customHeight="1">
      <c r="A1006" s="37"/>
      <c r="B1006" s="38"/>
      <c r="C1006" s="181" t="s">
        <v>1149</v>
      </c>
      <c r="D1006" s="181" t="s">
        <v>167</v>
      </c>
      <c r="E1006" s="182" t="s">
        <v>1150</v>
      </c>
      <c r="F1006" s="183" t="s">
        <v>1151</v>
      </c>
      <c r="G1006" s="184" t="s">
        <v>323</v>
      </c>
      <c r="H1006" s="185">
        <v>486.34199999999998</v>
      </c>
      <c r="I1006" s="186"/>
      <c r="J1006" s="187">
        <f>ROUND(I1006*H1006,2)</f>
        <v>0</v>
      </c>
      <c r="K1006" s="183" t="s">
        <v>171</v>
      </c>
      <c r="L1006" s="42"/>
      <c r="M1006" s="188" t="s">
        <v>19</v>
      </c>
      <c r="N1006" s="189" t="s">
        <v>41</v>
      </c>
      <c r="O1006" s="67"/>
      <c r="P1006" s="190">
        <f>O1006*H1006</f>
        <v>0</v>
      </c>
      <c r="Q1006" s="190">
        <v>1.176E-2</v>
      </c>
      <c r="R1006" s="190">
        <f>Q1006*H1006</f>
        <v>5.71938192</v>
      </c>
      <c r="S1006" s="190">
        <v>0</v>
      </c>
      <c r="T1006" s="191">
        <f>S1006*H1006</f>
        <v>0</v>
      </c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R1006" s="192" t="s">
        <v>88</v>
      </c>
      <c r="AT1006" s="192" t="s">
        <v>167</v>
      </c>
      <c r="AU1006" s="192" t="s">
        <v>79</v>
      </c>
      <c r="AY1006" s="20" t="s">
        <v>165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20" t="s">
        <v>79</v>
      </c>
      <c r="BK1006" s="193">
        <f>ROUND(I1006*H1006,2)</f>
        <v>0</v>
      </c>
      <c r="BL1006" s="20" t="s">
        <v>88</v>
      </c>
      <c r="BM1006" s="192" t="s">
        <v>1152</v>
      </c>
    </row>
    <row r="1007" spans="1:65" s="2" customFormat="1" ht="11.25">
      <c r="A1007" s="37"/>
      <c r="B1007" s="38"/>
      <c r="C1007" s="39"/>
      <c r="D1007" s="194" t="s">
        <v>172</v>
      </c>
      <c r="E1007" s="39"/>
      <c r="F1007" s="195" t="s">
        <v>1153</v>
      </c>
      <c r="G1007" s="39"/>
      <c r="H1007" s="39"/>
      <c r="I1007" s="196"/>
      <c r="J1007" s="39"/>
      <c r="K1007" s="39"/>
      <c r="L1007" s="42"/>
      <c r="M1007" s="197"/>
      <c r="N1007" s="198"/>
      <c r="O1007" s="67"/>
      <c r="P1007" s="67"/>
      <c r="Q1007" s="67"/>
      <c r="R1007" s="67"/>
      <c r="S1007" s="67"/>
      <c r="T1007" s="68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T1007" s="20" t="s">
        <v>172</v>
      </c>
      <c r="AU1007" s="20" t="s">
        <v>79</v>
      </c>
    </row>
    <row r="1008" spans="1:65" s="13" customFormat="1" ht="22.5">
      <c r="B1008" s="199"/>
      <c r="C1008" s="200"/>
      <c r="D1008" s="201" t="s">
        <v>181</v>
      </c>
      <c r="E1008" s="202" t="s">
        <v>19</v>
      </c>
      <c r="F1008" s="203" t="s">
        <v>1077</v>
      </c>
      <c r="G1008" s="200"/>
      <c r="H1008" s="204">
        <v>568.97400000000005</v>
      </c>
      <c r="I1008" s="205"/>
      <c r="J1008" s="200"/>
      <c r="K1008" s="200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181</v>
      </c>
      <c r="AU1008" s="210" t="s">
        <v>79</v>
      </c>
      <c r="AV1008" s="13" t="s">
        <v>79</v>
      </c>
      <c r="AW1008" s="13" t="s">
        <v>31</v>
      </c>
      <c r="AX1008" s="13" t="s">
        <v>69</v>
      </c>
      <c r="AY1008" s="210" t="s">
        <v>165</v>
      </c>
    </row>
    <row r="1009" spans="1:65" s="13" customFormat="1" ht="11.25">
      <c r="B1009" s="199"/>
      <c r="C1009" s="200"/>
      <c r="D1009" s="201" t="s">
        <v>181</v>
      </c>
      <c r="E1009" s="202" t="s">
        <v>19</v>
      </c>
      <c r="F1009" s="203" t="s">
        <v>1078</v>
      </c>
      <c r="G1009" s="200"/>
      <c r="H1009" s="204">
        <v>12.3</v>
      </c>
      <c r="I1009" s="205"/>
      <c r="J1009" s="200"/>
      <c r="K1009" s="200"/>
      <c r="L1009" s="206"/>
      <c r="M1009" s="207"/>
      <c r="N1009" s="208"/>
      <c r="O1009" s="208"/>
      <c r="P1009" s="208"/>
      <c r="Q1009" s="208"/>
      <c r="R1009" s="208"/>
      <c r="S1009" s="208"/>
      <c r="T1009" s="209"/>
      <c r="AT1009" s="210" t="s">
        <v>181</v>
      </c>
      <c r="AU1009" s="210" t="s">
        <v>79</v>
      </c>
      <c r="AV1009" s="13" t="s">
        <v>79</v>
      </c>
      <c r="AW1009" s="13" t="s">
        <v>31</v>
      </c>
      <c r="AX1009" s="13" t="s">
        <v>69</v>
      </c>
      <c r="AY1009" s="210" t="s">
        <v>165</v>
      </c>
    </row>
    <row r="1010" spans="1:65" s="13" customFormat="1" ht="11.25">
      <c r="B1010" s="199"/>
      <c r="C1010" s="200"/>
      <c r="D1010" s="201" t="s">
        <v>181</v>
      </c>
      <c r="E1010" s="202" t="s">
        <v>19</v>
      </c>
      <c r="F1010" s="203" t="s">
        <v>1079</v>
      </c>
      <c r="G1010" s="200"/>
      <c r="H1010" s="204">
        <v>9.4499999999999993</v>
      </c>
      <c r="I1010" s="205"/>
      <c r="J1010" s="200"/>
      <c r="K1010" s="200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181</v>
      </c>
      <c r="AU1010" s="210" t="s">
        <v>79</v>
      </c>
      <c r="AV1010" s="13" t="s">
        <v>79</v>
      </c>
      <c r="AW1010" s="13" t="s">
        <v>31</v>
      </c>
      <c r="AX1010" s="13" t="s">
        <v>69</v>
      </c>
      <c r="AY1010" s="210" t="s">
        <v>165</v>
      </c>
    </row>
    <row r="1011" spans="1:65" s="13" customFormat="1" ht="33.75">
      <c r="B1011" s="199"/>
      <c r="C1011" s="200"/>
      <c r="D1011" s="201" t="s">
        <v>181</v>
      </c>
      <c r="E1011" s="202" t="s">
        <v>19</v>
      </c>
      <c r="F1011" s="203" t="s">
        <v>1080</v>
      </c>
      <c r="G1011" s="200"/>
      <c r="H1011" s="204">
        <v>-100.84</v>
      </c>
      <c r="I1011" s="205"/>
      <c r="J1011" s="200"/>
      <c r="K1011" s="200"/>
      <c r="L1011" s="206"/>
      <c r="M1011" s="207"/>
      <c r="N1011" s="208"/>
      <c r="O1011" s="208"/>
      <c r="P1011" s="208"/>
      <c r="Q1011" s="208"/>
      <c r="R1011" s="208"/>
      <c r="S1011" s="208"/>
      <c r="T1011" s="209"/>
      <c r="AT1011" s="210" t="s">
        <v>181</v>
      </c>
      <c r="AU1011" s="210" t="s">
        <v>79</v>
      </c>
      <c r="AV1011" s="13" t="s">
        <v>79</v>
      </c>
      <c r="AW1011" s="13" t="s">
        <v>31</v>
      </c>
      <c r="AX1011" s="13" t="s">
        <v>69</v>
      </c>
      <c r="AY1011" s="210" t="s">
        <v>165</v>
      </c>
    </row>
    <row r="1012" spans="1:65" s="13" customFormat="1" ht="11.25">
      <c r="B1012" s="199"/>
      <c r="C1012" s="200"/>
      <c r="D1012" s="201" t="s">
        <v>181</v>
      </c>
      <c r="E1012" s="202" t="s">
        <v>19</v>
      </c>
      <c r="F1012" s="203" t="s">
        <v>1081</v>
      </c>
      <c r="G1012" s="200"/>
      <c r="H1012" s="204">
        <v>-36</v>
      </c>
      <c r="I1012" s="205"/>
      <c r="J1012" s="200"/>
      <c r="K1012" s="200"/>
      <c r="L1012" s="206"/>
      <c r="M1012" s="207"/>
      <c r="N1012" s="208"/>
      <c r="O1012" s="208"/>
      <c r="P1012" s="208"/>
      <c r="Q1012" s="208"/>
      <c r="R1012" s="208"/>
      <c r="S1012" s="208"/>
      <c r="T1012" s="209"/>
      <c r="AT1012" s="210" t="s">
        <v>181</v>
      </c>
      <c r="AU1012" s="210" t="s">
        <v>79</v>
      </c>
      <c r="AV1012" s="13" t="s">
        <v>79</v>
      </c>
      <c r="AW1012" s="13" t="s">
        <v>31</v>
      </c>
      <c r="AX1012" s="13" t="s">
        <v>69</v>
      </c>
      <c r="AY1012" s="210" t="s">
        <v>165</v>
      </c>
    </row>
    <row r="1013" spans="1:65" s="13" customFormat="1" ht="11.25">
      <c r="B1013" s="199"/>
      <c r="C1013" s="200"/>
      <c r="D1013" s="201" t="s">
        <v>181</v>
      </c>
      <c r="E1013" s="202" t="s">
        <v>19</v>
      </c>
      <c r="F1013" s="203" t="s">
        <v>1082</v>
      </c>
      <c r="G1013" s="200"/>
      <c r="H1013" s="204">
        <v>46.134</v>
      </c>
      <c r="I1013" s="205"/>
      <c r="J1013" s="200"/>
      <c r="K1013" s="200"/>
      <c r="L1013" s="206"/>
      <c r="M1013" s="207"/>
      <c r="N1013" s="208"/>
      <c r="O1013" s="208"/>
      <c r="P1013" s="208"/>
      <c r="Q1013" s="208"/>
      <c r="R1013" s="208"/>
      <c r="S1013" s="208"/>
      <c r="T1013" s="209"/>
      <c r="AT1013" s="210" t="s">
        <v>181</v>
      </c>
      <c r="AU1013" s="210" t="s">
        <v>79</v>
      </c>
      <c r="AV1013" s="13" t="s">
        <v>79</v>
      </c>
      <c r="AW1013" s="13" t="s">
        <v>31</v>
      </c>
      <c r="AX1013" s="13" t="s">
        <v>69</v>
      </c>
      <c r="AY1013" s="210" t="s">
        <v>165</v>
      </c>
    </row>
    <row r="1014" spans="1:65" s="13" customFormat="1" ht="11.25">
      <c r="B1014" s="199"/>
      <c r="C1014" s="200"/>
      <c r="D1014" s="201" t="s">
        <v>181</v>
      </c>
      <c r="E1014" s="202" t="s">
        <v>19</v>
      </c>
      <c r="F1014" s="203" t="s">
        <v>1083</v>
      </c>
      <c r="G1014" s="200"/>
      <c r="H1014" s="204">
        <v>-1.8</v>
      </c>
      <c r="I1014" s="205"/>
      <c r="J1014" s="200"/>
      <c r="K1014" s="200"/>
      <c r="L1014" s="206"/>
      <c r="M1014" s="207"/>
      <c r="N1014" s="208"/>
      <c r="O1014" s="208"/>
      <c r="P1014" s="208"/>
      <c r="Q1014" s="208"/>
      <c r="R1014" s="208"/>
      <c r="S1014" s="208"/>
      <c r="T1014" s="209"/>
      <c r="AT1014" s="210" t="s">
        <v>181</v>
      </c>
      <c r="AU1014" s="210" t="s">
        <v>79</v>
      </c>
      <c r="AV1014" s="13" t="s">
        <v>79</v>
      </c>
      <c r="AW1014" s="13" t="s">
        <v>31</v>
      </c>
      <c r="AX1014" s="13" t="s">
        <v>69</v>
      </c>
      <c r="AY1014" s="210" t="s">
        <v>165</v>
      </c>
    </row>
    <row r="1015" spans="1:65" s="13" customFormat="1" ht="11.25">
      <c r="B1015" s="199"/>
      <c r="C1015" s="200"/>
      <c r="D1015" s="201" t="s">
        <v>181</v>
      </c>
      <c r="E1015" s="202" t="s">
        <v>19</v>
      </c>
      <c r="F1015" s="203" t="s">
        <v>1084</v>
      </c>
      <c r="G1015" s="200"/>
      <c r="H1015" s="204">
        <v>-8.5259999999999998</v>
      </c>
      <c r="I1015" s="205"/>
      <c r="J1015" s="200"/>
      <c r="K1015" s="200"/>
      <c r="L1015" s="206"/>
      <c r="M1015" s="207"/>
      <c r="N1015" s="208"/>
      <c r="O1015" s="208"/>
      <c r="P1015" s="208"/>
      <c r="Q1015" s="208"/>
      <c r="R1015" s="208"/>
      <c r="S1015" s="208"/>
      <c r="T1015" s="209"/>
      <c r="AT1015" s="210" t="s">
        <v>181</v>
      </c>
      <c r="AU1015" s="210" t="s">
        <v>79</v>
      </c>
      <c r="AV1015" s="13" t="s">
        <v>79</v>
      </c>
      <c r="AW1015" s="13" t="s">
        <v>31</v>
      </c>
      <c r="AX1015" s="13" t="s">
        <v>69</v>
      </c>
      <c r="AY1015" s="210" t="s">
        <v>165</v>
      </c>
    </row>
    <row r="1016" spans="1:65" s="13" customFormat="1" ht="11.25">
      <c r="B1016" s="199"/>
      <c r="C1016" s="200"/>
      <c r="D1016" s="201" t="s">
        <v>181</v>
      </c>
      <c r="E1016" s="202" t="s">
        <v>19</v>
      </c>
      <c r="F1016" s="203" t="s">
        <v>1085</v>
      </c>
      <c r="G1016" s="200"/>
      <c r="H1016" s="204">
        <v>-3.35</v>
      </c>
      <c r="I1016" s="205"/>
      <c r="J1016" s="200"/>
      <c r="K1016" s="200"/>
      <c r="L1016" s="206"/>
      <c r="M1016" s="207"/>
      <c r="N1016" s="208"/>
      <c r="O1016" s="208"/>
      <c r="P1016" s="208"/>
      <c r="Q1016" s="208"/>
      <c r="R1016" s="208"/>
      <c r="S1016" s="208"/>
      <c r="T1016" s="209"/>
      <c r="AT1016" s="210" t="s">
        <v>181</v>
      </c>
      <c r="AU1016" s="210" t="s">
        <v>79</v>
      </c>
      <c r="AV1016" s="13" t="s">
        <v>79</v>
      </c>
      <c r="AW1016" s="13" t="s">
        <v>31</v>
      </c>
      <c r="AX1016" s="13" t="s">
        <v>69</v>
      </c>
      <c r="AY1016" s="210" t="s">
        <v>165</v>
      </c>
    </row>
    <row r="1017" spans="1:65" s="15" customFormat="1" ht="11.25">
      <c r="B1017" s="221"/>
      <c r="C1017" s="222"/>
      <c r="D1017" s="201" t="s">
        <v>181</v>
      </c>
      <c r="E1017" s="223" t="s">
        <v>19</v>
      </c>
      <c r="F1017" s="224" t="s">
        <v>184</v>
      </c>
      <c r="G1017" s="222"/>
      <c r="H1017" s="225">
        <v>486.34199999999998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181</v>
      </c>
      <c r="AU1017" s="231" t="s">
        <v>79</v>
      </c>
      <c r="AV1017" s="15" t="s">
        <v>88</v>
      </c>
      <c r="AW1017" s="15" t="s">
        <v>31</v>
      </c>
      <c r="AX1017" s="15" t="s">
        <v>73</v>
      </c>
      <c r="AY1017" s="231" t="s">
        <v>165</v>
      </c>
    </row>
    <row r="1018" spans="1:65" s="2" customFormat="1" ht="24.2" customHeight="1">
      <c r="A1018" s="37"/>
      <c r="B1018" s="38"/>
      <c r="C1018" s="233" t="s">
        <v>749</v>
      </c>
      <c r="D1018" s="233" t="s">
        <v>502</v>
      </c>
      <c r="E1018" s="234" t="s">
        <v>1154</v>
      </c>
      <c r="F1018" s="235" t="s">
        <v>1155</v>
      </c>
      <c r="G1018" s="236" t="s">
        <v>323</v>
      </c>
      <c r="H1018" s="237">
        <v>510.65899999999999</v>
      </c>
      <c r="I1018" s="238"/>
      <c r="J1018" s="239">
        <f>ROUND(I1018*H1018,2)</f>
        <v>0</v>
      </c>
      <c r="K1018" s="235" t="s">
        <v>171</v>
      </c>
      <c r="L1018" s="240"/>
      <c r="M1018" s="241" t="s">
        <v>19</v>
      </c>
      <c r="N1018" s="242" t="s">
        <v>41</v>
      </c>
      <c r="O1018" s="67"/>
      <c r="P1018" s="190">
        <f>O1018*H1018</f>
        <v>0</v>
      </c>
      <c r="Q1018" s="190">
        <v>2.8799999999999999E-2</v>
      </c>
      <c r="R1018" s="190">
        <f>Q1018*H1018</f>
        <v>14.706979199999999</v>
      </c>
      <c r="S1018" s="190">
        <v>0</v>
      </c>
      <c r="T1018" s="191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192" t="s">
        <v>192</v>
      </c>
      <c r="AT1018" s="192" t="s">
        <v>502</v>
      </c>
      <c r="AU1018" s="192" t="s">
        <v>79</v>
      </c>
      <c r="AY1018" s="20" t="s">
        <v>165</v>
      </c>
      <c r="BE1018" s="193">
        <f>IF(N1018="základní",J1018,0)</f>
        <v>0</v>
      </c>
      <c r="BF1018" s="193">
        <f>IF(N1018="snížená",J1018,0)</f>
        <v>0</v>
      </c>
      <c r="BG1018" s="193">
        <f>IF(N1018="zákl. přenesená",J1018,0)</f>
        <v>0</v>
      </c>
      <c r="BH1018" s="193">
        <f>IF(N1018="sníž. přenesená",J1018,0)</f>
        <v>0</v>
      </c>
      <c r="BI1018" s="193">
        <f>IF(N1018="nulová",J1018,0)</f>
        <v>0</v>
      </c>
      <c r="BJ1018" s="20" t="s">
        <v>79</v>
      </c>
      <c r="BK1018" s="193">
        <f>ROUND(I1018*H1018,2)</f>
        <v>0</v>
      </c>
      <c r="BL1018" s="20" t="s">
        <v>88</v>
      </c>
      <c r="BM1018" s="192" t="s">
        <v>1156</v>
      </c>
    </row>
    <row r="1019" spans="1:65" s="13" customFormat="1" ht="11.25">
      <c r="B1019" s="199"/>
      <c r="C1019" s="200"/>
      <c r="D1019" s="201" t="s">
        <v>181</v>
      </c>
      <c r="E1019" s="202" t="s">
        <v>19</v>
      </c>
      <c r="F1019" s="203" t="s">
        <v>1157</v>
      </c>
      <c r="G1019" s="200"/>
      <c r="H1019" s="204">
        <v>510.65899999999999</v>
      </c>
      <c r="I1019" s="205"/>
      <c r="J1019" s="200"/>
      <c r="K1019" s="200"/>
      <c r="L1019" s="206"/>
      <c r="M1019" s="207"/>
      <c r="N1019" s="208"/>
      <c r="O1019" s="208"/>
      <c r="P1019" s="208"/>
      <c r="Q1019" s="208"/>
      <c r="R1019" s="208"/>
      <c r="S1019" s="208"/>
      <c r="T1019" s="209"/>
      <c r="AT1019" s="210" t="s">
        <v>181</v>
      </c>
      <c r="AU1019" s="210" t="s">
        <v>79</v>
      </c>
      <c r="AV1019" s="13" t="s">
        <v>79</v>
      </c>
      <c r="AW1019" s="13" t="s">
        <v>31</v>
      </c>
      <c r="AX1019" s="13" t="s">
        <v>69</v>
      </c>
      <c r="AY1019" s="210" t="s">
        <v>165</v>
      </c>
    </row>
    <row r="1020" spans="1:65" s="15" customFormat="1" ht="11.25">
      <c r="B1020" s="221"/>
      <c r="C1020" s="222"/>
      <c r="D1020" s="201" t="s">
        <v>181</v>
      </c>
      <c r="E1020" s="223" t="s">
        <v>19</v>
      </c>
      <c r="F1020" s="224" t="s">
        <v>184</v>
      </c>
      <c r="G1020" s="222"/>
      <c r="H1020" s="225">
        <v>510.65899999999999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AT1020" s="231" t="s">
        <v>181</v>
      </c>
      <c r="AU1020" s="231" t="s">
        <v>79</v>
      </c>
      <c r="AV1020" s="15" t="s">
        <v>88</v>
      </c>
      <c r="AW1020" s="15" t="s">
        <v>31</v>
      </c>
      <c r="AX1020" s="15" t="s">
        <v>73</v>
      </c>
      <c r="AY1020" s="231" t="s">
        <v>165</v>
      </c>
    </row>
    <row r="1021" spans="1:65" s="2" customFormat="1" ht="66.75" customHeight="1">
      <c r="A1021" s="37"/>
      <c r="B1021" s="38"/>
      <c r="C1021" s="181" t="s">
        <v>1158</v>
      </c>
      <c r="D1021" s="181" t="s">
        <v>167</v>
      </c>
      <c r="E1021" s="182" t="s">
        <v>1159</v>
      </c>
      <c r="F1021" s="183" t="s">
        <v>1160</v>
      </c>
      <c r="G1021" s="184" t="s">
        <v>170</v>
      </c>
      <c r="H1021" s="185">
        <v>213.72</v>
      </c>
      <c r="I1021" s="186"/>
      <c r="J1021" s="187">
        <f>ROUND(I1021*H1021,2)</f>
        <v>0</v>
      </c>
      <c r="K1021" s="183" t="s">
        <v>171</v>
      </c>
      <c r="L1021" s="42"/>
      <c r="M1021" s="188" t="s">
        <v>19</v>
      </c>
      <c r="N1021" s="189" t="s">
        <v>41</v>
      </c>
      <c r="O1021" s="67"/>
      <c r="P1021" s="190">
        <f>O1021*H1021</f>
        <v>0</v>
      </c>
      <c r="Q1021" s="190">
        <v>3.3899999999999998E-3</v>
      </c>
      <c r="R1021" s="190">
        <f>Q1021*H1021</f>
        <v>0.7245107999999999</v>
      </c>
      <c r="S1021" s="190">
        <v>0</v>
      </c>
      <c r="T1021" s="191">
        <f>S1021*H1021</f>
        <v>0</v>
      </c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R1021" s="192" t="s">
        <v>88</v>
      </c>
      <c r="AT1021" s="192" t="s">
        <v>167</v>
      </c>
      <c r="AU1021" s="192" t="s">
        <v>79</v>
      </c>
      <c r="AY1021" s="20" t="s">
        <v>165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20" t="s">
        <v>79</v>
      </c>
      <c r="BK1021" s="193">
        <f>ROUND(I1021*H1021,2)</f>
        <v>0</v>
      </c>
      <c r="BL1021" s="20" t="s">
        <v>88</v>
      </c>
      <c r="BM1021" s="192" t="s">
        <v>1161</v>
      </c>
    </row>
    <row r="1022" spans="1:65" s="2" customFormat="1" ht="11.25">
      <c r="A1022" s="37"/>
      <c r="B1022" s="38"/>
      <c r="C1022" s="39"/>
      <c r="D1022" s="194" t="s">
        <v>172</v>
      </c>
      <c r="E1022" s="39"/>
      <c r="F1022" s="195" t="s">
        <v>1162</v>
      </c>
      <c r="G1022" s="39"/>
      <c r="H1022" s="39"/>
      <c r="I1022" s="196"/>
      <c r="J1022" s="39"/>
      <c r="K1022" s="39"/>
      <c r="L1022" s="42"/>
      <c r="M1022" s="197"/>
      <c r="N1022" s="198"/>
      <c r="O1022" s="67"/>
      <c r="P1022" s="67"/>
      <c r="Q1022" s="67"/>
      <c r="R1022" s="67"/>
      <c r="S1022" s="67"/>
      <c r="T1022" s="68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T1022" s="20" t="s">
        <v>172</v>
      </c>
      <c r="AU1022" s="20" t="s">
        <v>79</v>
      </c>
    </row>
    <row r="1023" spans="1:65" s="13" customFormat="1" ht="11.25">
      <c r="B1023" s="199"/>
      <c r="C1023" s="200"/>
      <c r="D1023" s="201" t="s">
        <v>181</v>
      </c>
      <c r="E1023" s="202" t="s">
        <v>19</v>
      </c>
      <c r="F1023" s="203" t="s">
        <v>1163</v>
      </c>
      <c r="G1023" s="200"/>
      <c r="H1023" s="204">
        <v>76.849999999999994</v>
      </c>
      <c r="I1023" s="205"/>
      <c r="J1023" s="200"/>
      <c r="K1023" s="200"/>
      <c r="L1023" s="206"/>
      <c r="M1023" s="207"/>
      <c r="N1023" s="208"/>
      <c r="O1023" s="208"/>
      <c r="P1023" s="208"/>
      <c r="Q1023" s="208"/>
      <c r="R1023" s="208"/>
      <c r="S1023" s="208"/>
      <c r="T1023" s="209"/>
      <c r="AT1023" s="210" t="s">
        <v>181</v>
      </c>
      <c r="AU1023" s="210" t="s">
        <v>79</v>
      </c>
      <c r="AV1023" s="13" t="s">
        <v>79</v>
      </c>
      <c r="AW1023" s="13" t="s">
        <v>31</v>
      </c>
      <c r="AX1023" s="13" t="s">
        <v>69</v>
      </c>
      <c r="AY1023" s="210" t="s">
        <v>165</v>
      </c>
    </row>
    <row r="1024" spans="1:65" s="13" customFormat="1" ht="11.25">
      <c r="B1024" s="199"/>
      <c r="C1024" s="200"/>
      <c r="D1024" s="201" t="s">
        <v>181</v>
      </c>
      <c r="E1024" s="202" t="s">
        <v>19</v>
      </c>
      <c r="F1024" s="203" t="s">
        <v>1164</v>
      </c>
      <c r="G1024" s="200"/>
      <c r="H1024" s="204">
        <v>117.67</v>
      </c>
      <c r="I1024" s="205"/>
      <c r="J1024" s="200"/>
      <c r="K1024" s="200"/>
      <c r="L1024" s="206"/>
      <c r="M1024" s="207"/>
      <c r="N1024" s="208"/>
      <c r="O1024" s="208"/>
      <c r="P1024" s="208"/>
      <c r="Q1024" s="208"/>
      <c r="R1024" s="208"/>
      <c r="S1024" s="208"/>
      <c r="T1024" s="209"/>
      <c r="AT1024" s="210" t="s">
        <v>181</v>
      </c>
      <c r="AU1024" s="210" t="s">
        <v>79</v>
      </c>
      <c r="AV1024" s="13" t="s">
        <v>79</v>
      </c>
      <c r="AW1024" s="13" t="s">
        <v>31</v>
      </c>
      <c r="AX1024" s="13" t="s">
        <v>69</v>
      </c>
      <c r="AY1024" s="210" t="s">
        <v>165</v>
      </c>
    </row>
    <row r="1025" spans="1:65" s="13" customFormat="1" ht="11.25">
      <c r="B1025" s="199"/>
      <c r="C1025" s="200"/>
      <c r="D1025" s="201" t="s">
        <v>181</v>
      </c>
      <c r="E1025" s="202" t="s">
        <v>19</v>
      </c>
      <c r="F1025" s="203" t="s">
        <v>1165</v>
      </c>
      <c r="G1025" s="200"/>
      <c r="H1025" s="204">
        <v>19.2</v>
      </c>
      <c r="I1025" s="205"/>
      <c r="J1025" s="200"/>
      <c r="K1025" s="200"/>
      <c r="L1025" s="206"/>
      <c r="M1025" s="207"/>
      <c r="N1025" s="208"/>
      <c r="O1025" s="208"/>
      <c r="P1025" s="208"/>
      <c r="Q1025" s="208"/>
      <c r="R1025" s="208"/>
      <c r="S1025" s="208"/>
      <c r="T1025" s="209"/>
      <c r="AT1025" s="210" t="s">
        <v>181</v>
      </c>
      <c r="AU1025" s="210" t="s">
        <v>79</v>
      </c>
      <c r="AV1025" s="13" t="s">
        <v>79</v>
      </c>
      <c r="AW1025" s="13" t="s">
        <v>31</v>
      </c>
      <c r="AX1025" s="13" t="s">
        <v>69</v>
      </c>
      <c r="AY1025" s="210" t="s">
        <v>165</v>
      </c>
    </row>
    <row r="1026" spans="1:65" s="15" customFormat="1" ht="11.25">
      <c r="B1026" s="221"/>
      <c r="C1026" s="222"/>
      <c r="D1026" s="201" t="s">
        <v>181</v>
      </c>
      <c r="E1026" s="223" t="s">
        <v>19</v>
      </c>
      <c r="F1026" s="224" t="s">
        <v>184</v>
      </c>
      <c r="G1026" s="222"/>
      <c r="H1026" s="225">
        <v>213.72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181</v>
      </c>
      <c r="AU1026" s="231" t="s">
        <v>79</v>
      </c>
      <c r="AV1026" s="15" t="s">
        <v>88</v>
      </c>
      <c r="AW1026" s="15" t="s">
        <v>31</v>
      </c>
      <c r="AX1026" s="15" t="s">
        <v>73</v>
      </c>
      <c r="AY1026" s="231" t="s">
        <v>165</v>
      </c>
    </row>
    <row r="1027" spans="1:65" s="2" customFormat="1" ht="24.2" customHeight="1">
      <c r="A1027" s="37"/>
      <c r="B1027" s="38"/>
      <c r="C1027" s="233" t="s">
        <v>755</v>
      </c>
      <c r="D1027" s="233" t="s">
        <v>502</v>
      </c>
      <c r="E1027" s="234" t="s">
        <v>1166</v>
      </c>
      <c r="F1027" s="235" t="s">
        <v>1167</v>
      </c>
      <c r="G1027" s="236" t="s">
        <v>323</v>
      </c>
      <c r="H1027" s="237">
        <v>65.825999999999993</v>
      </c>
      <c r="I1027" s="238"/>
      <c r="J1027" s="239">
        <f>ROUND(I1027*H1027,2)</f>
        <v>0</v>
      </c>
      <c r="K1027" s="235" t="s">
        <v>171</v>
      </c>
      <c r="L1027" s="240"/>
      <c r="M1027" s="241" t="s">
        <v>19</v>
      </c>
      <c r="N1027" s="242" t="s">
        <v>41</v>
      </c>
      <c r="O1027" s="67"/>
      <c r="P1027" s="190">
        <f>O1027*H1027</f>
        <v>0</v>
      </c>
      <c r="Q1027" s="190">
        <v>4.7999999999999996E-3</v>
      </c>
      <c r="R1027" s="190">
        <f>Q1027*H1027</f>
        <v>0.31596479999999993</v>
      </c>
      <c r="S1027" s="190">
        <v>0</v>
      </c>
      <c r="T1027" s="191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2" t="s">
        <v>192</v>
      </c>
      <c r="AT1027" s="192" t="s">
        <v>502</v>
      </c>
      <c r="AU1027" s="192" t="s">
        <v>79</v>
      </c>
      <c r="AY1027" s="20" t="s">
        <v>165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20" t="s">
        <v>79</v>
      </c>
      <c r="BK1027" s="193">
        <f>ROUND(I1027*H1027,2)</f>
        <v>0</v>
      </c>
      <c r="BL1027" s="20" t="s">
        <v>88</v>
      </c>
      <c r="BM1027" s="192" t="s">
        <v>1168</v>
      </c>
    </row>
    <row r="1028" spans="1:65" s="13" customFormat="1" ht="11.25">
      <c r="B1028" s="199"/>
      <c r="C1028" s="200"/>
      <c r="D1028" s="201" t="s">
        <v>181</v>
      </c>
      <c r="E1028" s="202" t="s">
        <v>19</v>
      </c>
      <c r="F1028" s="203" t="s">
        <v>1169</v>
      </c>
      <c r="G1028" s="200"/>
      <c r="H1028" s="204">
        <v>21.518000000000001</v>
      </c>
      <c r="I1028" s="205"/>
      <c r="J1028" s="200"/>
      <c r="K1028" s="200"/>
      <c r="L1028" s="206"/>
      <c r="M1028" s="207"/>
      <c r="N1028" s="208"/>
      <c r="O1028" s="208"/>
      <c r="P1028" s="208"/>
      <c r="Q1028" s="208"/>
      <c r="R1028" s="208"/>
      <c r="S1028" s="208"/>
      <c r="T1028" s="209"/>
      <c r="AT1028" s="210" t="s">
        <v>181</v>
      </c>
      <c r="AU1028" s="210" t="s">
        <v>79</v>
      </c>
      <c r="AV1028" s="13" t="s">
        <v>79</v>
      </c>
      <c r="AW1028" s="13" t="s">
        <v>31</v>
      </c>
      <c r="AX1028" s="13" t="s">
        <v>69</v>
      </c>
      <c r="AY1028" s="210" t="s">
        <v>165</v>
      </c>
    </row>
    <row r="1029" spans="1:65" s="13" customFormat="1" ht="11.25">
      <c r="B1029" s="199"/>
      <c r="C1029" s="200"/>
      <c r="D1029" s="201" t="s">
        <v>181</v>
      </c>
      <c r="E1029" s="202" t="s">
        <v>19</v>
      </c>
      <c r="F1029" s="203" t="s">
        <v>1087</v>
      </c>
      <c r="G1029" s="200"/>
      <c r="H1029" s="204">
        <v>32.948</v>
      </c>
      <c r="I1029" s="205"/>
      <c r="J1029" s="200"/>
      <c r="K1029" s="200"/>
      <c r="L1029" s="206"/>
      <c r="M1029" s="207"/>
      <c r="N1029" s="208"/>
      <c r="O1029" s="208"/>
      <c r="P1029" s="208"/>
      <c r="Q1029" s="208"/>
      <c r="R1029" s="208"/>
      <c r="S1029" s="208"/>
      <c r="T1029" s="209"/>
      <c r="AT1029" s="210" t="s">
        <v>181</v>
      </c>
      <c r="AU1029" s="210" t="s">
        <v>79</v>
      </c>
      <c r="AV1029" s="13" t="s">
        <v>79</v>
      </c>
      <c r="AW1029" s="13" t="s">
        <v>31</v>
      </c>
      <c r="AX1029" s="13" t="s">
        <v>69</v>
      </c>
      <c r="AY1029" s="210" t="s">
        <v>165</v>
      </c>
    </row>
    <row r="1030" spans="1:65" s="13" customFormat="1" ht="11.25">
      <c r="B1030" s="199"/>
      <c r="C1030" s="200"/>
      <c r="D1030" s="201" t="s">
        <v>181</v>
      </c>
      <c r="E1030" s="202" t="s">
        <v>19</v>
      </c>
      <c r="F1030" s="203" t="s">
        <v>1088</v>
      </c>
      <c r="G1030" s="200"/>
      <c r="H1030" s="204">
        <v>5.3760000000000003</v>
      </c>
      <c r="I1030" s="205"/>
      <c r="J1030" s="200"/>
      <c r="K1030" s="200"/>
      <c r="L1030" s="206"/>
      <c r="M1030" s="207"/>
      <c r="N1030" s="208"/>
      <c r="O1030" s="208"/>
      <c r="P1030" s="208"/>
      <c r="Q1030" s="208"/>
      <c r="R1030" s="208"/>
      <c r="S1030" s="208"/>
      <c r="T1030" s="209"/>
      <c r="AT1030" s="210" t="s">
        <v>181</v>
      </c>
      <c r="AU1030" s="210" t="s">
        <v>79</v>
      </c>
      <c r="AV1030" s="13" t="s">
        <v>79</v>
      </c>
      <c r="AW1030" s="13" t="s">
        <v>31</v>
      </c>
      <c r="AX1030" s="13" t="s">
        <v>69</v>
      </c>
      <c r="AY1030" s="210" t="s">
        <v>165</v>
      </c>
    </row>
    <row r="1031" spans="1:65" s="15" customFormat="1" ht="11.25">
      <c r="B1031" s="221"/>
      <c r="C1031" s="222"/>
      <c r="D1031" s="201" t="s">
        <v>181</v>
      </c>
      <c r="E1031" s="223" t="s">
        <v>19</v>
      </c>
      <c r="F1031" s="224" t="s">
        <v>184</v>
      </c>
      <c r="G1031" s="222"/>
      <c r="H1031" s="225">
        <v>59.841999999999999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181</v>
      </c>
      <c r="AU1031" s="231" t="s">
        <v>79</v>
      </c>
      <c r="AV1031" s="15" t="s">
        <v>88</v>
      </c>
      <c r="AW1031" s="15" t="s">
        <v>31</v>
      </c>
      <c r="AX1031" s="15" t="s">
        <v>69</v>
      </c>
      <c r="AY1031" s="231" t="s">
        <v>165</v>
      </c>
    </row>
    <row r="1032" spans="1:65" s="13" customFormat="1" ht="11.25">
      <c r="B1032" s="199"/>
      <c r="C1032" s="200"/>
      <c r="D1032" s="201" t="s">
        <v>181</v>
      </c>
      <c r="E1032" s="202" t="s">
        <v>19</v>
      </c>
      <c r="F1032" s="203" t="s">
        <v>1170</v>
      </c>
      <c r="G1032" s="200"/>
      <c r="H1032" s="204">
        <v>65.825999999999993</v>
      </c>
      <c r="I1032" s="205"/>
      <c r="J1032" s="200"/>
      <c r="K1032" s="200"/>
      <c r="L1032" s="206"/>
      <c r="M1032" s="207"/>
      <c r="N1032" s="208"/>
      <c r="O1032" s="208"/>
      <c r="P1032" s="208"/>
      <c r="Q1032" s="208"/>
      <c r="R1032" s="208"/>
      <c r="S1032" s="208"/>
      <c r="T1032" s="209"/>
      <c r="AT1032" s="210" t="s">
        <v>181</v>
      </c>
      <c r="AU1032" s="210" t="s">
        <v>79</v>
      </c>
      <c r="AV1032" s="13" t="s">
        <v>79</v>
      </c>
      <c r="AW1032" s="13" t="s">
        <v>31</v>
      </c>
      <c r="AX1032" s="13" t="s">
        <v>69</v>
      </c>
      <c r="AY1032" s="210" t="s">
        <v>165</v>
      </c>
    </row>
    <row r="1033" spans="1:65" s="15" customFormat="1" ht="11.25">
      <c r="B1033" s="221"/>
      <c r="C1033" s="222"/>
      <c r="D1033" s="201" t="s">
        <v>181</v>
      </c>
      <c r="E1033" s="223" t="s">
        <v>19</v>
      </c>
      <c r="F1033" s="224" t="s">
        <v>184</v>
      </c>
      <c r="G1033" s="222"/>
      <c r="H1033" s="225">
        <v>65.825999999999993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181</v>
      </c>
      <c r="AU1033" s="231" t="s">
        <v>79</v>
      </c>
      <c r="AV1033" s="15" t="s">
        <v>88</v>
      </c>
      <c r="AW1033" s="15" t="s">
        <v>31</v>
      </c>
      <c r="AX1033" s="15" t="s">
        <v>73</v>
      </c>
      <c r="AY1033" s="231" t="s">
        <v>165</v>
      </c>
    </row>
    <row r="1034" spans="1:65" s="2" customFormat="1" ht="55.5" customHeight="1">
      <c r="A1034" s="37"/>
      <c r="B1034" s="38"/>
      <c r="C1034" s="181" t="s">
        <v>1171</v>
      </c>
      <c r="D1034" s="181" t="s">
        <v>167</v>
      </c>
      <c r="E1034" s="182" t="s">
        <v>1172</v>
      </c>
      <c r="F1034" s="183" t="s">
        <v>1173</v>
      </c>
      <c r="G1034" s="184" t="s">
        <v>323</v>
      </c>
      <c r="H1034" s="185">
        <v>486.34199999999998</v>
      </c>
      <c r="I1034" s="186"/>
      <c r="J1034" s="187">
        <f>ROUND(I1034*H1034,2)</f>
        <v>0</v>
      </c>
      <c r="K1034" s="183" t="s">
        <v>171</v>
      </c>
      <c r="L1034" s="42"/>
      <c r="M1034" s="188" t="s">
        <v>19</v>
      </c>
      <c r="N1034" s="189" t="s">
        <v>41</v>
      </c>
      <c r="O1034" s="67"/>
      <c r="P1034" s="190">
        <f>O1034*H1034</f>
        <v>0</v>
      </c>
      <c r="Q1034" s="190">
        <v>8.0000000000000007E-5</v>
      </c>
      <c r="R1034" s="190">
        <f>Q1034*H1034</f>
        <v>3.8907360000000002E-2</v>
      </c>
      <c r="S1034" s="190">
        <v>0</v>
      </c>
      <c r="T1034" s="191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192" t="s">
        <v>88</v>
      </c>
      <c r="AT1034" s="192" t="s">
        <v>167</v>
      </c>
      <c r="AU1034" s="192" t="s">
        <v>79</v>
      </c>
      <c r="AY1034" s="20" t="s">
        <v>165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20" t="s">
        <v>79</v>
      </c>
      <c r="BK1034" s="193">
        <f>ROUND(I1034*H1034,2)</f>
        <v>0</v>
      </c>
      <c r="BL1034" s="20" t="s">
        <v>88</v>
      </c>
      <c r="BM1034" s="192" t="s">
        <v>1174</v>
      </c>
    </row>
    <row r="1035" spans="1:65" s="2" customFormat="1" ht="11.25">
      <c r="A1035" s="37"/>
      <c r="B1035" s="38"/>
      <c r="C1035" s="39"/>
      <c r="D1035" s="194" t="s">
        <v>172</v>
      </c>
      <c r="E1035" s="39"/>
      <c r="F1035" s="195" t="s">
        <v>1175</v>
      </c>
      <c r="G1035" s="39"/>
      <c r="H1035" s="39"/>
      <c r="I1035" s="196"/>
      <c r="J1035" s="39"/>
      <c r="K1035" s="39"/>
      <c r="L1035" s="42"/>
      <c r="M1035" s="197"/>
      <c r="N1035" s="198"/>
      <c r="O1035" s="67"/>
      <c r="P1035" s="67"/>
      <c r="Q1035" s="67"/>
      <c r="R1035" s="67"/>
      <c r="S1035" s="67"/>
      <c r="T1035" s="68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T1035" s="20" t="s">
        <v>172</v>
      </c>
      <c r="AU1035" s="20" t="s">
        <v>79</v>
      </c>
    </row>
    <row r="1036" spans="1:65" s="13" customFormat="1" ht="11.25">
      <c r="B1036" s="199"/>
      <c r="C1036" s="200"/>
      <c r="D1036" s="201" t="s">
        <v>181</v>
      </c>
      <c r="E1036" s="202" t="s">
        <v>19</v>
      </c>
      <c r="F1036" s="203" t="s">
        <v>1176</v>
      </c>
      <c r="G1036" s="200"/>
      <c r="H1036" s="204">
        <v>486.34199999999998</v>
      </c>
      <c r="I1036" s="205"/>
      <c r="J1036" s="200"/>
      <c r="K1036" s="200"/>
      <c r="L1036" s="206"/>
      <c r="M1036" s="207"/>
      <c r="N1036" s="208"/>
      <c r="O1036" s="208"/>
      <c r="P1036" s="208"/>
      <c r="Q1036" s="208"/>
      <c r="R1036" s="208"/>
      <c r="S1036" s="208"/>
      <c r="T1036" s="209"/>
      <c r="AT1036" s="210" t="s">
        <v>181</v>
      </c>
      <c r="AU1036" s="210" t="s">
        <v>79</v>
      </c>
      <c r="AV1036" s="13" t="s">
        <v>79</v>
      </c>
      <c r="AW1036" s="13" t="s">
        <v>31</v>
      </c>
      <c r="AX1036" s="13" t="s">
        <v>69</v>
      </c>
      <c r="AY1036" s="210" t="s">
        <v>165</v>
      </c>
    </row>
    <row r="1037" spans="1:65" s="15" customFormat="1" ht="11.25">
      <c r="B1037" s="221"/>
      <c r="C1037" s="222"/>
      <c r="D1037" s="201" t="s">
        <v>181</v>
      </c>
      <c r="E1037" s="223" t="s">
        <v>19</v>
      </c>
      <c r="F1037" s="224" t="s">
        <v>184</v>
      </c>
      <c r="G1037" s="222"/>
      <c r="H1037" s="225">
        <v>486.34199999999998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181</v>
      </c>
      <c r="AU1037" s="231" t="s">
        <v>79</v>
      </c>
      <c r="AV1037" s="15" t="s">
        <v>88</v>
      </c>
      <c r="AW1037" s="15" t="s">
        <v>31</v>
      </c>
      <c r="AX1037" s="15" t="s">
        <v>73</v>
      </c>
      <c r="AY1037" s="231" t="s">
        <v>165</v>
      </c>
    </row>
    <row r="1038" spans="1:65" s="2" customFormat="1" ht="33" customHeight="1">
      <c r="A1038" s="37"/>
      <c r="B1038" s="38"/>
      <c r="C1038" s="181" t="s">
        <v>761</v>
      </c>
      <c r="D1038" s="181" t="s">
        <v>167</v>
      </c>
      <c r="E1038" s="182" t="s">
        <v>1177</v>
      </c>
      <c r="F1038" s="183" t="s">
        <v>1178</v>
      </c>
      <c r="G1038" s="184" t="s">
        <v>323</v>
      </c>
      <c r="H1038" s="185">
        <v>395.89299999999997</v>
      </c>
      <c r="I1038" s="186"/>
      <c r="J1038" s="187">
        <f>ROUND(I1038*H1038,2)</f>
        <v>0</v>
      </c>
      <c r="K1038" s="183" t="s">
        <v>171</v>
      </c>
      <c r="L1038" s="42"/>
      <c r="M1038" s="188" t="s">
        <v>19</v>
      </c>
      <c r="N1038" s="189" t="s">
        <v>41</v>
      </c>
      <c r="O1038" s="67"/>
      <c r="P1038" s="190">
        <f>O1038*H1038</f>
        <v>0</v>
      </c>
      <c r="Q1038" s="190">
        <v>3.15E-2</v>
      </c>
      <c r="R1038" s="190">
        <f>Q1038*H1038</f>
        <v>12.470629499999999</v>
      </c>
      <c r="S1038" s="190">
        <v>0</v>
      </c>
      <c r="T1038" s="191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192" t="s">
        <v>88</v>
      </c>
      <c r="AT1038" s="192" t="s">
        <v>167</v>
      </c>
      <c r="AU1038" s="192" t="s">
        <v>79</v>
      </c>
      <c r="AY1038" s="20" t="s">
        <v>165</v>
      </c>
      <c r="BE1038" s="193">
        <f>IF(N1038="základní",J1038,0)</f>
        <v>0</v>
      </c>
      <c r="BF1038" s="193">
        <f>IF(N1038="snížená",J1038,0)</f>
        <v>0</v>
      </c>
      <c r="BG1038" s="193">
        <f>IF(N1038="zákl. přenesená",J1038,0)</f>
        <v>0</v>
      </c>
      <c r="BH1038" s="193">
        <f>IF(N1038="sníž. přenesená",J1038,0)</f>
        <v>0</v>
      </c>
      <c r="BI1038" s="193">
        <f>IF(N1038="nulová",J1038,0)</f>
        <v>0</v>
      </c>
      <c r="BJ1038" s="20" t="s">
        <v>79</v>
      </c>
      <c r="BK1038" s="193">
        <f>ROUND(I1038*H1038,2)</f>
        <v>0</v>
      </c>
      <c r="BL1038" s="20" t="s">
        <v>88</v>
      </c>
      <c r="BM1038" s="192" t="s">
        <v>1179</v>
      </c>
    </row>
    <row r="1039" spans="1:65" s="2" customFormat="1" ht="11.25">
      <c r="A1039" s="37"/>
      <c r="B1039" s="38"/>
      <c r="C1039" s="39"/>
      <c r="D1039" s="194" t="s">
        <v>172</v>
      </c>
      <c r="E1039" s="39"/>
      <c r="F1039" s="195" t="s">
        <v>1180</v>
      </c>
      <c r="G1039" s="39"/>
      <c r="H1039" s="39"/>
      <c r="I1039" s="196"/>
      <c r="J1039" s="39"/>
      <c r="K1039" s="39"/>
      <c r="L1039" s="42"/>
      <c r="M1039" s="197"/>
      <c r="N1039" s="198"/>
      <c r="O1039" s="67"/>
      <c r="P1039" s="67"/>
      <c r="Q1039" s="67"/>
      <c r="R1039" s="67"/>
      <c r="S1039" s="67"/>
      <c r="T1039" s="68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T1039" s="20" t="s">
        <v>172</v>
      </c>
      <c r="AU1039" s="20" t="s">
        <v>79</v>
      </c>
    </row>
    <row r="1040" spans="1:65" s="13" customFormat="1" ht="22.5">
      <c r="B1040" s="199"/>
      <c r="C1040" s="200"/>
      <c r="D1040" s="201" t="s">
        <v>181</v>
      </c>
      <c r="E1040" s="202" t="s">
        <v>19</v>
      </c>
      <c r="F1040" s="203" t="s">
        <v>1065</v>
      </c>
      <c r="G1040" s="200"/>
      <c r="H1040" s="204">
        <v>30.280999999999999</v>
      </c>
      <c r="I1040" s="205"/>
      <c r="J1040" s="200"/>
      <c r="K1040" s="200"/>
      <c r="L1040" s="206"/>
      <c r="M1040" s="207"/>
      <c r="N1040" s="208"/>
      <c r="O1040" s="208"/>
      <c r="P1040" s="208"/>
      <c r="Q1040" s="208"/>
      <c r="R1040" s="208"/>
      <c r="S1040" s="208"/>
      <c r="T1040" s="209"/>
      <c r="AT1040" s="210" t="s">
        <v>181</v>
      </c>
      <c r="AU1040" s="210" t="s">
        <v>79</v>
      </c>
      <c r="AV1040" s="13" t="s">
        <v>79</v>
      </c>
      <c r="AW1040" s="13" t="s">
        <v>31</v>
      </c>
      <c r="AX1040" s="13" t="s">
        <v>69</v>
      </c>
      <c r="AY1040" s="210" t="s">
        <v>165</v>
      </c>
    </row>
    <row r="1041" spans="1:65" s="13" customFormat="1" ht="11.25">
      <c r="B1041" s="199"/>
      <c r="C1041" s="200"/>
      <c r="D1041" s="201" t="s">
        <v>181</v>
      </c>
      <c r="E1041" s="202" t="s">
        <v>19</v>
      </c>
      <c r="F1041" s="203" t="s">
        <v>1066</v>
      </c>
      <c r="G1041" s="200"/>
      <c r="H1041" s="204">
        <v>114.413</v>
      </c>
      <c r="I1041" s="205"/>
      <c r="J1041" s="200"/>
      <c r="K1041" s="200"/>
      <c r="L1041" s="206"/>
      <c r="M1041" s="207"/>
      <c r="N1041" s="208"/>
      <c r="O1041" s="208"/>
      <c r="P1041" s="208"/>
      <c r="Q1041" s="208"/>
      <c r="R1041" s="208"/>
      <c r="S1041" s="208"/>
      <c r="T1041" s="209"/>
      <c r="AT1041" s="210" t="s">
        <v>181</v>
      </c>
      <c r="AU1041" s="210" t="s">
        <v>79</v>
      </c>
      <c r="AV1041" s="13" t="s">
        <v>79</v>
      </c>
      <c r="AW1041" s="13" t="s">
        <v>31</v>
      </c>
      <c r="AX1041" s="13" t="s">
        <v>69</v>
      </c>
      <c r="AY1041" s="210" t="s">
        <v>165</v>
      </c>
    </row>
    <row r="1042" spans="1:65" s="13" customFormat="1" ht="11.25">
      <c r="B1042" s="199"/>
      <c r="C1042" s="200"/>
      <c r="D1042" s="201" t="s">
        <v>181</v>
      </c>
      <c r="E1042" s="202" t="s">
        <v>19</v>
      </c>
      <c r="F1042" s="203" t="s">
        <v>1067</v>
      </c>
      <c r="G1042" s="200"/>
      <c r="H1042" s="204">
        <v>16.613</v>
      </c>
      <c r="I1042" s="205"/>
      <c r="J1042" s="200"/>
      <c r="K1042" s="200"/>
      <c r="L1042" s="206"/>
      <c r="M1042" s="207"/>
      <c r="N1042" s="208"/>
      <c r="O1042" s="208"/>
      <c r="P1042" s="208"/>
      <c r="Q1042" s="208"/>
      <c r="R1042" s="208"/>
      <c r="S1042" s="208"/>
      <c r="T1042" s="209"/>
      <c r="AT1042" s="210" t="s">
        <v>181</v>
      </c>
      <c r="AU1042" s="210" t="s">
        <v>79</v>
      </c>
      <c r="AV1042" s="13" t="s">
        <v>79</v>
      </c>
      <c r="AW1042" s="13" t="s">
        <v>31</v>
      </c>
      <c r="AX1042" s="13" t="s">
        <v>69</v>
      </c>
      <c r="AY1042" s="210" t="s">
        <v>165</v>
      </c>
    </row>
    <row r="1043" spans="1:65" s="13" customFormat="1" ht="22.5">
      <c r="B1043" s="199"/>
      <c r="C1043" s="200"/>
      <c r="D1043" s="201" t="s">
        <v>181</v>
      </c>
      <c r="E1043" s="202" t="s">
        <v>19</v>
      </c>
      <c r="F1043" s="203" t="s">
        <v>1068</v>
      </c>
      <c r="G1043" s="200"/>
      <c r="H1043" s="204">
        <v>11.76</v>
      </c>
      <c r="I1043" s="205"/>
      <c r="J1043" s="200"/>
      <c r="K1043" s="200"/>
      <c r="L1043" s="206"/>
      <c r="M1043" s="207"/>
      <c r="N1043" s="208"/>
      <c r="O1043" s="208"/>
      <c r="P1043" s="208"/>
      <c r="Q1043" s="208"/>
      <c r="R1043" s="208"/>
      <c r="S1043" s="208"/>
      <c r="T1043" s="209"/>
      <c r="AT1043" s="210" t="s">
        <v>181</v>
      </c>
      <c r="AU1043" s="210" t="s">
        <v>79</v>
      </c>
      <c r="AV1043" s="13" t="s">
        <v>79</v>
      </c>
      <c r="AW1043" s="13" t="s">
        <v>31</v>
      </c>
      <c r="AX1043" s="13" t="s">
        <v>69</v>
      </c>
      <c r="AY1043" s="210" t="s">
        <v>165</v>
      </c>
    </row>
    <row r="1044" spans="1:65" s="13" customFormat="1" ht="11.25">
      <c r="B1044" s="199"/>
      <c r="C1044" s="200"/>
      <c r="D1044" s="201" t="s">
        <v>181</v>
      </c>
      <c r="E1044" s="202" t="s">
        <v>19</v>
      </c>
      <c r="F1044" s="203" t="s">
        <v>1069</v>
      </c>
      <c r="G1044" s="200"/>
      <c r="H1044" s="204">
        <v>3.81</v>
      </c>
      <c r="I1044" s="205"/>
      <c r="J1044" s="200"/>
      <c r="K1044" s="200"/>
      <c r="L1044" s="206"/>
      <c r="M1044" s="207"/>
      <c r="N1044" s="208"/>
      <c r="O1044" s="208"/>
      <c r="P1044" s="208"/>
      <c r="Q1044" s="208"/>
      <c r="R1044" s="208"/>
      <c r="S1044" s="208"/>
      <c r="T1044" s="209"/>
      <c r="AT1044" s="210" t="s">
        <v>181</v>
      </c>
      <c r="AU1044" s="210" t="s">
        <v>79</v>
      </c>
      <c r="AV1044" s="13" t="s">
        <v>79</v>
      </c>
      <c r="AW1044" s="13" t="s">
        <v>31</v>
      </c>
      <c r="AX1044" s="13" t="s">
        <v>69</v>
      </c>
      <c r="AY1044" s="210" t="s">
        <v>165</v>
      </c>
    </row>
    <row r="1045" spans="1:65" s="13" customFormat="1" ht="11.25">
      <c r="B1045" s="199"/>
      <c r="C1045" s="200"/>
      <c r="D1045" s="201" t="s">
        <v>181</v>
      </c>
      <c r="E1045" s="202" t="s">
        <v>19</v>
      </c>
      <c r="F1045" s="203" t="s">
        <v>1070</v>
      </c>
      <c r="G1045" s="200"/>
      <c r="H1045" s="204">
        <v>3.8</v>
      </c>
      <c r="I1045" s="205"/>
      <c r="J1045" s="200"/>
      <c r="K1045" s="200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181</v>
      </c>
      <c r="AU1045" s="210" t="s">
        <v>79</v>
      </c>
      <c r="AV1045" s="13" t="s">
        <v>79</v>
      </c>
      <c r="AW1045" s="13" t="s">
        <v>31</v>
      </c>
      <c r="AX1045" s="13" t="s">
        <v>69</v>
      </c>
      <c r="AY1045" s="210" t="s">
        <v>165</v>
      </c>
    </row>
    <row r="1046" spans="1:65" s="14" customFormat="1" ht="11.25">
      <c r="B1046" s="211"/>
      <c r="C1046" s="212"/>
      <c r="D1046" s="201" t="s">
        <v>181</v>
      </c>
      <c r="E1046" s="213" t="s">
        <v>19</v>
      </c>
      <c r="F1046" s="214" t="s">
        <v>1071</v>
      </c>
      <c r="G1046" s="212"/>
      <c r="H1046" s="213" t="s">
        <v>19</v>
      </c>
      <c r="I1046" s="215"/>
      <c r="J1046" s="212"/>
      <c r="K1046" s="212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181</v>
      </c>
      <c r="AU1046" s="220" t="s">
        <v>79</v>
      </c>
      <c r="AV1046" s="14" t="s">
        <v>73</v>
      </c>
      <c r="AW1046" s="14" t="s">
        <v>31</v>
      </c>
      <c r="AX1046" s="14" t="s">
        <v>69</v>
      </c>
      <c r="AY1046" s="220" t="s">
        <v>165</v>
      </c>
    </row>
    <row r="1047" spans="1:65" s="13" customFormat="1" ht="11.25">
      <c r="B1047" s="199"/>
      <c r="C1047" s="200"/>
      <c r="D1047" s="201" t="s">
        <v>181</v>
      </c>
      <c r="E1047" s="202" t="s">
        <v>19</v>
      </c>
      <c r="F1047" s="203" t="s">
        <v>1026</v>
      </c>
      <c r="G1047" s="200"/>
      <c r="H1047" s="204">
        <v>5.91</v>
      </c>
      <c r="I1047" s="205"/>
      <c r="J1047" s="200"/>
      <c r="K1047" s="200"/>
      <c r="L1047" s="206"/>
      <c r="M1047" s="207"/>
      <c r="N1047" s="208"/>
      <c r="O1047" s="208"/>
      <c r="P1047" s="208"/>
      <c r="Q1047" s="208"/>
      <c r="R1047" s="208"/>
      <c r="S1047" s="208"/>
      <c r="T1047" s="209"/>
      <c r="AT1047" s="210" t="s">
        <v>181</v>
      </c>
      <c r="AU1047" s="210" t="s">
        <v>79</v>
      </c>
      <c r="AV1047" s="13" t="s">
        <v>79</v>
      </c>
      <c r="AW1047" s="13" t="s">
        <v>31</v>
      </c>
      <c r="AX1047" s="13" t="s">
        <v>69</v>
      </c>
      <c r="AY1047" s="210" t="s">
        <v>165</v>
      </c>
    </row>
    <row r="1048" spans="1:65" s="13" customFormat="1" ht="11.25">
      <c r="B1048" s="199"/>
      <c r="C1048" s="200"/>
      <c r="D1048" s="201" t="s">
        <v>181</v>
      </c>
      <c r="E1048" s="202" t="s">
        <v>19</v>
      </c>
      <c r="F1048" s="203" t="s">
        <v>1027</v>
      </c>
      <c r="G1048" s="200"/>
      <c r="H1048" s="204">
        <v>29.608000000000001</v>
      </c>
      <c r="I1048" s="205"/>
      <c r="J1048" s="200"/>
      <c r="K1048" s="200"/>
      <c r="L1048" s="206"/>
      <c r="M1048" s="207"/>
      <c r="N1048" s="208"/>
      <c r="O1048" s="208"/>
      <c r="P1048" s="208"/>
      <c r="Q1048" s="208"/>
      <c r="R1048" s="208"/>
      <c r="S1048" s="208"/>
      <c r="T1048" s="209"/>
      <c r="AT1048" s="210" t="s">
        <v>181</v>
      </c>
      <c r="AU1048" s="210" t="s">
        <v>79</v>
      </c>
      <c r="AV1048" s="13" t="s">
        <v>79</v>
      </c>
      <c r="AW1048" s="13" t="s">
        <v>31</v>
      </c>
      <c r="AX1048" s="13" t="s">
        <v>69</v>
      </c>
      <c r="AY1048" s="210" t="s">
        <v>165</v>
      </c>
    </row>
    <row r="1049" spans="1:65" s="13" customFormat="1" ht="11.25">
      <c r="B1049" s="199"/>
      <c r="C1049" s="200"/>
      <c r="D1049" s="201" t="s">
        <v>181</v>
      </c>
      <c r="E1049" s="202" t="s">
        <v>19</v>
      </c>
      <c r="F1049" s="203" t="s">
        <v>1028</v>
      </c>
      <c r="G1049" s="200"/>
      <c r="H1049" s="204">
        <v>38.881999999999998</v>
      </c>
      <c r="I1049" s="205"/>
      <c r="J1049" s="200"/>
      <c r="K1049" s="200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181</v>
      </c>
      <c r="AU1049" s="210" t="s">
        <v>79</v>
      </c>
      <c r="AV1049" s="13" t="s">
        <v>79</v>
      </c>
      <c r="AW1049" s="13" t="s">
        <v>31</v>
      </c>
      <c r="AX1049" s="13" t="s">
        <v>69</v>
      </c>
      <c r="AY1049" s="210" t="s">
        <v>165</v>
      </c>
    </row>
    <row r="1050" spans="1:65" s="13" customFormat="1" ht="11.25">
      <c r="B1050" s="199"/>
      <c r="C1050" s="200"/>
      <c r="D1050" s="201" t="s">
        <v>181</v>
      </c>
      <c r="E1050" s="202" t="s">
        <v>19</v>
      </c>
      <c r="F1050" s="203" t="s">
        <v>1029</v>
      </c>
      <c r="G1050" s="200"/>
      <c r="H1050" s="204">
        <v>3.36</v>
      </c>
      <c r="I1050" s="205"/>
      <c r="J1050" s="200"/>
      <c r="K1050" s="200"/>
      <c r="L1050" s="206"/>
      <c r="M1050" s="207"/>
      <c r="N1050" s="208"/>
      <c r="O1050" s="208"/>
      <c r="P1050" s="208"/>
      <c r="Q1050" s="208"/>
      <c r="R1050" s="208"/>
      <c r="S1050" s="208"/>
      <c r="T1050" s="209"/>
      <c r="AT1050" s="210" t="s">
        <v>181</v>
      </c>
      <c r="AU1050" s="210" t="s">
        <v>79</v>
      </c>
      <c r="AV1050" s="13" t="s">
        <v>79</v>
      </c>
      <c r="AW1050" s="13" t="s">
        <v>31</v>
      </c>
      <c r="AX1050" s="13" t="s">
        <v>69</v>
      </c>
      <c r="AY1050" s="210" t="s">
        <v>165</v>
      </c>
    </row>
    <row r="1051" spans="1:65" s="13" customFormat="1" ht="11.25">
      <c r="B1051" s="199"/>
      <c r="C1051" s="200"/>
      <c r="D1051" s="201" t="s">
        <v>181</v>
      </c>
      <c r="E1051" s="202" t="s">
        <v>19</v>
      </c>
      <c r="F1051" s="203" t="s">
        <v>1030</v>
      </c>
      <c r="G1051" s="200"/>
      <c r="H1051" s="204">
        <v>10.472</v>
      </c>
      <c r="I1051" s="205"/>
      <c r="J1051" s="200"/>
      <c r="K1051" s="200"/>
      <c r="L1051" s="206"/>
      <c r="M1051" s="207"/>
      <c r="N1051" s="208"/>
      <c r="O1051" s="208"/>
      <c r="P1051" s="208"/>
      <c r="Q1051" s="208"/>
      <c r="R1051" s="208"/>
      <c r="S1051" s="208"/>
      <c r="T1051" s="209"/>
      <c r="AT1051" s="210" t="s">
        <v>181</v>
      </c>
      <c r="AU1051" s="210" t="s">
        <v>79</v>
      </c>
      <c r="AV1051" s="13" t="s">
        <v>79</v>
      </c>
      <c r="AW1051" s="13" t="s">
        <v>31</v>
      </c>
      <c r="AX1051" s="13" t="s">
        <v>69</v>
      </c>
      <c r="AY1051" s="210" t="s">
        <v>165</v>
      </c>
    </row>
    <row r="1052" spans="1:65" s="13" customFormat="1" ht="11.25">
      <c r="B1052" s="199"/>
      <c r="C1052" s="200"/>
      <c r="D1052" s="201" t="s">
        <v>181</v>
      </c>
      <c r="E1052" s="202" t="s">
        <v>19</v>
      </c>
      <c r="F1052" s="203" t="s">
        <v>1031</v>
      </c>
      <c r="G1052" s="200"/>
      <c r="H1052" s="204">
        <v>126.98399999999999</v>
      </c>
      <c r="I1052" s="205"/>
      <c r="J1052" s="200"/>
      <c r="K1052" s="200"/>
      <c r="L1052" s="206"/>
      <c r="M1052" s="207"/>
      <c r="N1052" s="208"/>
      <c r="O1052" s="208"/>
      <c r="P1052" s="208"/>
      <c r="Q1052" s="208"/>
      <c r="R1052" s="208"/>
      <c r="S1052" s="208"/>
      <c r="T1052" s="209"/>
      <c r="AT1052" s="210" t="s">
        <v>181</v>
      </c>
      <c r="AU1052" s="210" t="s">
        <v>79</v>
      </c>
      <c r="AV1052" s="13" t="s">
        <v>79</v>
      </c>
      <c r="AW1052" s="13" t="s">
        <v>31</v>
      </c>
      <c r="AX1052" s="13" t="s">
        <v>69</v>
      </c>
      <c r="AY1052" s="210" t="s">
        <v>165</v>
      </c>
    </row>
    <row r="1053" spans="1:65" s="15" customFormat="1" ht="11.25">
      <c r="B1053" s="221"/>
      <c r="C1053" s="222"/>
      <c r="D1053" s="201" t="s">
        <v>181</v>
      </c>
      <c r="E1053" s="223" t="s">
        <v>19</v>
      </c>
      <c r="F1053" s="224" t="s">
        <v>184</v>
      </c>
      <c r="G1053" s="222"/>
      <c r="H1053" s="225">
        <v>395.89299999999997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181</v>
      </c>
      <c r="AU1053" s="231" t="s">
        <v>79</v>
      </c>
      <c r="AV1053" s="15" t="s">
        <v>88</v>
      </c>
      <c r="AW1053" s="15" t="s">
        <v>31</v>
      </c>
      <c r="AX1053" s="15" t="s">
        <v>73</v>
      </c>
      <c r="AY1053" s="231" t="s">
        <v>165</v>
      </c>
    </row>
    <row r="1054" spans="1:65" s="2" customFormat="1" ht="24.2" customHeight="1">
      <c r="A1054" s="37"/>
      <c r="B1054" s="38"/>
      <c r="C1054" s="181" t="s">
        <v>1181</v>
      </c>
      <c r="D1054" s="181" t="s">
        <v>167</v>
      </c>
      <c r="E1054" s="182" t="s">
        <v>1182</v>
      </c>
      <c r="F1054" s="183" t="s">
        <v>1183</v>
      </c>
      <c r="G1054" s="184" t="s">
        <v>323</v>
      </c>
      <c r="H1054" s="185">
        <v>496.29399999999998</v>
      </c>
      <c r="I1054" s="186"/>
      <c r="J1054" s="187">
        <f>ROUND(I1054*H1054,2)</f>
        <v>0</v>
      </c>
      <c r="K1054" s="183" t="s">
        <v>171</v>
      </c>
      <c r="L1054" s="42"/>
      <c r="M1054" s="188" t="s">
        <v>19</v>
      </c>
      <c r="N1054" s="189" t="s">
        <v>41</v>
      </c>
      <c r="O1054" s="67"/>
      <c r="P1054" s="190">
        <f>O1054*H1054</f>
        <v>0</v>
      </c>
      <c r="Q1054" s="190">
        <v>2.0000000000000001E-4</v>
      </c>
      <c r="R1054" s="190">
        <f>Q1054*H1054</f>
        <v>9.9258800000000008E-2</v>
      </c>
      <c r="S1054" s="190">
        <v>0</v>
      </c>
      <c r="T1054" s="191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92" t="s">
        <v>88</v>
      </c>
      <c r="AT1054" s="192" t="s">
        <v>167</v>
      </c>
      <c r="AU1054" s="192" t="s">
        <v>79</v>
      </c>
      <c r="AY1054" s="20" t="s">
        <v>165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20" t="s">
        <v>79</v>
      </c>
      <c r="BK1054" s="193">
        <f>ROUND(I1054*H1054,2)</f>
        <v>0</v>
      </c>
      <c r="BL1054" s="20" t="s">
        <v>88</v>
      </c>
      <c r="BM1054" s="192" t="s">
        <v>1184</v>
      </c>
    </row>
    <row r="1055" spans="1:65" s="2" customFormat="1" ht="11.25">
      <c r="A1055" s="37"/>
      <c r="B1055" s="38"/>
      <c r="C1055" s="39"/>
      <c r="D1055" s="194" t="s">
        <v>172</v>
      </c>
      <c r="E1055" s="39"/>
      <c r="F1055" s="195" t="s">
        <v>1185</v>
      </c>
      <c r="G1055" s="39"/>
      <c r="H1055" s="39"/>
      <c r="I1055" s="196"/>
      <c r="J1055" s="39"/>
      <c r="K1055" s="39"/>
      <c r="L1055" s="42"/>
      <c r="M1055" s="197"/>
      <c r="N1055" s="198"/>
      <c r="O1055" s="67"/>
      <c r="P1055" s="67"/>
      <c r="Q1055" s="67"/>
      <c r="R1055" s="67"/>
      <c r="S1055" s="67"/>
      <c r="T1055" s="68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T1055" s="20" t="s">
        <v>172</v>
      </c>
      <c r="AU1055" s="20" t="s">
        <v>79</v>
      </c>
    </row>
    <row r="1056" spans="1:65" s="13" customFormat="1" ht="22.5">
      <c r="B1056" s="199"/>
      <c r="C1056" s="200"/>
      <c r="D1056" s="201" t="s">
        <v>181</v>
      </c>
      <c r="E1056" s="202" t="s">
        <v>19</v>
      </c>
      <c r="F1056" s="203" t="s">
        <v>1077</v>
      </c>
      <c r="G1056" s="200"/>
      <c r="H1056" s="204">
        <v>568.97400000000005</v>
      </c>
      <c r="I1056" s="205"/>
      <c r="J1056" s="200"/>
      <c r="K1056" s="200"/>
      <c r="L1056" s="206"/>
      <c r="M1056" s="207"/>
      <c r="N1056" s="208"/>
      <c r="O1056" s="208"/>
      <c r="P1056" s="208"/>
      <c r="Q1056" s="208"/>
      <c r="R1056" s="208"/>
      <c r="S1056" s="208"/>
      <c r="T1056" s="209"/>
      <c r="AT1056" s="210" t="s">
        <v>181</v>
      </c>
      <c r="AU1056" s="210" t="s">
        <v>79</v>
      </c>
      <c r="AV1056" s="13" t="s">
        <v>79</v>
      </c>
      <c r="AW1056" s="13" t="s">
        <v>31</v>
      </c>
      <c r="AX1056" s="13" t="s">
        <v>69</v>
      </c>
      <c r="AY1056" s="210" t="s">
        <v>165</v>
      </c>
    </row>
    <row r="1057" spans="1:65" s="13" customFormat="1" ht="11.25">
      <c r="B1057" s="199"/>
      <c r="C1057" s="200"/>
      <c r="D1057" s="201" t="s">
        <v>181</v>
      </c>
      <c r="E1057" s="202" t="s">
        <v>19</v>
      </c>
      <c r="F1057" s="203" t="s">
        <v>1078</v>
      </c>
      <c r="G1057" s="200"/>
      <c r="H1057" s="204">
        <v>12.3</v>
      </c>
      <c r="I1057" s="205"/>
      <c r="J1057" s="200"/>
      <c r="K1057" s="200"/>
      <c r="L1057" s="206"/>
      <c r="M1057" s="207"/>
      <c r="N1057" s="208"/>
      <c r="O1057" s="208"/>
      <c r="P1057" s="208"/>
      <c r="Q1057" s="208"/>
      <c r="R1057" s="208"/>
      <c r="S1057" s="208"/>
      <c r="T1057" s="209"/>
      <c r="AT1057" s="210" t="s">
        <v>181</v>
      </c>
      <c r="AU1057" s="210" t="s">
        <v>79</v>
      </c>
      <c r="AV1057" s="13" t="s">
        <v>79</v>
      </c>
      <c r="AW1057" s="13" t="s">
        <v>31</v>
      </c>
      <c r="AX1057" s="13" t="s">
        <v>69</v>
      </c>
      <c r="AY1057" s="210" t="s">
        <v>165</v>
      </c>
    </row>
    <row r="1058" spans="1:65" s="13" customFormat="1" ht="11.25">
      <c r="B1058" s="199"/>
      <c r="C1058" s="200"/>
      <c r="D1058" s="201" t="s">
        <v>181</v>
      </c>
      <c r="E1058" s="202" t="s">
        <v>19</v>
      </c>
      <c r="F1058" s="203" t="s">
        <v>1079</v>
      </c>
      <c r="G1058" s="200"/>
      <c r="H1058" s="204">
        <v>9.4499999999999993</v>
      </c>
      <c r="I1058" s="205"/>
      <c r="J1058" s="200"/>
      <c r="K1058" s="200"/>
      <c r="L1058" s="206"/>
      <c r="M1058" s="207"/>
      <c r="N1058" s="208"/>
      <c r="O1058" s="208"/>
      <c r="P1058" s="208"/>
      <c r="Q1058" s="208"/>
      <c r="R1058" s="208"/>
      <c r="S1058" s="208"/>
      <c r="T1058" s="209"/>
      <c r="AT1058" s="210" t="s">
        <v>181</v>
      </c>
      <c r="AU1058" s="210" t="s">
        <v>79</v>
      </c>
      <c r="AV1058" s="13" t="s">
        <v>79</v>
      </c>
      <c r="AW1058" s="13" t="s">
        <v>31</v>
      </c>
      <c r="AX1058" s="13" t="s">
        <v>69</v>
      </c>
      <c r="AY1058" s="210" t="s">
        <v>165</v>
      </c>
    </row>
    <row r="1059" spans="1:65" s="13" customFormat="1" ht="33.75">
      <c r="B1059" s="199"/>
      <c r="C1059" s="200"/>
      <c r="D1059" s="201" t="s">
        <v>181</v>
      </c>
      <c r="E1059" s="202" t="s">
        <v>19</v>
      </c>
      <c r="F1059" s="203" t="s">
        <v>1080</v>
      </c>
      <c r="G1059" s="200"/>
      <c r="H1059" s="204">
        <v>-100.84</v>
      </c>
      <c r="I1059" s="205"/>
      <c r="J1059" s="200"/>
      <c r="K1059" s="200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181</v>
      </c>
      <c r="AU1059" s="210" t="s">
        <v>79</v>
      </c>
      <c r="AV1059" s="13" t="s">
        <v>79</v>
      </c>
      <c r="AW1059" s="13" t="s">
        <v>31</v>
      </c>
      <c r="AX1059" s="13" t="s">
        <v>69</v>
      </c>
      <c r="AY1059" s="210" t="s">
        <v>165</v>
      </c>
    </row>
    <row r="1060" spans="1:65" s="13" customFormat="1" ht="11.25">
      <c r="B1060" s="199"/>
      <c r="C1060" s="200"/>
      <c r="D1060" s="201" t="s">
        <v>181</v>
      </c>
      <c r="E1060" s="202" t="s">
        <v>19</v>
      </c>
      <c r="F1060" s="203" t="s">
        <v>1081</v>
      </c>
      <c r="G1060" s="200"/>
      <c r="H1060" s="204">
        <v>-36</v>
      </c>
      <c r="I1060" s="205"/>
      <c r="J1060" s="200"/>
      <c r="K1060" s="200"/>
      <c r="L1060" s="206"/>
      <c r="M1060" s="207"/>
      <c r="N1060" s="208"/>
      <c r="O1060" s="208"/>
      <c r="P1060" s="208"/>
      <c r="Q1060" s="208"/>
      <c r="R1060" s="208"/>
      <c r="S1060" s="208"/>
      <c r="T1060" s="209"/>
      <c r="AT1060" s="210" t="s">
        <v>181</v>
      </c>
      <c r="AU1060" s="210" t="s">
        <v>79</v>
      </c>
      <c r="AV1060" s="13" t="s">
        <v>79</v>
      </c>
      <c r="AW1060" s="13" t="s">
        <v>31</v>
      </c>
      <c r="AX1060" s="13" t="s">
        <v>69</v>
      </c>
      <c r="AY1060" s="210" t="s">
        <v>165</v>
      </c>
    </row>
    <row r="1061" spans="1:65" s="13" customFormat="1" ht="11.25">
      <c r="B1061" s="199"/>
      <c r="C1061" s="200"/>
      <c r="D1061" s="201" t="s">
        <v>181</v>
      </c>
      <c r="E1061" s="202" t="s">
        <v>19</v>
      </c>
      <c r="F1061" s="203" t="s">
        <v>1082</v>
      </c>
      <c r="G1061" s="200"/>
      <c r="H1061" s="204">
        <v>46.134</v>
      </c>
      <c r="I1061" s="205"/>
      <c r="J1061" s="200"/>
      <c r="K1061" s="200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181</v>
      </c>
      <c r="AU1061" s="210" t="s">
        <v>79</v>
      </c>
      <c r="AV1061" s="13" t="s">
        <v>79</v>
      </c>
      <c r="AW1061" s="13" t="s">
        <v>31</v>
      </c>
      <c r="AX1061" s="13" t="s">
        <v>69</v>
      </c>
      <c r="AY1061" s="210" t="s">
        <v>165</v>
      </c>
    </row>
    <row r="1062" spans="1:65" s="13" customFormat="1" ht="11.25">
      <c r="B1062" s="199"/>
      <c r="C1062" s="200"/>
      <c r="D1062" s="201" t="s">
        <v>181</v>
      </c>
      <c r="E1062" s="202" t="s">
        <v>19</v>
      </c>
      <c r="F1062" s="203" t="s">
        <v>1083</v>
      </c>
      <c r="G1062" s="200"/>
      <c r="H1062" s="204">
        <v>-1.8</v>
      </c>
      <c r="I1062" s="205"/>
      <c r="J1062" s="200"/>
      <c r="K1062" s="200"/>
      <c r="L1062" s="206"/>
      <c r="M1062" s="207"/>
      <c r="N1062" s="208"/>
      <c r="O1062" s="208"/>
      <c r="P1062" s="208"/>
      <c r="Q1062" s="208"/>
      <c r="R1062" s="208"/>
      <c r="S1062" s="208"/>
      <c r="T1062" s="209"/>
      <c r="AT1062" s="210" t="s">
        <v>181</v>
      </c>
      <c r="AU1062" s="210" t="s">
        <v>79</v>
      </c>
      <c r="AV1062" s="13" t="s">
        <v>79</v>
      </c>
      <c r="AW1062" s="13" t="s">
        <v>31</v>
      </c>
      <c r="AX1062" s="13" t="s">
        <v>69</v>
      </c>
      <c r="AY1062" s="210" t="s">
        <v>165</v>
      </c>
    </row>
    <row r="1063" spans="1:65" s="13" customFormat="1" ht="11.25">
      <c r="B1063" s="199"/>
      <c r="C1063" s="200"/>
      <c r="D1063" s="201" t="s">
        <v>181</v>
      </c>
      <c r="E1063" s="202" t="s">
        <v>19</v>
      </c>
      <c r="F1063" s="203" t="s">
        <v>1084</v>
      </c>
      <c r="G1063" s="200"/>
      <c r="H1063" s="204">
        <v>-8.5259999999999998</v>
      </c>
      <c r="I1063" s="205"/>
      <c r="J1063" s="200"/>
      <c r="K1063" s="200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181</v>
      </c>
      <c r="AU1063" s="210" t="s">
        <v>79</v>
      </c>
      <c r="AV1063" s="13" t="s">
        <v>79</v>
      </c>
      <c r="AW1063" s="13" t="s">
        <v>31</v>
      </c>
      <c r="AX1063" s="13" t="s">
        <v>69</v>
      </c>
      <c r="AY1063" s="210" t="s">
        <v>165</v>
      </c>
    </row>
    <row r="1064" spans="1:65" s="13" customFormat="1" ht="11.25">
      <c r="B1064" s="199"/>
      <c r="C1064" s="200"/>
      <c r="D1064" s="201" t="s">
        <v>181</v>
      </c>
      <c r="E1064" s="202" t="s">
        <v>19</v>
      </c>
      <c r="F1064" s="203" t="s">
        <v>1085</v>
      </c>
      <c r="G1064" s="200"/>
      <c r="H1064" s="204">
        <v>-3.35</v>
      </c>
      <c r="I1064" s="205"/>
      <c r="J1064" s="200"/>
      <c r="K1064" s="200"/>
      <c r="L1064" s="206"/>
      <c r="M1064" s="207"/>
      <c r="N1064" s="208"/>
      <c r="O1064" s="208"/>
      <c r="P1064" s="208"/>
      <c r="Q1064" s="208"/>
      <c r="R1064" s="208"/>
      <c r="S1064" s="208"/>
      <c r="T1064" s="209"/>
      <c r="AT1064" s="210" t="s">
        <v>181</v>
      </c>
      <c r="AU1064" s="210" t="s">
        <v>79</v>
      </c>
      <c r="AV1064" s="13" t="s">
        <v>79</v>
      </c>
      <c r="AW1064" s="13" t="s">
        <v>31</v>
      </c>
      <c r="AX1064" s="13" t="s">
        <v>69</v>
      </c>
      <c r="AY1064" s="210" t="s">
        <v>165</v>
      </c>
    </row>
    <row r="1065" spans="1:65" s="13" customFormat="1" ht="11.25">
      <c r="B1065" s="199"/>
      <c r="C1065" s="200"/>
      <c r="D1065" s="201" t="s">
        <v>181</v>
      </c>
      <c r="E1065" s="202" t="s">
        <v>19</v>
      </c>
      <c r="F1065" s="203" t="s">
        <v>1086</v>
      </c>
      <c r="G1065" s="200"/>
      <c r="H1065" s="204">
        <v>21.518000000000001</v>
      </c>
      <c r="I1065" s="205"/>
      <c r="J1065" s="200"/>
      <c r="K1065" s="200"/>
      <c r="L1065" s="206"/>
      <c r="M1065" s="207"/>
      <c r="N1065" s="208"/>
      <c r="O1065" s="208"/>
      <c r="P1065" s="208"/>
      <c r="Q1065" s="208"/>
      <c r="R1065" s="208"/>
      <c r="S1065" s="208"/>
      <c r="T1065" s="209"/>
      <c r="AT1065" s="210" t="s">
        <v>181</v>
      </c>
      <c r="AU1065" s="210" t="s">
        <v>79</v>
      </c>
      <c r="AV1065" s="13" t="s">
        <v>79</v>
      </c>
      <c r="AW1065" s="13" t="s">
        <v>31</v>
      </c>
      <c r="AX1065" s="13" t="s">
        <v>69</v>
      </c>
      <c r="AY1065" s="210" t="s">
        <v>165</v>
      </c>
    </row>
    <row r="1066" spans="1:65" s="13" customFormat="1" ht="11.25">
      <c r="B1066" s="199"/>
      <c r="C1066" s="200"/>
      <c r="D1066" s="201" t="s">
        <v>181</v>
      </c>
      <c r="E1066" s="202" t="s">
        <v>19</v>
      </c>
      <c r="F1066" s="203" t="s">
        <v>1087</v>
      </c>
      <c r="G1066" s="200"/>
      <c r="H1066" s="204">
        <v>32.948</v>
      </c>
      <c r="I1066" s="205"/>
      <c r="J1066" s="200"/>
      <c r="K1066" s="200"/>
      <c r="L1066" s="206"/>
      <c r="M1066" s="207"/>
      <c r="N1066" s="208"/>
      <c r="O1066" s="208"/>
      <c r="P1066" s="208"/>
      <c r="Q1066" s="208"/>
      <c r="R1066" s="208"/>
      <c r="S1066" s="208"/>
      <c r="T1066" s="209"/>
      <c r="AT1066" s="210" t="s">
        <v>181</v>
      </c>
      <c r="AU1066" s="210" t="s">
        <v>79</v>
      </c>
      <c r="AV1066" s="13" t="s">
        <v>79</v>
      </c>
      <c r="AW1066" s="13" t="s">
        <v>31</v>
      </c>
      <c r="AX1066" s="13" t="s">
        <v>69</v>
      </c>
      <c r="AY1066" s="210" t="s">
        <v>165</v>
      </c>
    </row>
    <row r="1067" spans="1:65" s="13" customFormat="1" ht="11.25">
      <c r="B1067" s="199"/>
      <c r="C1067" s="200"/>
      <c r="D1067" s="201" t="s">
        <v>181</v>
      </c>
      <c r="E1067" s="202" t="s">
        <v>19</v>
      </c>
      <c r="F1067" s="203" t="s">
        <v>1088</v>
      </c>
      <c r="G1067" s="200"/>
      <c r="H1067" s="204">
        <v>5.3760000000000003</v>
      </c>
      <c r="I1067" s="205"/>
      <c r="J1067" s="200"/>
      <c r="K1067" s="200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181</v>
      </c>
      <c r="AU1067" s="210" t="s">
        <v>79</v>
      </c>
      <c r="AV1067" s="13" t="s">
        <v>79</v>
      </c>
      <c r="AW1067" s="13" t="s">
        <v>31</v>
      </c>
      <c r="AX1067" s="13" t="s">
        <v>69</v>
      </c>
      <c r="AY1067" s="210" t="s">
        <v>165</v>
      </c>
    </row>
    <row r="1068" spans="1:65" s="13" customFormat="1" ht="11.25">
      <c r="B1068" s="199"/>
      <c r="C1068" s="200"/>
      <c r="D1068" s="201" t="s">
        <v>181</v>
      </c>
      <c r="E1068" s="202" t="s">
        <v>19</v>
      </c>
      <c r="F1068" s="203" t="s">
        <v>1103</v>
      </c>
      <c r="G1068" s="200"/>
      <c r="H1068" s="204">
        <v>14.56</v>
      </c>
      <c r="I1068" s="205"/>
      <c r="J1068" s="200"/>
      <c r="K1068" s="200"/>
      <c r="L1068" s="206"/>
      <c r="M1068" s="207"/>
      <c r="N1068" s="208"/>
      <c r="O1068" s="208"/>
      <c r="P1068" s="208"/>
      <c r="Q1068" s="208"/>
      <c r="R1068" s="208"/>
      <c r="S1068" s="208"/>
      <c r="T1068" s="209"/>
      <c r="AT1068" s="210" t="s">
        <v>181</v>
      </c>
      <c r="AU1068" s="210" t="s">
        <v>79</v>
      </c>
      <c r="AV1068" s="13" t="s">
        <v>79</v>
      </c>
      <c r="AW1068" s="13" t="s">
        <v>31</v>
      </c>
      <c r="AX1068" s="13" t="s">
        <v>69</v>
      </c>
      <c r="AY1068" s="210" t="s">
        <v>165</v>
      </c>
    </row>
    <row r="1069" spans="1:65" s="13" customFormat="1" ht="11.25">
      <c r="B1069" s="199"/>
      <c r="C1069" s="200"/>
      <c r="D1069" s="201" t="s">
        <v>181</v>
      </c>
      <c r="E1069" s="202" t="s">
        <v>19</v>
      </c>
      <c r="F1069" s="203" t="s">
        <v>1186</v>
      </c>
      <c r="G1069" s="200"/>
      <c r="H1069" s="204">
        <v>-64.45</v>
      </c>
      <c r="I1069" s="205"/>
      <c r="J1069" s="200"/>
      <c r="K1069" s="200"/>
      <c r="L1069" s="206"/>
      <c r="M1069" s="207"/>
      <c r="N1069" s="208"/>
      <c r="O1069" s="208"/>
      <c r="P1069" s="208"/>
      <c r="Q1069" s="208"/>
      <c r="R1069" s="208"/>
      <c r="S1069" s="208"/>
      <c r="T1069" s="209"/>
      <c r="AT1069" s="210" t="s">
        <v>181</v>
      </c>
      <c r="AU1069" s="210" t="s">
        <v>79</v>
      </c>
      <c r="AV1069" s="13" t="s">
        <v>79</v>
      </c>
      <c r="AW1069" s="13" t="s">
        <v>31</v>
      </c>
      <c r="AX1069" s="13" t="s">
        <v>69</v>
      </c>
      <c r="AY1069" s="210" t="s">
        <v>165</v>
      </c>
    </row>
    <row r="1070" spans="1:65" s="15" customFormat="1" ht="11.25">
      <c r="B1070" s="221"/>
      <c r="C1070" s="222"/>
      <c r="D1070" s="201" t="s">
        <v>181</v>
      </c>
      <c r="E1070" s="223" t="s">
        <v>19</v>
      </c>
      <c r="F1070" s="224" t="s">
        <v>184</v>
      </c>
      <c r="G1070" s="222"/>
      <c r="H1070" s="225">
        <v>496.29399999999998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181</v>
      </c>
      <c r="AU1070" s="231" t="s">
        <v>79</v>
      </c>
      <c r="AV1070" s="15" t="s">
        <v>88</v>
      </c>
      <c r="AW1070" s="15" t="s">
        <v>31</v>
      </c>
      <c r="AX1070" s="15" t="s">
        <v>73</v>
      </c>
      <c r="AY1070" s="231" t="s">
        <v>165</v>
      </c>
    </row>
    <row r="1071" spans="1:65" s="2" customFormat="1" ht="37.9" customHeight="1">
      <c r="A1071" s="37"/>
      <c r="B1071" s="38"/>
      <c r="C1071" s="181" t="s">
        <v>766</v>
      </c>
      <c r="D1071" s="181" t="s">
        <v>167</v>
      </c>
      <c r="E1071" s="182" t="s">
        <v>1187</v>
      </c>
      <c r="F1071" s="183" t="s">
        <v>1188</v>
      </c>
      <c r="G1071" s="184" t="s">
        <v>323</v>
      </c>
      <c r="H1071" s="185">
        <v>496.29399999999998</v>
      </c>
      <c r="I1071" s="186"/>
      <c r="J1071" s="187">
        <f>ROUND(I1071*H1071,2)</f>
        <v>0</v>
      </c>
      <c r="K1071" s="183" t="s">
        <v>171</v>
      </c>
      <c r="L1071" s="42"/>
      <c r="M1071" s="188" t="s">
        <v>19</v>
      </c>
      <c r="N1071" s="189" t="s">
        <v>41</v>
      </c>
      <c r="O1071" s="67"/>
      <c r="P1071" s="190">
        <f>O1071*H1071</f>
        <v>0</v>
      </c>
      <c r="Q1071" s="190">
        <v>3.3E-3</v>
      </c>
      <c r="R1071" s="190">
        <f>Q1071*H1071</f>
        <v>1.6377701999999998</v>
      </c>
      <c r="S1071" s="190">
        <v>0</v>
      </c>
      <c r="T1071" s="191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192" t="s">
        <v>88</v>
      </c>
      <c r="AT1071" s="192" t="s">
        <v>167</v>
      </c>
      <c r="AU1071" s="192" t="s">
        <v>79</v>
      </c>
      <c r="AY1071" s="20" t="s">
        <v>165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20" t="s">
        <v>79</v>
      </c>
      <c r="BK1071" s="193">
        <f>ROUND(I1071*H1071,2)</f>
        <v>0</v>
      </c>
      <c r="BL1071" s="20" t="s">
        <v>88</v>
      </c>
      <c r="BM1071" s="192" t="s">
        <v>1189</v>
      </c>
    </row>
    <row r="1072" spans="1:65" s="2" customFormat="1" ht="11.25">
      <c r="A1072" s="37"/>
      <c r="B1072" s="38"/>
      <c r="C1072" s="39"/>
      <c r="D1072" s="194" t="s">
        <v>172</v>
      </c>
      <c r="E1072" s="39"/>
      <c r="F1072" s="195" t="s">
        <v>1190</v>
      </c>
      <c r="G1072" s="39"/>
      <c r="H1072" s="39"/>
      <c r="I1072" s="196"/>
      <c r="J1072" s="39"/>
      <c r="K1072" s="39"/>
      <c r="L1072" s="42"/>
      <c r="M1072" s="197"/>
      <c r="N1072" s="198"/>
      <c r="O1072" s="67"/>
      <c r="P1072" s="67"/>
      <c r="Q1072" s="67"/>
      <c r="R1072" s="67"/>
      <c r="S1072" s="67"/>
      <c r="T1072" s="68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T1072" s="20" t="s">
        <v>172</v>
      </c>
      <c r="AU1072" s="20" t="s">
        <v>79</v>
      </c>
    </row>
    <row r="1073" spans="1:65" s="13" customFormat="1" ht="22.5">
      <c r="B1073" s="199"/>
      <c r="C1073" s="200"/>
      <c r="D1073" s="201" t="s">
        <v>181</v>
      </c>
      <c r="E1073" s="202" t="s">
        <v>19</v>
      </c>
      <c r="F1073" s="203" t="s">
        <v>1077</v>
      </c>
      <c r="G1073" s="200"/>
      <c r="H1073" s="204">
        <v>568.97400000000005</v>
      </c>
      <c r="I1073" s="205"/>
      <c r="J1073" s="200"/>
      <c r="K1073" s="200"/>
      <c r="L1073" s="206"/>
      <c r="M1073" s="207"/>
      <c r="N1073" s="208"/>
      <c r="O1073" s="208"/>
      <c r="P1073" s="208"/>
      <c r="Q1073" s="208"/>
      <c r="R1073" s="208"/>
      <c r="S1073" s="208"/>
      <c r="T1073" s="209"/>
      <c r="AT1073" s="210" t="s">
        <v>181</v>
      </c>
      <c r="AU1073" s="210" t="s">
        <v>79</v>
      </c>
      <c r="AV1073" s="13" t="s">
        <v>79</v>
      </c>
      <c r="AW1073" s="13" t="s">
        <v>31</v>
      </c>
      <c r="AX1073" s="13" t="s">
        <v>69</v>
      </c>
      <c r="AY1073" s="210" t="s">
        <v>165</v>
      </c>
    </row>
    <row r="1074" spans="1:65" s="13" customFormat="1" ht="11.25">
      <c r="B1074" s="199"/>
      <c r="C1074" s="200"/>
      <c r="D1074" s="201" t="s">
        <v>181</v>
      </c>
      <c r="E1074" s="202" t="s">
        <v>19</v>
      </c>
      <c r="F1074" s="203" t="s">
        <v>1078</v>
      </c>
      <c r="G1074" s="200"/>
      <c r="H1074" s="204">
        <v>12.3</v>
      </c>
      <c r="I1074" s="205"/>
      <c r="J1074" s="200"/>
      <c r="K1074" s="200"/>
      <c r="L1074" s="206"/>
      <c r="M1074" s="207"/>
      <c r="N1074" s="208"/>
      <c r="O1074" s="208"/>
      <c r="P1074" s="208"/>
      <c r="Q1074" s="208"/>
      <c r="R1074" s="208"/>
      <c r="S1074" s="208"/>
      <c r="T1074" s="209"/>
      <c r="AT1074" s="210" t="s">
        <v>181</v>
      </c>
      <c r="AU1074" s="210" t="s">
        <v>79</v>
      </c>
      <c r="AV1074" s="13" t="s">
        <v>79</v>
      </c>
      <c r="AW1074" s="13" t="s">
        <v>31</v>
      </c>
      <c r="AX1074" s="13" t="s">
        <v>69</v>
      </c>
      <c r="AY1074" s="210" t="s">
        <v>165</v>
      </c>
    </row>
    <row r="1075" spans="1:65" s="13" customFormat="1" ht="11.25">
      <c r="B1075" s="199"/>
      <c r="C1075" s="200"/>
      <c r="D1075" s="201" t="s">
        <v>181</v>
      </c>
      <c r="E1075" s="202" t="s">
        <v>19</v>
      </c>
      <c r="F1075" s="203" t="s">
        <v>1079</v>
      </c>
      <c r="G1075" s="200"/>
      <c r="H1075" s="204">
        <v>9.4499999999999993</v>
      </c>
      <c r="I1075" s="205"/>
      <c r="J1075" s="200"/>
      <c r="K1075" s="200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181</v>
      </c>
      <c r="AU1075" s="210" t="s">
        <v>79</v>
      </c>
      <c r="AV1075" s="13" t="s">
        <v>79</v>
      </c>
      <c r="AW1075" s="13" t="s">
        <v>31</v>
      </c>
      <c r="AX1075" s="13" t="s">
        <v>69</v>
      </c>
      <c r="AY1075" s="210" t="s">
        <v>165</v>
      </c>
    </row>
    <row r="1076" spans="1:65" s="13" customFormat="1" ht="33.75">
      <c r="B1076" s="199"/>
      <c r="C1076" s="200"/>
      <c r="D1076" s="201" t="s">
        <v>181</v>
      </c>
      <c r="E1076" s="202" t="s">
        <v>19</v>
      </c>
      <c r="F1076" s="203" t="s">
        <v>1080</v>
      </c>
      <c r="G1076" s="200"/>
      <c r="H1076" s="204">
        <v>-100.84</v>
      </c>
      <c r="I1076" s="205"/>
      <c r="J1076" s="200"/>
      <c r="K1076" s="200"/>
      <c r="L1076" s="206"/>
      <c r="M1076" s="207"/>
      <c r="N1076" s="208"/>
      <c r="O1076" s="208"/>
      <c r="P1076" s="208"/>
      <c r="Q1076" s="208"/>
      <c r="R1076" s="208"/>
      <c r="S1076" s="208"/>
      <c r="T1076" s="209"/>
      <c r="AT1076" s="210" t="s">
        <v>181</v>
      </c>
      <c r="AU1076" s="210" t="s">
        <v>79</v>
      </c>
      <c r="AV1076" s="13" t="s">
        <v>79</v>
      </c>
      <c r="AW1076" s="13" t="s">
        <v>31</v>
      </c>
      <c r="AX1076" s="13" t="s">
        <v>69</v>
      </c>
      <c r="AY1076" s="210" t="s">
        <v>165</v>
      </c>
    </row>
    <row r="1077" spans="1:65" s="13" customFormat="1" ht="11.25">
      <c r="B1077" s="199"/>
      <c r="C1077" s="200"/>
      <c r="D1077" s="201" t="s">
        <v>181</v>
      </c>
      <c r="E1077" s="202" t="s">
        <v>19</v>
      </c>
      <c r="F1077" s="203" t="s">
        <v>1081</v>
      </c>
      <c r="G1077" s="200"/>
      <c r="H1077" s="204">
        <v>-36</v>
      </c>
      <c r="I1077" s="205"/>
      <c r="J1077" s="200"/>
      <c r="K1077" s="200"/>
      <c r="L1077" s="206"/>
      <c r="M1077" s="207"/>
      <c r="N1077" s="208"/>
      <c r="O1077" s="208"/>
      <c r="P1077" s="208"/>
      <c r="Q1077" s="208"/>
      <c r="R1077" s="208"/>
      <c r="S1077" s="208"/>
      <c r="T1077" s="209"/>
      <c r="AT1077" s="210" t="s">
        <v>181</v>
      </c>
      <c r="AU1077" s="210" t="s">
        <v>79</v>
      </c>
      <c r="AV1077" s="13" t="s">
        <v>79</v>
      </c>
      <c r="AW1077" s="13" t="s">
        <v>31</v>
      </c>
      <c r="AX1077" s="13" t="s">
        <v>69</v>
      </c>
      <c r="AY1077" s="210" t="s">
        <v>165</v>
      </c>
    </row>
    <row r="1078" spans="1:65" s="13" customFormat="1" ht="11.25">
      <c r="B1078" s="199"/>
      <c r="C1078" s="200"/>
      <c r="D1078" s="201" t="s">
        <v>181</v>
      </c>
      <c r="E1078" s="202" t="s">
        <v>19</v>
      </c>
      <c r="F1078" s="203" t="s">
        <v>1082</v>
      </c>
      <c r="G1078" s="200"/>
      <c r="H1078" s="204">
        <v>46.134</v>
      </c>
      <c r="I1078" s="205"/>
      <c r="J1078" s="200"/>
      <c r="K1078" s="200"/>
      <c r="L1078" s="206"/>
      <c r="M1078" s="207"/>
      <c r="N1078" s="208"/>
      <c r="O1078" s="208"/>
      <c r="P1078" s="208"/>
      <c r="Q1078" s="208"/>
      <c r="R1078" s="208"/>
      <c r="S1078" s="208"/>
      <c r="T1078" s="209"/>
      <c r="AT1078" s="210" t="s">
        <v>181</v>
      </c>
      <c r="AU1078" s="210" t="s">
        <v>79</v>
      </c>
      <c r="AV1078" s="13" t="s">
        <v>79</v>
      </c>
      <c r="AW1078" s="13" t="s">
        <v>31</v>
      </c>
      <c r="AX1078" s="13" t="s">
        <v>69</v>
      </c>
      <c r="AY1078" s="210" t="s">
        <v>165</v>
      </c>
    </row>
    <row r="1079" spans="1:65" s="13" customFormat="1" ht="11.25">
      <c r="B1079" s="199"/>
      <c r="C1079" s="200"/>
      <c r="D1079" s="201" t="s">
        <v>181</v>
      </c>
      <c r="E1079" s="202" t="s">
        <v>19</v>
      </c>
      <c r="F1079" s="203" t="s">
        <v>1083</v>
      </c>
      <c r="G1079" s="200"/>
      <c r="H1079" s="204">
        <v>-1.8</v>
      </c>
      <c r="I1079" s="205"/>
      <c r="J1079" s="200"/>
      <c r="K1079" s="200"/>
      <c r="L1079" s="206"/>
      <c r="M1079" s="207"/>
      <c r="N1079" s="208"/>
      <c r="O1079" s="208"/>
      <c r="P1079" s="208"/>
      <c r="Q1079" s="208"/>
      <c r="R1079" s="208"/>
      <c r="S1079" s="208"/>
      <c r="T1079" s="209"/>
      <c r="AT1079" s="210" t="s">
        <v>181</v>
      </c>
      <c r="AU1079" s="210" t="s">
        <v>79</v>
      </c>
      <c r="AV1079" s="13" t="s">
        <v>79</v>
      </c>
      <c r="AW1079" s="13" t="s">
        <v>31</v>
      </c>
      <c r="AX1079" s="13" t="s">
        <v>69</v>
      </c>
      <c r="AY1079" s="210" t="s">
        <v>165</v>
      </c>
    </row>
    <row r="1080" spans="1:65" s="13" customFormat="1" ht="11.25">
      <c r="B1080" s="199"/>
      <c r="C1080" s="200"/>
      <c r="D1080" s="201" t="s">
        <v>181</v>
      </c>
      <c r="E1080" s="202" t="s">
        <v>19</v>
      </c>
      <c r="F1080" s="203" t="s">
        <v>1084</v>
      </c>
      <c r="G1080" s="200"/>
      <c r="H1080" s="204">
        <v>-8.5259999999999998</v>
      </c>
      <c r="I1080" s="205"/>
      <c r="J1080" s="200"/>
      <c r="K1080" s="200"/>
      <c r="L1080" s="206"/>
      <c r="M1080" s="207"/>
      <c r="N1080" s="208"/>
      <c r="O1080" s="208"/>
      <c r="P1080" s="208"/>
      <c r="Q1080" s="208"/>
      <c r="R1080" s="208"/>
      <c r="S1080" s="208"/>
      <c r="T1080" s="209"/>
      <c r="AT1080" s="210" t="s">
        <v>181</v>
      </c>
      <c r="AU1080" s="210" t="s">
        <v>79</v>
      </c>
      <c r="AV1080" s="13" t="s">
        <v>79</v>
      </c>
      <c r="AW1080" s="13" t="s">
        <v>31</v>
      </c>
      <c r="AX1080" s="13" t="s">
        <v>69</v>
      </c>
      <c r="AY1080" s="210" t="s">
        <v>165</v>
      </c>
    </row>
    <row r="1081" spans="1:65" s="13" customFormat="1" ht="11.25">
      <c r="B1081" s="199"/>
      <c r="C1081" s="200"/>
      <c r="D1081" s="201" t="s">
        <v>181</v>
      </c>
      <c r="E1081" s="202" t="s">
        <v>19</v>
      </c>
      <c r="F1081" s="203" t="s">
        <v>1085</v>
      </c>
      <c r="G1081" s="200"/>
      <c r="H1081" s="204">
        <v>-3.35</v>
      </c>
      <c r="I1081" s="205"/>
      <c r="J1081" s="200"/>
      <c r="K1081" s="200"/>
      <c r="L1081" s="206"/>
      <c r="M1081" s="207"/>
      <c r="N1081" s="208"/>
      <c r="O1081" s="208"/>
      <c r="P1081" s="208"/>
      <c r="Q1081" s="208"/>
      <c r="R1081" s="208"/>
      <c r="S1081" s="208"/>
      <c r="T1081" s="209"/>
      <c r="AT1081" s="210" t="s">
        <v>181</v>
      </c>
      <c r="AU1081" s="210" t="s">
        <v>79</v>
      </c>
      <c r="AV1081" s="13" t="s">
        <v>79</v>
      </c>
      <c r="AW1081" s="13" t="s">
        <v>31</v>
      </c>
      <c r="AX1081" s="13" t="s">
        <v>69</v>
      </c>
      <c r="AY1081" s="210" t="s">
        <v>165</v>
      </c>
    </row>
    <row r="1082" spans="1:65" s="13" customFormat="1" ht="11.25">
      <c r="B1082" s="199"/>
      <c r="C1082" s="200"/>
      <c r="D1082" s="201" t="s">
        <v>181</v>
      </c>
      <c r="E1082" s="202" t="s">
        <v>19</v>
      </c>
      <c r="F1082" s="203" t="s">
        <v>1086</v>
      </c>
      <c r="G1082" s="200"/>
      <c r="H1082" s="204">
        <v>21.518000000000001</v>
      </c>
      <c r="I1082" s="205"/>
      <c r="J1082" s="200"/>
      <c r="K1082" s="200"/>
      <c r="L1082" s="206"/>
      <c r="M1082" s="207"/>
      <c r="N1082" s="208"/>
      <c r="O1082" s="208"/>
      <c r="P1082" s="208"/>
      <c r="Q1082" s="208"/>
      <c r="R1082" s="208"/>
      <c r="S1082" s="208"/>
      <c r="T1082" s="209"/>
      <c r="AT1082" s="210" t="s">
        <v>181</v>
      </c>
      <c r="AU1082" s="210" t="s">
        <v>79</v>
      </c>
      <c r="AV1082" s="13" t="s">
        <v>79</v>
      </c>
      <c r="AW1082" s="13" t="s">
        <v>31</v>
      </c>
      <c r="AX1082" s="13" t="s">
        <v>69</v>
      </c>
      <c r="AY1082" s="210" t="s">
        <v>165</v>
      </c>
    </row>
    <row r="1083" spans="1:65" s="13" customFormat="1" ht="11.25">
      <c r="B1083" s="199"/>
      <c r="C1083" s="200"/>
      <c r="D1083" s="201" t="s">
        <v>181</v>
      </c>
      <c r="E1083" s="202" t="s">
        <v>19</v>
      </c>
      <c r="F1083" s="203" t="s">
        <v>1087</v>
      </c>
      <c r="G1083" s="200"/>
      <c r="H1083" s="204">
        <v>32.948</v>
      </c>
      <c r="I1083" s="205"/>
      <c r="J1083" s="200"/>
      <c r="K1083" s="200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181</v>
      </c>
      <c r="AU1083" s="210" t="s">
        <v>79</v>
      </c>
      <c r="AV1083" s="13" t="s">
        <v>79</v>
      </c>
      <c r="AW1083" s="13" t="s">
        <v>31</v>
      </c>
      <c r="AX1083" s="13" t="s">
        <v>69</v>
      </c>
      <c r="AY1083" s="210" t="s">
        <v>165</v>
      </c>
    </row>
    <row r="1084" spans="1:65" s="13" customFormat="1" ht="11.25">
      <c r="B1084" s="199"/>
      <c r="C1084" s="200"/>
      <c r="D1084" s="201" t="s">
        <v>181</v>
      </c>
      <c r="E1084" s="202" t="s">
        <v>19</v>
      </c>
      <c r="F1084" s="203" t="s">
        <v>1088</v>
      </c>
      <c r="G1084" s="200"/>
      <c r="H1084" s="204">
        <v>5.3760000000000003</v>
      </c>
      <c r="I1084" s="205"/>
      <c r="J1084" s="200"/>
      <c r="K1084" s="200"/>
      <c r="L1084" s="206"/>
      <c r="M1084" s="207"/>
      <c r="N1084" s="208"/>
      <c r="O1084" s="208"/>
      <c r="P1084" s="208"/>
      <c r="Q1084" s="208"/>
      <c r="R1084" s="208"/>
      <c r="S1084" s="208"/>
      <c r="T1084" s="209"/>
      <c r="AT1084" s="210" t="s">
        <v>181</v>
      </c>
      <c r="AU1084" s="210" t="s">
        <v>79</v>
      </c>
      <c r="AV1084" s="13" t="s">
        <v>79</v>
      </c>
      <c r="AW1084" s="13" t="s">
        <v>31</v>
      </c>
      <c r="AX1084" s="13" t="s">
        <v>69</v>
      </c>
      <c r="AY1084" s="210" t="s">
        <v>165</v>
      </c>
    </row>
    <row r="1085" spans="1:65" s="13" customFormat="1" ht="11.25">
      <c r="B1085" s="199"/>
      <c r="C1085" s="200"/>
      <c r="D1085" s="201" t="s">
        <v>181</v>
      </c>
      <c r="E1085" s="202" t="s">
        <v>19</v>
      </c>
      <c r="F1085" s="203" t="s">
        <v>1103</v>
      </c>
      <c r="G1085" s="200"/>
      <c r="H1085" s="204">
        <v>14.56</v>
      </c>
      <c r="I1085" s="205"/>
      <c r="J1085" s="200"/>
      <c r="K1085" s="200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181</v>
      </c>
      <c r="AU1085" s="210" t="s">
        <v>79</v>
      </c>
      <c r="AV1085" s="13" t="s">
        <v>79</v>
      </c>
      <c r="AW1085" s="13" t="s">
        <v>31</v>
      </c>
      <c r="AX1085" s="13" t="s">
        <v>69</v>
      </c>
      <c r="AY1085" s="210" t="s">
        <v>165</v>
      </c>
    </row>
    <row r="1086" spans="1:65" s="13" customFormat="1" ht="11.25">
      <c r="B1086" s="199"/>
      <c r="C1086" s="200"/>
      <c r="D1086" s="201" t="s">
        <v>181</v>
      </c>
      <c r="E1086" s="202" t="s">
        <v>19</v>
      </c>
      <c r="F1086" s="203" t="s">
        <v>1186</v>
      </c>
      <c r="G1086" s="200"/>
      <c r="H1086" s="204">
        <v>-64.45</v>
      </c>
      <c r="I1086" s="205"/>
      <c r="J1086" s="200"/>
      <c r="K1086" s="200"/>
      <c r="L1086" s="206"/>
      <c r="M1086" s="207"/>
      <c r="N1086" s="208"/>
      <c r="O1086" s="208"/>
      <c r="P1086" s="208"/>
      <c r="Q1086" s="208"/>
      <c r="R1086" s="208"/>
      <c r="S1086" s="208"/>
      <c r="T1086" s="209"/>
      <c r="AT1086" s="210" t="s">
        <v>181</v>
      </c>
      <c r="AU1086" s="210" t="s">
        <v>79</v>
      </c>
      <c r="AV1086" s="13" t="s">
        <v>79</v>
      </c>
      <c r="AW1086" s="13" t="s">
        <v>31</v>
      </c>
      <c r="AX1086" s="13" t="s">
        <v>69</v>
      </c>
      <c r="AY1086" s="210" t="s">
        <v>165</v>
      </c>
    </row>
    <row r="1087" spans="1:65" s="15" customFormat="1" ht="11.25">
      <c r="B1087" s="221"/>
      <c r="C1087" s="222"/>
      <c r="D1087" s="201" t="s">
        <v>181</v>
      </c>
      <c r="E1087" s="223" t="s">
        <v>19</v>
      </c>
      <c r="F1087" s="224" t="s">
        <v>184</v>
      </c>
      <c r="G1087" s="222"/>
      <c r="H1087" s="225">
        <v>496.29399999999998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AT1087" s="231" t="s">
        <v>181</v>
      </c>
      <c r="AU1087" s="231" t="s">
        <v>79</v>
      </c>
      <c r="AV1087" s="15" t="s">
        <v>88</v>
      </c>
      <c r="AW1087" s="15" t="s">
        <v>31</v>
      </c>
      <c r="AX1087" s="15" t="s">
        <v>73</v>
      </c>
      <c r="AY1087" s="231" t="s">
        <v>165</v>
      </c>
    </row>
    <row r="1088" spans="1:65" s="2" customFormat="1" ht="37.9" customHeight="1">
      <c r="A1088" s="37"/>
      <c r="B1088" s="38"/>
      <c r="C1088" s="181" t="s">
        <v>1191</v>
      </c>
      <c r="D1088" s="181" t="s">
        <v>167</v>
      </c>
      <c r="E1088" s="182" t="s">
        <v>1192</v>
      </c>
      <c r="F1088" s="183" t="s">
        <v>1193</v>
      </c>
      <c r="G1088" s="184" t="s">
        <v>323</v>
      </c>
      <c r="H1088" s="185">
        <v>99.394999999999996</v>
      </c>
      <c r="I1088" s="186"/>
      <c r="J1088" s="187">
        <f>ROUND(I1088*H1088,2)</f>
        <v>0</v>
      </c>
      <c r="K1088" s="183" t="s">
        <v>171</v>
      </c>
      <c r="L1088" s="42"/>
      <c r="M1088" s="188" t="s">
        <v>19</v>
      </c>
      <c r="N1088" s="189" t="s">
        <v>41</v>
      </c>
      <c r="O1088" s="67"/>
      <c r="P1088" s="190">
        <f>O1088*H1088</f>
        <v>0</v>
      </c>
      <c r="Q1088" s="190">
        <v>0</v>
      </c>
      <c r="R1088" s="190">
        <f>Q1088*H1088</f>
        <v>0</v>
      </c>
      <c r="S1088" s="190">
        <v>1.0000000000000001E-5</v>
      </c>
      <c r="T1088" s="191">
        <f>S1088*H1088</f>
        <v>9.9394999999999996E-4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192" t="s">
        <v>88</v>
      </c>
      <c r="AT1088" s="192" t="s">
        <v>167</v>
      </c>
      <c r="AU1088" s="192" t="s">
        <v>79</v>
      </c>
      <c r="AY1088" s="20" t="s">
        <v>165</v>
      </c>
      <c r="BE1088" s="193">
        <f>IF(N1088="základní",J1088,0)</f>
        <v>0</v>
      </c>
      <c r="BF1088" s="193">
        <f>IF(N1088="snížená",J1088,0)</f>
        <v>0</v>
      </c>
      <c r="BG1088" s="193">
        <f>IF(N1088="zákl. přenesená",J1088,0)</f>
        <v>0</v>
      </c>
      <c r="BH1088" s="193">
        <f>IF(N1088="sníž. přenesená",J1088,0)</f>
        <v>0</v>
      </c>
      <c r="BI1088" s="193">
        <f>IF(N1088="nulová",J1088,0)</f>
        <v>0</v>
      </c>
      <c r="BJ1088" s="20" t="s">
        <v>79</v>
      </c>
      <c r="BK1088" s="193">
        <f>ROUND(I1088*H1088,2)</f>
        <v>0</v>
      </c>
      <c r="BL1088" s="20" t="s">
        <v>88</v>
      </c>
      <c r="BM1088" s="192" t="s">
        <v>1194</v>
      </c>
    </row>
    <row r="1089" spans="1:65" s="2" customFormat="1" ht="11.25">
      <c r="A1089" s="37"/>
      <c r="B1089" s="38"/>
      <c r="C1089" s="39"/>
      <c r="D1089" s="194" t="s">
        <v>172</v>
      </c>
      <c r="E1089" s="39"/>
      <c r="F1089" s="195" t="s">
        <v>1195</v>
      </c>
      <c r="G1089" s="39"/>
      <c r="H1089" s="39"/>
      <c r="I1089" s="196"/>
      <c r="J1089" s="39"/>
      <c r="K1089" s="39"/>
      <c r="L1089" s="42"/>
      <c r="M1089" s="197"/>
      <c r="N1089" s="198"/>
      <c r="O1089" s="67"/>
      <c r="P1089" s="67"/>
      <c r="Q1089" s="67"/>
      <c r="R1089" s="67"/>
      <c r="S1089" s="67"/>
      <c r="T1089" s="68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T1089" s="20" t="s">
        <v>172</v>
      </c>
      <c r="AU1089" s="20" t="s">
        <v>79</v>
      </c>
    </row>
    <row r="1090" spans="1:65" s="13" customFormat="1" ht="11.25">
      <c r="B1090" s="199"/>
      <c r="C1090" s="200"/>
      <c r="D1090" s="201" t="s">
        <v>181</v>
      </c>
      <c r="E1090" s="202" t="s">
        <v>19</v>
      </c>
      <c r="F1090" s="203" t="s">
        <v>1196</v>
      </c>
      <c r="G1090" s="200"/>
      <c r="H1090" s="204">
        <v>41.795000000000002</v>
      </c>
      <c r="I1090" s="205"/>
      <c r="J1090" s="200"/>
      <c r="K1090" s="200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181</v>
      </c>
      <c r="AU1090" s="210" t="s">
        <v>79</v>
      </c>
      <c r="AV1090" s="13" t="s">
        <v>79</v>
      </c>
      <c r="AW1090" s="13" t="s">
        <v>31</v>
      </c>
      <c r="AX1090" s="13" t="s">
        <v>69</v>
      </c>
      <c r="AY1090" s="210" t="s">
        <v>165</v>
      </c>
    </row>
    <row r="1091" spans="1:65" s="13" customFormat="1" ht="11.25">
      <c r="B1091" s="199"/>
      <c r="C1091" s="200"/>
      <c r="D1091" s="201" t="s">
        <v>181</v>
      </c>
      <c r="E1091" s="202" t="s">
        <v>19</v>
      </c>
      <c r="F1091" s="203" t="s">
        <v>1197</v>
      </c>
      <c r="G1091" s="200"/>
      <c r="H1091" s="204">
        <v>57.6</v>
      </c>
      <c r="I1091" s="205"/>
      <c r="J1091" s="200"/>
      <c r="K1091" s="200"/>
      <c r="L1091" s="206"/>
      <c r="M1091" s="207"/>
      <c r="N1091" s="208"/>
      <c r="O1091" s="208"/>
      <c r="P1091" s="208"/>
      <c r="Q1091" s="208"/>
      <c r="R1091" s="208"/>
      <c r="S1091" s="208"/>
      <c r="T1091" s="209"/>
      <c r="AT1091" s="210" t="s">
        <v>181</v>
      </c>
      <c r="AU1091" s="210" t="s">
        <v>79</v>
      </c>
      <c r="AV1091" s="13" t="s">
        <v>79</v>
      </c>
      <c r="AW1091" s="13" t="s">
        <v>31</v>
      </c>
      <c r="AX1091" s="13" t="s">
        <v>69</v>
      </c>
      <c r="AY1091" s="210" t="s">
        <v>165</v>
      </c>
    </row>
    <row r="1092" spans="1:65" s="15" customFormat="1" ht="11.25">
      <c r="B1092" s="221"/>
      <c r="C1092" s="222"/>
      <c r="D1092" s="201" t="s">
        <v>181</v>
      </c>
      <c r="E1092" s="223" t="s">
        <v>19</v>
      </c>
      <c r="F1092" s="224" t="s">
        <v>184</v>
      </c>
      <c r="G1092" s="222"/>
      <c r="H1092" s="225">
        <v>99.394999999999996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181</v>
      </c>
      <c r="AU1092" s="231" t="s">
        <v>79</v>
      </c>
      <c r="AV1092" s="15" t="s">
        <v>88</v>
      </c>
      <c r="AW1092" s="15" t="s">
        <v>31</v>
      </c>
      <c r="AX1092" s="15" t="s">
        <v>73</v>
      </c>
      <c r="AY1092" s="231" t="s">
        <v>165</v>
      </c>
    </row>
    <row r="1093" spans="1:65" s="2" customFormat="1" ht="33" customHeight="1">
      <c r="A1093" s="37"/>
      <c r="B1093" s="38"/>
      <c r="C1093" s="181" t="s">
        <v>771</v>
      </c>
      <c r="D1093" s="181" t="s">
        <v>167</v>
      </c>
      <c r="E1093" s="182" t="s">
        <v>1198</v>
      </c>
      <c r="F1093" s="183" t="s">
        <v>1199</v>
      </c>
      <c r="G1093" s="184" t="s">
        <v>179</v>
      </c>
      <c r="H1093" s="185">
        <v>0.76</v>
      </c>
      <c r="I1093" s="186"/>
      <c r="J1093" s="187">
        <f>ROUND(I1093*H1093,2)</f>
        <v>0</v>
      </c>
      <c r="K1093" s="183" t="s">
        <v>171</v>
      </c>
      <c r="L1093" s="42"/>
      <c r="M1093" s="188" t="s">
        <v>19</v>
      </c>
      <c r="N1093" s="189" t="s">
        <v>41</v>
      </c>
      <c r="O1093" s="67"/>
      <c r="P1093" s="190">
        <f>O1093*H1093</f>
        <v>0</v>
      </c>
      <c r="Q1093" s="190">
        <v>2.5018699999999998</v>
      </c>
      <c r="R1093" s="190">
        <f>Q1093*H1093</f>
        <v>1.9014211999999999</v>
      </c>
      <c r="S1093" s="190">
        <v>0</v>
      </c>
      <c r="T1093" s="191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92" t="s">
        <v>88</v>
      </c>
      <c r="AT1093" s="192" t="s">
        <v>167</v>
      </c>
      <c r="AU1093" s="192" t="s">
        <v>79</v>
      </c>
      <c r="AY1093" s="20" t="s">
        <v>165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20" t="s">
        <v>79</v>
      </c>
      <c r="BK1093" s="193">
        <f>ROUND(I1093*H1093,2)</f>
        <v>0</v>
      </c>
      <c r="BL1093" s="20" t="s">
        <v>88</v>
      </c>
      <c r="BM1093" s="192" t="s">
        <v>1200</v>
      </c>
    </row>
    <row r="1094" spans="1:65" s="2" customFormat="1" ht="11.25">
      <c r="A1094" s="37"/>
      <c r="B1094" s="38"/>
      <c r="C1094" s="39"/>
      <c r="D1094" s="194" t="s">
        <v>172</v>
      </c>
      <c r="E1094" s="39"/>
      <c r="F1094" s="195" t="s">
        <v>1201</v>
      </c>
      <c r="G1094" s="39"/>
      <c r="H1094" s="39"/>
      <c r="I1094" s="196"/>
      <c r="J1094" s="39"/>
      <c r="K1094" s="39"/>
      <c r="L1094" s="42"/>
      <c r="M1094" s="197"/>
      <c r="N1094" s="198"/>
      <c r="O1094" s="67"/>
      <c r="P1094" s="67"/>
      <c r="Q1094" s="67"/>
      <c r="R1094" s="67"/>
      <c r="S1094" s="67"/>
      <c r="T1094" s="68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20" t="s">
        <v>172</v>
      </c>
      <c r="AU1094" s="20" t="s">
        <v>79</v>
      </c>
    </row>
    <row r="1095" spans="1:65" s="13" customFormat="1" ht="11.25">
      <c r="B1095" s="199"/>
      <c r="C1095" s="200"/>
      <c r="D1095" s="201" t="s">
        <v>181</v>
      </c>
      <c r="E1095" s="202" t="s">
        <v>19</v>
      </c>
      <c r="F1095" s="203" t="s">
        <v>1202</v>
      </c>
      <c r="G1095" s="200"/>
      <c r="H1095" s="204">
        <v>0.76</v>
      </c>
      <c r="I1095" s="205"/>
      <c r="J1095" s="200"/>
      <c r="K1095" s="200"/>
      <c r="L1095" s="206"/>
      <c r="M1095" s="207"/>
      <c r="N1095" s="208"/>
      <c r="O1095" s="208"/>
      <c r="P1095" s="208"/>
      <c r="Q1095" s="208"/>
      <c r="R1095" s="208"/>
      <c r="S1095" s="208"/>
      <c r="T1095" s="209"/>
      <c r="AT1095" s="210" t="s">
        <v>181</v>
      </c>
      <c r="AU1095" s="210" t="s">
        <v>79</v>
      </c>
      <c r="AV1095" s="13" t="s">
        <v>79</v>
      </c>
      <c r="AW1095" s="13" t="s">
        <v>31</v>
      </c>
      <c r="AX1095" s="13" t="s">
        <v>69</v>
      </c>
      <c r="AY1095" s="210" t="s">
        <v>165</v>
      </c>
    </row>
    <row r="1096" spans="1:65" s="15" customFormat="1" ht="11.25">
      <c r="B1096" s="221"/>
      <c r="C1096" s="222"/>
      <c r="D1096" s="201" t="s">
        <v>181</v>
      </c>
      <c r="E1096" s="223" t="s">
        <v>19</v>
      </c>
      <c r="F1096" s="224" t="s">
        <v>184</v>
      </c>
      <c r="G1096" s="222"/>
      <c r="H1096" s="225">
        <v>0.76</v>
      </c>
      <c r="I1096" s="226"/>
      <c r="J1096" s="222"/>
      <c r="K1096" s="222"/>
      <c r="L1096" s="227"/>
      <c r="M1096" s="228"/>
      <c r="N1096" s="229"/>
      <c r="O1096" s="229"/>
      <c r="P1096" s="229"/>
      <c r="Q1096" s="229"/>
      <c r="R1096" s="229"/>
      <c r="S1096" s="229"/>
      <c r="T1096" s="230"/>
      <c r="AT1096" s="231" t="s">
        <v>181</v>
      </c>
      <c r="AU1096" s="231" t="s">
        <v>79</v>
      </c>
      <c r="AV1096" s="15" t="s">
        <v>88</v>
      </c>
      <c r="AW1096" s="15" t="s">
        <v>31</v>
      </c>
      <c r="AX1096" s="15" t="s">
        <v>73</v>
      </c>
      <c r="AY1096" s="231" t="s">
        <v>165</v>
      </c>
    </row>
    <row r="1097" spans="1:65" s="2" customFormat="1" ht="21.75" customHeight="1">
      <c r="A1097" s="37"/>
      <c r="B1097" s="38"/>
      <c r="C1097" s="181" t="s">
        <v>1203</v>
      </c>
      <c r="D1097" s="181" t="s">
        <v>167</v>
      </c>
      <c r="E1097" s="182" t="s">
        <v>1204</v>
      </c>
      <c r="F1097" s="183" t="s">
        <v>1205</v>
      </c>
      <c r="G1097" s="184" t="s">
        <v>256</v>
      </c>
      <c r="H1097" s="185">
        <v>1.7000000000000001E-2</v>
      </c>
      <c r="I1097" s="186"/>
      <c r="J1097" s="187">
        <f>ROUND(I1097*H1097,2)</f>
        <v>0</v>
      </c>
      <c r="K1097" s="183" t="s">
        <v>171</v>
      </c>
      <c r="L1097" s="42"/>
      <c r="M1097" s="188" t="s">
        <v>19</v>
      </c>
      <c r="N1097" s="189" t="s">
        <v>41</v>
      </c>
      <c r="O1097" s="67"/>
      <c r="P1097" s="190">
        <f>O1097*H1097</f>
        <v>0</v>
      </c>
      <c r="Q1097" s="190">
        <v>1.06277</v>
      </c>
      <c r="R1097" s="190">
        <f>Q1097*H1097</f>
        <v>1.8067090000000001E-2</v>
      </c>
      <c r="S1097" s="190">
        <v>0</v>
      </c>
      <c r="T1097" s="191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192" t="s">
        <v>88</v>
      </c>
      <c r="AT1097" s="192" t="s">
        <v>167</v>
      </c>
      <c r="AU1097" s="192" t="s">
        <v>79</v>
      </c>
      <c r="AY1097" s="20" t="s">
        <v>165</v>
      </c>
      <c r="BE1097" s="193">
        <f>IF(N1097="základní",J1097,0)</f>
        <v>0</v>
      </c>
      <c r="BF1097" s="193">
        <f>IF(N1097="snížená",J1097,0)</f>
        <v>0</v>
      </c>
      <c r="BG1097" s="193">
        <f>IF(N1097="zákl. přenesená",J1097,0)</f>
        <v>0</v>
      </c>
      <c r="BH1097" s="193">
        <f>IF(N1097="sníž. přenesená",J1097,0)</f>
        <v>0</v>
      </c>
      <c r="BI1097" s="193">
        <f>IF(N1097="nulová",J1097,0)</f>
        <v>0</v>
      </c>
      <c r="BJ1097" s="20" t="s">
        <v>79</v>
      </c>
      <c r="BK1097" s="193">
        <f>ROUND(I1097*H1097,2)</f>
        <v>0</v>
      </c>
      <c r="BL1097" s="20" t="s">
        <v>88</v>
      </c>
      <c r="BM1097" s="192" t="s">
        <v>1206</v>
      </c>
    </row>
    <row r="1098" spans="1:65" s="2" customFormat="1" ht="11.25">
      <c r="A1098" s="37"/>
      <c r="B1098" s="38"/>
      <c r="C1098" s="39"/>
      <c r="D1098" s="194" t="s">
        <v>172</v>
      </c>
      <c r="E1098" s="39"/>
      <c r="F1098" s="195" t="s">
        <v>1207</v>
      </c>
      <c r="G1098" s="39"/>
      <c r="H1098" s="39"/>
      <c r="I1098" s="196"/>
      <c r="J1098" s="39"/>
      <c r="K1098" s="39"/>
      <c r="L1098" s="42"/>
      <c r="M1098" s="197"/>
      <c r="N1098" s="198"/>
      <c r="O1098" s="67"/>
      <c r="P1098" s="67"/>
      <c r="Q1098" s="67"/>
      <c r="R1098" s="67"/>
      <c r="S1098" s="67"/>
      <c r="T1098" s="68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T1098" s="20" t="s">
        <v>172</v>
      </c>
      <c r="AU1098" s="20" t="s">
        <v>79</v>
      </c>
    </row>
    <row r="1099" spans="1:65" s="13" customFormat="1" ht="22.5">
      <c r="B1099" s="199"/>
      <c r="C1099" s="200"/>
      <c r="D1099" s="201" t="s">
        <v>181</v>
      </c>
      <c r="E1099" s="202" t="s">
        <v>19</v>
      </c>
      <c r="F1099" s="203" t="s">
        <v>1208</v>
      </c>
      <c r="G1099" s="200"/>
      <c r="H1099" s="204">
        <v>1.7000000000000001E-2</v>
      </c>
      <c r="I1099" s="205"/>
      <c r="J1099" s="200"/>
      <c r="K1099" s="200"/>
      <c r="L1099" s="206"/>
      <c r="M1099" s="207"/>
      <c r="N1099" s="208"/>
      <c r="O1099" s="208"/>
      <c r="P1099" s="208"/>
      <c r="Q1099" s="208"/>
      <c r="R1099" s="208"/>
      <c r="S1099" s="208"/>
      <c r="T1099" s="209"/>
      <c r="AT1099" s="210" t="s">
        <v>181</v>
      </c>
      <c r="AU1099" s="210" t="s">
        <v>79</v>
      </c>
      <c r="AV1099" s="13" t="s">
        <v>79</v>
      </c>
      <c r="AW1099" s="13" t="s">
        <v>31</v>
      </c>
      <c r="AX1099" s="13" t="s">
        <v>69</v>
      </c>
      <c r="AY1099" s="210" t="s">
        <v>165</v>
      </c>
    </row>
    <row r="1100" spans="1:65" s="15" customFormat="1" ht="11.25">
      <c r="B1100" s="221"/>
      <c r="C1100" s="222"/>
      <c r="D1100" s="201" t="s">
        <v>181</v>
      </c>
      <c r="E1100" s="223" t="s">
        <v>19</v>
      </c>
      <c r="F1100" s="224" t="s">
        <v>184</v>
      </c>
      <c r="G1100" s="222"/>
      <c r="H1100" s="225">
        <v>1.7000000000000001E-2</v>
      </c>
      <c r="I1100" s="226"/>
      <c r="J1100" s="222"/>
      <c r="K1100" s="222"/>
      <c r="L1100" s="227"/>
      <c r="M1100" s="228"/>
      <c r="N1100" s="229"/>
      <c r="O1100" s="229"/>
      <c r="P1100" s="229"/>
      <c r="Q1100" s="229"/>
      <c r="R1100" s="229"/>
      <c r="S1100" s="229"/>
      <c r="T1100" s="230"/>
      <c r="AT1100" s="231" t="s">
        <v>181</v>
      </c>
      <c r="AU1100" s="231" t="s">
        <v>79</v>
      </c>
      <c r="AV1100" s="15" t="s">
        <v>88</v>
      </c>
      <c r="AW1100" s="15" t="s">
        <v>31</v>
      </c>
      <c r="AX1100" s="15" t="s">
        <v>73</v>
      </c>
      <c r="AY1100" s="231" t="s">
        <v>165</v>
      </c>
    </row>
    <row r="1101" spans="1:65" s="2" customFormat="1" ht="24.2" customHeight="1">
      <c r="A1101" s="37"/>
      <c r="B1101" s="38"/>
      <c r="C1101" s="181" t="s">
        <v>777</v>
      </c>
      <c r="D1101" s="181" t="s">
        <v>167</v>
      </c>
      <c r="E1101" s="182" t="s">
        <v>1209</v>
      </c>
      <c r="F1101" s="183" t="s">
        <v>1210</v>
      </c>
      <c r="G1101" s="184" t="s">
        <v>323</v>
      </c>
      <c r="H1101" s="185">
        <v>513.87</v>
      </c>
      <c r="I1101" s="186"/>
      <c r="J1101" s="187">
        <f>ROUND(I1101*H1101,2)</f>
        <v>0</v>
      </c>
      <c r="K1101" s="183" t="s">
        <v>171</v>
      </c>
      <c r="L1101" s="42"/>
      <c r="M1101" s="188" t="s">
        <v>19</v>
      </c>
      <c r="N1101" s="189" t="s">
        <v>41</v>
      </c>
      <c r="O1101" s="67"/>
      <c r="P1101" s="190">
        <f>O1101*H1101</f>
        <v>0</v>
      </c>
      <c r="Q1101" s="190">
        <v>0.11</v>
      </c>
      <c r="R1101" s="190">
        <f>Q1101*H1101</f>
        <v>56.525700000000001</v>
      </c>
      <c r="S1101" s="190">
        <v>0</v>
      </c>
      <c r="T1101" s="191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92" t="s">
        <v>88</v>
      </c>
      <c r="AT1101" s="192" t="s">
        <v>167</v>
      </c>
      <c r="AU1101" s="192" t="s">
        <v>79</v>
      </c>
      <c r="AY1101" s="20" t="s">
        <v>165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20" t="s">
        <v>79</v>
      </c>
      <c r="BK1101" s="193">
        <f>ROUND(I1101*H1101,2)</f>
        <v>0</v>
      </c>
      <c r="BL1101" s="20" t="s">
        <v>88</v>
      </c>
      <c r="BM1101" s="192" t="s">
        <v>1211</v>
      </c>
    </row>
    <row r="1102" spans="1:65" s="2" customFormat="1" ht="11.25">
      <c r="A1102" s="37"/>
      <c r="B1102" s="38"/>
      <c r="C1102" s="39"/>
      <c r="D1102" s="194" t="s">
        <v>172</v>
      </c>
      <c r="E1102" s="39"/>
      <c r="F1102" s="195" t="s">
        <v>1212</v>
      </c>
      <c r="G1102" s="39"/>
      <c r="H1102" s="39"/>
      <c r="I1102" s="196"/>
      <c r="J1102" s="39"/>
      <c r="K1102" s="39"/>
      <c r="L1102" s="42"/>
      <c r="M1102" s="197"/>
      <c r="N1102" s="198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20" t="s">
        <v>172</v>
      </c>
      <c r="AU1102" s="20" t="s">
        <v>79</v>
      </c>
    </row>
    <row r="1103" spans="1:65" s="13" customFormat="1" ht="11.25">
      <c r="B1103" s="199"/>
      <c r="C1103" s="200"/>
      <c r="D1103" s="201" t="s">
        <v>181</v>
      </c>
      <c r="E1103" s="202" t="s">
        <v>19</v>
      </c>
      <c r="F1103" s="203" t="s">
        <v>1213</v>
      </c>
      <c r="G1103" s="200"/>
      <c r="H1103" s="204">
        <v>48.61</v>
      </c>
      <c r="I1103" s="205"/>
      <c r="J1103" s="200"/>
      <c r="K1103" s="200"/>
      <c r="L1103" s="206"/>
      <c r="M1103" s="207"/>
      <c r="N1103" s="208"/>
      <c r="O1103" s="208"/>
      <c r="P1103" s="208"/>
      <c r="Q1103" s="208"/>
      <c r="R1103" s="208"/>
      <c r="S1103" s="208"/>
      <c r="T1103" s="209"/>
      <c r="AT1103" s="210" t="s">
        <v>181</v>
      </c>
      <c r="AU1103" s="210" t="s">
        <v>79</v>
      </c>
      <c r="AV1103" s="13" t="s">
        <v>79</v>
      </c>
      <c r="AW1103" s="13" t="s">
        <v>31</v>
      </c>
      <c r="AX1103" s="13" t="s">
        <v>69</v>
      </c>
      <c r="AY1103" s="210" t="s">
        <v>165</v>
      </c>
    </row>
    <row r="1104" spans="1:65" s="13" customFormat="1" ht="11.25">
      <c r="B1104" s="199"/>
      <c r="C1104" s="200"/>
      <c r="D1104" s="201" t="s">
        <v>181</v>
      </c>
      <c r="E1104" s="202" t="s">
        <v>19</v>
      </c>
      <c r="F1104" s="203" t="s">
        <v>1214</v>
      </c>
      <c r="G1104" s="200"/>
      <c r="H1104" s="204">
        <v>143.84</v>
      </c>
      <c r="I1104" s="205"/>
      <c r="J1104" s="200"/>
      <c r="K1104" s="200"/>
      <c r="L1104" s="206"/>
      <c r="M1104" s="207"/>
      <c r="N1104" s="208"/>
      <c r="O1104" s="208"/>
      <c r="P1104" s="208"/>
      <c r="Q1104" s="208"/>
      <c r="R1104" s="208"/>
      <c r="S1104" s="208"/>
      <c r="T1104" s="209"/>
      <c r="AT1104" s="210" t="s">
        <v>181</v>
      </c>
      <c r="AU1104" s="210" t="s">
        <v>79</v>
      </c>
      <c r="AV1104" s="13" t="s">
        <v>79</v>
      </c>
      <c r="AW1104" s="13" t="s">
        <v>31</v>
      </c>
      <c r="AX1104" s="13" t="s">
        <v>69</v>
      </c>
      <c r="AY1104" s="210" t="s">
        <v>165</v>
      </c>
    </row>
    <row r="1105" spans="1:65" s="13" customFormat="1" ht="11.25">
      <c r="B1105" s="199"/>
      <c r="C1105" s="200"/>
      <c r="D1105" s="201" t="s">
        <v>181</v>
      </c>
      <c r="E1105" s="202" t="s">
        <v>19</v>
      </c>
      <c r="F1105" s="203" t="s">
        <v>1215</v>
      </c>
      <c r="G1105" s="200"/>
      <c r="H1105" s="204">
        <v>23.22</v>
      </c>
      <c r="I1105" s="205"/>
      <c r="J1105" s="200"/>
      <c r="K1105" s="200"/>
      <c r="L1105" s="206"/>
      <c r="M1105" s="207"/>
      <c r="N1105" s="208"/>
      <c r="O1105" s="208"/>
      <c r="P1105" s="208"/>
      <c r="Q1105" s="208"/>
      <c r="R1105" s="208"/>
      <c r="S1105" s="208"/>
      <c r="T1105" s="209"/>
      <c r="AT1105" s="210" t="s">
        <v>181</v>
      </c>
      <c r="AU1105" s="210" t="s">
        <v>79</v>
      </c>
      <c r="AV1105" s="13" t="s">
        <v>79</v>
      </c>
      <c r="AW1105" s="13" t="s">
        <v>31</v>
      </c>
      <c r="AX1105" s="13" t="s">
        <v>69</v>
      </c>
      <c r="AY1105" s="210" t="s">
        <v>165</v>
      </c>
    </row>
    <row r="1106" spans="1:65" s="13" customFormat="1" ht="11.25">
      <c r="B1106" s="199"/>
      <c r="C1106" s="200"/>
      <c r="D1106" s="201" t="s">
        <v>181</v>
      </c>
      <c r="E1106" s="202" t="s">
        <v>19</v>
      </c>
      <c r="F1106" s="203" t="s">
        <v>1216</v>
      </c>
      <c r="G1106" s="200"/>
      <c r="H1106" s="204">
        <v>197.76</v>
      </c>
      <c r="I1106" s="205"/>
      <c r="J1106" s="200"/>
      <c r="K1106" s="200"/>
      <c r="L1106" s="206"/>
      <c r="M1106" s="207"/>
      <c r="N1106" s="208"/>
      <c r="O1106" s="208"/>
      <c r="P1106" s="208"/>
      <c r="Q1106" s="208"/>
      <c r="R1106" s="208"/>
      <c r="S1106" s="208"/>
      <c r="T1106" s="209"/>
      <c r="AT1106" s="210" t="s">
        <v>181</v>
      </c>
      <c r="AU1106" s="210" t="s">
        <v>79</v>
      </c>
      <c r="AV1106" s="13" t="s">
        <v>79</v>
      </c>
      <c r="AW1106" s="13" t="s">
        <v>31</v>
      </c>
      <c r="AX1106" s="13" t="s">
        <v>69</v>
      </c>
      <c r="AY1106" s="210" t="s">
        <v>165</v>
      </c>
    </row>
    <row r="1107" spans="1:65" s="13" customFormat="1" ht="11.25">
      <c r="B1107" s="199"/>
      <c r="C1107" s="200"/>
      <c r="D1107" s="201" t="s">
        <v>181</v>
      </c>
      <c r="E1107" s="202" t="s">
        <v>19</v>
      </c>
      <c r="F1107" s="203" t="s">
        <v>1217</v>
      </c>
      <c r="G1107" s="200"/>
      <c r="H1107" s="204">
        <v>34.72</v>
      </c>
      <c r="I1107" s="205"/>
      <c r="J1107" s="200"/>
      <c r="K1107" s="200"/>
      <c r="L1107" s="206"/>
      <c r="M1107" s="207"/>
      <c r="N1107" s="208"/>
      <c r="O1107" s="208"/>
      <c r="P1107" s="208"/>
      <c r="Q1107" s="208"/>
      <c r="R1107" s="208"/>
      <c r="S1107" s="208"/>
      <c r="T1107" s="209"/>
      <c r="AT1107" s="210" t="s">
        <v>181</v>
      </c>
      <c r="AU1107" s="210" t="s">
        <v>79</v>
      </c>
      <c r="AV1107" s="13" t="s">
        <v>79</v>
      </c>
      <c r="AW1107" s="13" t="s">
        <v>31</v>
      </c>
      <c r="AX1107" s="13" t="s">
        <v>69</v>
      </c>
      <c r="AY1107" s="210" t="s">
        <v>165</v>
      </c>
    </row>
    <row r="1108" spans="1:65" s="13" customFormat="1" ht="11.25">
      <c r="B1108" s="199"/>
      <c r="C1108" s="200"/>
      <c r="D1108" s="201" t="s">
        <v>181</v>
      </c>
      <c r="E1108" s="202" t="s">
        <v>19</v>
      </c>
      <c r="F1108" s="203" t="s">
        <v>1218</v>
      </c>
      <c r="G1108" s="200"/>
      <c r="H1108" s="204">
        <v>56.46</v>
      </c>
      <c r="I1108" s="205"/>
      <c r="J1108" s="200"/>
      <c r="K1108" s="200"/>
      <c r="L1108" s="206"/>
      <c r="M1108" s="207"/>
      <c r="N1108" s="208"/>
      <c r="O1108" s="208"/>
      <c r="P1108" s="208"/>
      <c r="Q1108" s="208"/>
      <c r="R1108" s="208"/>
      <c r="S1108" s="208"/>
      <c r="T1108" s="209"/>
      <c r="AT1108" s="210" t="s">
        <v>181</v>
      </c>
      <c r="AU1108" s="210" t="s">
        <v>79</v>
      </c>
      <c r="AV1108" s="13" t="s">
        <v>79</v>
      </c>
      <c r="AW1108" s="13" t="s">
        <v>31</v>
      </c>
      <c r="AX1108" s="13" t="s">
        <v>69</v>
      </c>
      <c r="AY1108" s="210" t="s">
        <v>165</v>
      </c>
    </row>
    <row r="1109" spans="1:65" s="13" customFormat="1" ht="11.25">
      <c r="B1109" s="199"/>
      <c r="C1109" s="200"/>
      <c r="D1109" s="201" t="s">
        <v>181</v>
      </c>
      <c r="E1109" s="202" t="s">
        <v>19</v>
      </c>
      <c r="F1109" s="203" t="s">
        <v>1219</v>
      </c>
      <c r="G1109" s="200"/>
      <c r="H1109" s="204">
        <v>9.26</v>
      </c>
      <c r="I1109" s="205"/>
      <c r="J1109" s="200"/>
      <c r="K1109" s="200"/>
      <c r="L1109" s="206"/>
      <c r="M1109" s="207"/>
      <c r="N1109" s="208"/>
      <c r="O1109" s="208"/>
      <c r="P1109" s="208"/>
      <c r="Q1109" s="208"/>
      <c r="R1109" s="208"/>
      <c r="S1109" s="208"/>
      <c r="T1109" s="209"/>
      <c r="AT1109" s="210" t="s">
        <v>181</v>
      </c>
      <c r="AU1109" s="210" t="s">
        <v>79</v>
      </c>
      <c r="AV1109" s="13" t="s">
        <v>79</v>
      </c>
      <c r="AW1109" s="13" t="s">
        <v>31</v>
      </c>
      <c r="AX1109" s="13" t="s">
        <v>69</v>
      </c>
      <c r="AY1109" s="210" t="s">
        <v>165</v>
      </c>
    </row>
    <row r="1110" spans="1:65" s="15" customFormat="1" ht="11.25">
      <c r="B1110" s="221"/>
      <c r="C1110" s="222"/>
      <c r="D1110" s="201" t="s">
        <v>181</v>
      </c>
      <c r="E1110" s="223" t="s">
        <v>19</v>
      </c>
      <c r="F1110" s="224" t="s">
        <v>184</v>
      </c>
      <c r="G1110" s="222"/>
      <c r="H1110" s="225">
        <v>513.87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181</v>
      </c>
      <c r="AU1110" s="231" t="s">
        <v>79</v>
      </c>
      <c r="AV1110" s="15" t="s">
        <v>88</v>
      </c>
      <c r="AW1110" s="15" t="s">
        <v>31</v>
      </c>
      <c r="AX1110" s="15" t="s">
        <v>73</v>
      </c>
      <c r="AY1110" s="231" t="s">
        <v>165</v>
      </c>
    </row>
    <row r="1111" spans="1:65" s="2" customFormat="1" ht="37.9" customHeight="1">
      <c r="A1111" s="37"/>
      <c r="B1111" s="38"/>
      <c r="C1111" s="181" t="s">
        <v>1220</v>
      </c>
      <c r="D1111" s="181" t="s">
        <v>167</v>
      </c>
      <c r="E1111" s="182" t="s">
        <v>1221</v>
      </c>
      <c r="F1111" s="183" t="s">
        <v>1222</v>
      </c>
      <c r="G1111" s="184" t="s">
        <v>323</v>
      </c>
      <c r="H1111" s="185">
        <v>200.3</v>
      </c>
      <c r="I1111" s="186"/>
      <c r="J1111" s="187">
        <f>ROUND(I1111*H1111,2)</f>
        <v>0</v>
      </c>
      <c r="K1111" s="183" t="s">
        <v>171</v>
      </c>
      <c r="L1111" s="42"/>
      <c r="M1111" s="188" t="s">
        <v>19</v>
      </c>
      <c r="N1111" s="189" t="s">
        <v>41</v>
      </c>
      <c r="O1111" s="67"/>
      <c r="P1111" s="190">
        <f>O1111*H1111</f>
        <v>0</v>
      </c>
      <c r="Q1111" s="190">
        <v>1.0999999999999999E-2</v>
      </c>
      <c r="R1111" s="190">
        <f>Q1111*H1111</f>
        <v>2.2033</v>
      </c>
      <c r="S1111" s="190">
        <v>0</v>
      </c>
      <c r="T1111" s="191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192" t="s">
        <v>88</v>
      </c>
      <c r="AT1111" s="192" t="s">
        <v>167</v>
      </c>
      <c r="AU1111" s="192" t="s">
        <v>79</v>
      </c>
      <c r="AY1111" s="20" t="s">
        <v>165</v>
      </c>
      <c r="BE1111" s="193">
        <f>IF(N1111="základní",J1111,0)</f>
        <v>0</v>
      </c>
      <c r="BF1111" s="193">
        <f>IF(N1111="snížená",J1111,0)</f>
        <v>0</v>
      </c>
      <c r="BG1111" s="193">
        <f>IF(N1111="zákl. přenesená",J1111,0)</f>
        <v>0</v>
      </c>
      <c r="BH1111" s="193">
        <f>IF(N1111="sníž. přenesená",J1111,0)</f>
        <v>0</v>
      </c>
      <c r="BI1111" s="193">
        <f>IF(N1111="nulová",J1111,0)</f>
        <v>0</v>
      </c>
      <c r="BJ1111" s="20" t="s">
        <v>79</v>
      </c>
      <c r="BK1111" s="193">
        <f>ROUND(I1111*H1111,2)</f>
        <v>0</v>
      </c>
      <c r="BL1111" s="20" t="s">
        <v>88</v>
      </c>
      <c r="BM1111" s="192" t="s">
        <v>1223</v>
      </c>
    </row>
    <row r="1112" spans="1:65" s="2" customFormat="1" ht="11.25">
      <c r="A1112" s="37"/>
      <c r="B1112" s="38"/>
      <c r="C1112" s="39"/>
      <c r="D1112" s="194" t="s">
        <v>172</v>
      </c>
      <c r="E1112" s="39"/>
      <c r="F1112" s="195" t="s">
        <v>1224</v>
      </c>
      <c r="G1112" s="39"/>
      <c r="H1112" s="39"/>
      <c r="I1112" s="196"/>
      <c r="J1112" s="39"/>
      <c r="K1112" s="39"/>
      <c r="L1112" s="42"/>
      <c r="M1112" s="197"/>
      <c r="N1112" s="198"/>
      <c r="O1112" s="67"/>
      <c r="P1112" s="67"/>
      <c r="Q1112" s="67"/>
      <c r="R1112" s="67"/>
      <c r="S1112" s="67"/>
      <c r="T1112" s="68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T1112" s="20" t="s">
        <v>172</v>
      </c>
      <c r="AU1112" s="20" t="s">
        <v>79</v>
      </c>
    </row>
    <row r="1113" spans="1:65" s="13" customFormat="1" ht="11.25">
      <c r="B1113" s="199"/>
      <c r="C1113" s="200"/>
      <c r="D1113" s="201" t="s">
        <v>181</v>
      </c>
      <c r="E1113" s="202" t="s">
        <v>19</v>
      </c>
      <c r="F1113" s="203" t="s">
        <v>1214</v>
      </c>
      <c r="G1113" s="200"/>
      <c r="H1113" s="204">
        <v>143.84</v>
      </c>
      <c r="I1113" s="205"/>
      <c r="J1113" s="200"/>
      <c r="K1113" s="200"/>
      <c r="L1113" s="206"/>
      <c r="M1113" s="207"/>
      <c r="N1113" s="208"/>
      <c r="O1113" s="208"/>
      <c r="P1113" s="208"/>
      <c r="Q1113" s="208"/>
      <c r="R1113" s="208"/>
      <c r="S1113" s="208"/>
      <c r="T1113" s="209"/>
      <c r="AT1113" s="210" t="s">
        <v>181</v>
      </c>
      <c r="AU1113" s="210" t="s">
        <v>79</v>
      </c>
      <c r="AV1113" s="13" t="s">
        <v>79</v>
      </c>
      <c r="AW1113" s="13" t="s">
        <v>31</v>
      </c>
      <c r="AX1113" s="13" t="s">
        <v>69</v>
      </c>
      <c r="AY1113" s="210" t="s">
        <v>165</v>
      </c>
    </row>
    <row r="1114" spans="1:65" s="13" customFormat="1" ht="11.25">
      <c r="B1114" s="199"/>
      <c r="C1114" s="200"/>
      <c r="D1114" s="201" t="s">
        <v>181</v>
      </c>
      <c r="E1114" s="202" t="s">
        <v>19</v>
      </c>
      <c r="F1114" s="203" t="s">
        <v>1218</v>
      </c>
      <c r="G1114" s="200"/>
      <c r="H1114" s="204">
        <v>56.46</v>
      </c>
      <c r="I1114" s="205"/>
      <c r="J1114" s="200"/>
      <c r="K1114" s="200"/>
      <c r="L1114" s="206"/>
      <c r="M1114" s="207"/>
      <c r="N1114" s="208"/>
      <c r="O1114" s="208"/>
      <c r="P1114" s="208"/>
      <c r="Q1114" s="208"/>
      <c r="R1114" s="208"/>
      <c r="S1114" s="208"/>
      <c r="T1114" s="209"/>
      <c r="AT1114" s="210" t="s">
        <v>181</v>
      </c>
      <c r="AU1114" s="210" t="s">
        <v>79</v>
      </c>
      <c r="AV1114" s="13" t="s">
        <v>79</v>
      </c>
      <c r="AW1114" s="13" t="s">
        <v>31</v>
      </c>
      <c r="AX1114" s="13" t="s">
        <v>69</v>
      </c>
      <c r="AY1114" s="210" t="s">
        <v>165</v>
      </c>
    </row>
    <row r="1115" spans="1:65" s="15" customFormat="1" ht="11.25">
      <c r="B1115" s="221"/>
      <c r="C1115" s="222"/>
      <c r="D1115" s="201" t="s">
        <v>181</v>
      </c>
      <c r="E1115" s="223" t="s">
        <v>19</v>
      </c>
      <c r="F1115" s="224" t="s">
        <v>184</v>
      </c>
      <c r="G1115" s="222"/>
      <c r="H1115" s="225">
        <v>200.3</v>
      </c>
      <c r="I1115" s="226"/>
      <c r="J1115" s="222"/>
      <c r="K1115" s="222"/>
      <c r="L1115" s="227"/>
      <c r="M1115" s="228"/>
      <c r="N1115" s="229"/>
      <c r="O1115" s="229"/>
      <c r="P1115" s="229"/>
      <c r="Q1115" s="229"/>
      <c r="R1115" s="229"/>
      <c r="S1115" s="229"/>
      <c r="T1115" s="230"/>
      <c r="AT1115" s="231" t="s">
        <v>181</v>
      </c>
      <c r="AU1115" s="231" t="s">
        <v>79</v>
      </c>
      <c r="AV1115" s="15" t="s">
        <v>88</v>
      </c>
      <c r="AW1115" s="15" t="s">
        <v>31</v>
      </c>
      <c r="AX1115" s="15" t="s">
        <v>73</v>
      </c>
      <c r="AY1115" s="231" t="s">
        <v>165</v>
      </c>
    </row>
    <row r="1116" spans="1:65" s="2" customFormat="1" ht="21.75" customHeight="1">
      <c r="A1116" s="37"/>
      <c r="B1116" s="38"/>
      <c r="C1116" s="181" t="s">
        <v>782</v>
      </c>
      <c r="D1116" s="181" t="s">
        <v>167</v>
      </c>
      <c r="E1116" s="182" t="s">
        <v>1225</v>
      </c>
      <c r="F1116" s="183" t="s">
        <v>1226</v>
      </c>
      <c r="G1116" s="184" t="s">
        <v>323</v>
      </c>
      <c r="H1116" s="185">
        <v>151.49</v>
      </c>
      <c r="I1116" s="186"/>
      <c r="J1116" s="187">
        <f>ROUND(I1116*H1116,2)</f>
        <v>0</v>
      </c>
      <c r="K1116" s="183" t="s">
        <v>171</v>
      </c>
      <c r="L1116" s="42"/>
      <c r="M1116" s="188" t="s">
        <v>19</v>
      </c>
      <c r="N1116" s="189" t="s">
        <v>41</v>
      </c>
      <c r="O1116" s="67"/>
      <c r="P1116" s="190">
        <f>O1116*H1116</f>
        <v>0</v>
      </c>
      <c r="Q1116" s="190">
        <v>2.0300000000000001E-3</v>
      </c>
      <c r="R1116" s="190">
        <f>Q1116*H1116</f>
        <v>0.30752470000000004</v>
      </c>
      <c r="S1116" s="190">
        <v>0</v>
      </c>
      <c r="T1116" s="191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192" t="s">
        <v>88</v>
      </c>
      <c r="AT1116" s="192" t="s">
        <v>167</v>
      </c>
      <c r="AU1116" s="192" t="s">
        <v>79</v>
      </c>
      <c r="AY1116" s="20" t="s">
        <v>165</v>
      </c>
      <c r="BE1116" s="193">
        <f>IF(N1116="základní",J1116,0)</f>
        <v>0</v>
      </c>
      <c r="BF1116" s="193">
        <f>IF(N1116="snížená",J1116,0)</f>
        <v>0</v>
      </c>
      <c r="BG1116" s="193">
        <f>IF(N1116="zákl. přenesená",J1116,0)</f>
        <v>0</v>
      </c>
      <c r="BH1116" s="193">
        <f>IF(N1116="sníž. přenesená",J1116,0)</f>
        <v>0</v>
      </c>
      <c r="BI1116" s="193">
        <f>IF(N1116="nulová",J1116,0)</f>
        <v>0</v>
      </c>
      <c r="BJ1116" s="20" t="s">
        <v>79</v>
      </c>
      <c r="BK1116" s="193">
        <f>ROUND(I1116*H1116,2)</f>
        <v>0</v>
      </c>
      <c r="BL1116" s="20" t="s">
        <v>88</v>
      </c>
      <c r="BM1116" s="192" t="s">
        <v>1227</v>
      </c>
    </row>
    <row r="1117" spans="1:65" s="2" customFormat="1" ht="11.25">
      <c r="A1117" s="37"/>
      <c r="B1117" s="38"/>
      <c r="C1117" s="39"/>
      <c r="D1117" s="194" t="s">
        <v>172</v>
      </c>
      <c r="E1117" s="39"/>
      <c r="F1117" s="195" t="s">
        <v>1228</v>
      </c>
      <c r="G1117" s="39"/>
      <c r="H1117" s="39"/>
      <c r="I1117" s="196"/>
      <c r="J1117" s="39"/>
      <c r="K1117" s="39"/>
      <c r="L1117" s="42"/>
      <c r="M1117" s="197"/>
      <c r="N1117" s="198"/>
      <c r="O1117" s="67"/>
      <c r="P1117" s="67"/>
      <c r="Q1117" s="67"/>
      <c r="R1117" s="67"/>
      <c r="S1117" s="67"/>
      <c r="T1117" s="68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T1117" s="20" t="s">
        <v>172</v>
      </c>
      <c r="AU1117" s="20" t="s">
        <v>79</v>
      </c>
    </row>
    <row r="1118" spans="1:65" s="13" customFormat="1" ht="11.25">
      <c r="B1118" s="199"/>
      <c r="C1118" s="200"/>
      <c r="D1118" s="201" t="s">
        <v>181</v>
      </c>
      <c r="E1118" s="202" t="s">
        <v>19</v>
      </c>
      <c r="F1118" s="203" t="s">
        <v>1229</v>
      </c>
      <c r="G1118" s="200"/>
      <c r="H1118" s="204">
        <v>92.52</v>
      </c>
      <c r="I1118" s="205"/>
      <c r="J1118" s="200"/>
      <c r="K1118" s="200"/>
      <c r="L1118" s="206"/>
      <c r="M1118" s="207"/>
      <c r="N1118" s="208"/>
      <c r="O1118" s="208"/>
      <c r="P1118" s="208"/>
      <c r="Q1118" s="208"/>
      <c r="R1118" s="208"/>
      <c r="S1118" s="208"/>
      <c r="T1118" s="209"/>
      <c r="AT1118" s="210" t="s">
        <v>181</v>
      </c>
      <c r="AU1118" s="210" t="s">
        <v>79</v>
      </c>
      <c r="AV1118" s="13" t="s">
        <v>79</v>
      </c>
      <c r="AW1118" s="13" t="s">
        <v>31</v>
      </c>
      <c r="AX1118" s="13" t="s">
        <v>69</v>
      </c>
      <c r="AY1118" s="210" t="s">
        <v>165</v>
      </c>
    </row>
    <row r="1119" spans="1:65" s="13" customFormat="1" ht="11.25">
      <c r="B1119" s="199"/>
      <c r="C1119" s="200"/>
      <c r="D1119" s="201" t="s">
        <v>181</v>
      </c>
      <c r="E1119" s="202" t="s">
        <v>19</v>
      </c>
      <c r="F1119" s="203" t="s">
        <v>1230</v>
      </c>
      <c r="G1119" s="200"/>
      <c r="H1119" s="204">
        <v>14.87</v>
      </c>
      <c r="I1119" s="205"/>
      <c r="J1119" s="200"/>
      <c r="K1119" s="200"/>
      <c r="L1119" s="206"/>
      <c r="M1119" s="207"/>
      <c r="N1119" s="208"/>
      <c r="O1119" s="208"/>
      <c r="P1119" s="208"/>
      <c r="Q1119" s="208"/>
      <c r="R1119" s="208"/>
      <c r="S1119" s="208"/>
      <c r="T1119" s="209"/>
      <c r="AT1119" s="210" t="s">
        <v>181</v>
      </c>
      <c r="AU1119" s="210" t="s">
        <v>79</v>
      </c>
      <c r="AV1119" s="13" t="s">
        <v>79</v>
      </c>
      <c r="AW1119" s="13" t="s">
        <v>31</v>
      </c>
      <c r="AX1119" s="13" t="s">
        <v>69</v>
      </c>
      <c r="AY1119" s="210" t="s">
        <v>165</v>
      </c>
    </row>
    <row r="1120" spans="1:65" s="13" customFormat="1" ht="11.25">
      <c r="B1120" s="199"/>
      <c r="C1120" s="200"/>
      <c r="D1120" s="201" t="s">
        <v>181</v>
      </c>
      <c r="E1120" s="202" t="s">
        <v>19</v>
      </c>
      <c r="F1120" s="203" t="s">
        <v>1231</v>
      </c>
      <c r="G1120" s="200"/>
      <c r="H1120" s="204">
        <v>44.1</v>
      </c>
      <c r="I1120" s="205"/>
      <c r="J1120" s="200"/>
      <c r="K1120" s="200"/>
      <c r="L1120" s="206"/>
      <c r="M1120" s="207"/>
      <c r="N1120" s="208"/>
      <c r="O1120" s="208"/>
      <c r="P1120" s="208"/>
      <c r="Q1120" s="208"/>
      <c r="R1120" s="208"/>
      <c r="S1120" s="208"/>
      <c r="T1120" s="209"/>
      <c r="AT1120" s="210" t="s">
        <v>181</v>
      </c>
      <c r="AU1120" s="210" t="s">
        <v>79</v>
      </c>
      <c r="AV1120" s="13" t="s">
        <v>79</v>
      </c>
      <c r="AW1120" s="13" t="s">
        <v>31</v>
      </c>
      <c r="AX1120" s="13" t="s">
        <v>69</v>
      </c>
      <c r="AY1120" s="210" t="s">
        <v>165</v>
      </c>
    </row>
    <row r="1121" spans="1:65" s="15" customFormat="1" ht="11.25">
      <c r="B1121" s="221"/>
      <c r="C1121" s="222"/>
      <c r="D1121" s="201" t="s">
        <v>181</v>
      </c>
      <c r="E1121" s="223" t="s">
        <v>19</v>
      </c>
      <c r="F1121" s="224" t="s">
        <v>184</v>
      </c>
      <c r="G1121" s="222"/>
      <c r="H1121" s="225">
        <v>151.49</v>
      </c>
      <c r="I1121" s="226"/>
      <c r="J1121" s="222"/>
      <c r="K1121" s="222"/>
      <c r="L1121" s="227"/>
      <c r="M1121" s="228"/>
      <c r="N1121" s="229"/>
      <c r="O1121" s="229"/>
      <c r="P1121" s="229"/>
      <c r="Q1121" s="229"/>
      <c r="R1121" s="229"/>
      <c r="S1121" s="229"/>
      <c r="T1121" s="230"/>
      <c r="AT1121" s="231" t="s">
        <v>181</v>
      </c>
      <c r="AU1121" s="231" t="s">
        <v>79</v>
      </c>
      <c r="AV1121" s="15" t="s">
        <v>88</v>
      </c>
      <c r="AW1121" s="15" t="s">
        <v>31</v>
      </c>
      <c r="AX1121" s="15" t="s">
        <v>73</v>
      </c>
      <c r="AY1121" s="231" t="s">
        <v>165</v>
      </c>
    </row>
    <row r="1122" spans="1:65" s="2" customFormat="1" ht="21.75" customHeight="1">
      <c r="A1122" s="37"/>
      <c r="B1122" s="38"/>
      <c r="C1122" s="181" t="s">
        <v>1232</v>
      </c>
      <c r="D1122" s="181" t="s">
        <v>167</v>
      </c>
      <c r="E1122" s="182" t="s">
        <v>1233</v>
      </c>
      <c r="F1122" s="183" t="s">
        <v>1234</v>
      </c>
      <c r="G1122" s="184" t="s">
        <v>323</v>
      </c>
      <c r="H1122" s="185">
        <v>151.49</v>
      </c>
      <c r="I1122" s="186"/>
      <c r="J1122" s="187">
        <f>ROUND(I1122*H1122,2)</f>
        <v>0</v>
      </c>
      <c r="K1122" s="183" t="s">
        <v>171</v>
      </c>
      <c r="L1122" s="42"/>
      <c r="M1122" s="188" t="s">
        <v>19</v>
      </c>
      <c r="N1122" s="189" t="s">
        <v>41</v>
      </c>
      <c r="O1122" s="67"/>
      <c r="P1122" s="190">
        <f>O1122*H1122</f>
        <v>0</v>
      </c>
      <c r="Q1122" s="190">
        <v>0</v>
      </c>
      <c r="R1122" s="190">
        <f>Q1122*H1122</f>
        <v>0</v>
      </c>
      <c r="S1122" s="190">
        <v>0</v>
      </c>
      <c r="T1122" s="191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192" t="s">
        <v>88</v>
      </c>
      <c r="AT1122" s="192" t="s">
        <v>167</v>
      </c>
      <c r="AU1122" s="192" t="s">
        <v>79</v>
      </c>
      <c r="AY1122" s="20" t="s">
        <v>165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20" t="s">
        <v>79</v>
      </c>
      <c r="BK1122" s="193">
        <f>ROUND(I1122*H1122,2)</f>
        <v>0</v>
      </c>
      <c r="BL1122" s="20" t="s">
        <v>88</v>
      </c>
      <c r="BM1122" s="192" t="s">
        <v>1235</v>
      </c>
    </row>
    <row r="1123" spans="1:65" s="2" customFormat="1" ht="11.25">
      <c r="A1123" s="37"/>
      <c r="B1123" s="38"/>
      <c r="C1123" s="39"/>
      <c r="D1123" s="194" t="s">
        <v>172</v>
      </c>
      <c r="E1123" s="39"/>
      <c r="F1123" s="195" t="s">
        <v>1236</v>
      </c>
      <c r="G1123" s="39"/>
      <c r="H1123" s="39"/>
      <c r="I1123" s="196"/>
      <c r="J1123" s="39"/>
      <c r="K1123" s="39"/>
      <c r="L1123" s="42"/>
      <c r="M1123" s="197"/>
      <c r="N1123" s="198"/>
      <c r="O1123" s="67"/>
      <c r="P1123" s="67"/>
      <c r="Q1123" s="67"/>
      <c r="R1123" s="67"/>
      <c r="S1123" s="67"/>
      <c r="T1123" s="68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T1123" s="20" t="s">
        <v>172</v>
      </c>
      <c r="AU1123" s="20" t="s">
        <v>79</v>
      </c>
    </row>
    <row r="1124" spans="1:65" s="13" customFormat="1" ht="11.25">
      <c r="B1124" s="199"/>
      <c r="C1124" s="200"/>
      <c r="D1124" s="201" t="s">
        <v>181</v>
      </c>
      <c r="E1124" s="202" t="s">
        <v>19</v>
      </c>
      <c r="F1124" s="203" t="s">
        <v>1229</v>
      </c>
      <c r="G1124" s="200"/>
      <c r="H1124" s="204">
        <v>92.52</v>
      </c>
      <c r="I1124" s="205"/>
      <c r="J1124" s="200"/>
      <c r="K1124" s="200"/>
      <c r="L1124" s="206"/>
      <c r="M1124" s="207"/>
      <c r="N1124" s="208"/>
      <c r="O1124" s="208"/>
      <c r="P1124" s="208"/>
      <c r="Q1124" s="208"/>
      <c r="R1124" s="208"/>
      <c r="S1124" s="208"/>
      <c r="T1124" s="209"/>
      <c r="AT1124" s="210" t="s">
        <v>181</v>
      </c>
      <c r="AU1124" s="210" t="s">
        <v>79</v>
      </c>
      <c r="AV1124" s="13" t="s">
        <v>79</v>
      </c>
      <c r="AW1124" s="13" t="s">
        <v>31</v>
      </c>
      <c r="AX1124" s="13" t="s">
        <v>69</v>
      </c>
      <c r="AY1124" s="210" t="s">
        <v>165</v>
      </c>
    </row>
    <row r="1125" spans="1:65" s="13" customFormat="1" ht="11.25">
      <c r="B1125" s="199"/>
      <c r="C1125" s="200"/>
      <c r="D1125" s="201" t="s">
        <v>181</v>
      </c>
      <c r="E1125" s="202" t="s">
        <v>19</v>
      </c>
      <c r="F1125" s="203" t="s">
        <v>1230</v>
      </c>
      <c r="G1125" s="200"/>
      <c r="H1125" s="204">
        <v>14.87</v>
      </c>
      <c r="I1125" s="205"/>
      <c r="J1125" s="200"/>
      <c r="K1125" s="200"/>
      <c r="L1125" s="206"/>
      <c r="M1125" s="207"/>
      <c r="N1125" s="208"/>
      <c r="O1125" s="208"/>
      <c r="P1125" s="208"/>
      <c r="Q1125" s="208"/>
      <c r="R1125" s="208"/>
      <c r="S1125" s="208"/>
      <c r="T1125" s="209"/>
      <c r="AT1125" s="210" t="s">
        <v>181</v>
      </c>
      <c r="AU1125" s="210" t="s">
        <v>79</v>
      </c>
      <c r="AV1125" s="13" t="s">
        <v>79</v>
      </c>
      <c r="AW1125" s="13" t="s">
        <v>31</v>
      </c>
      <c r="AX1125" s="13" t="s">
        <v>69</v>
      </c>
      <c r="AY1125" s="210" t="s">
        <v>165</v>
      </c>
    </row>
    <row r="1126" spans="1:65" s="13" customFormat="1" ht="11.25">
      <c r="B1126" s="199"/>
      <c r="C1126" s="200"/>
      <c r="D1126" s="201" t="s">
        <v>181</v>
      </c>
      <c r="E1126" s="202" t="s">
        <v>19</v>
      </c>
      <c r="F1126" s="203" t="s">
        <v>1231</v>
      </c>
      <c r="G1126" s="200"/>
      <c r="H1126" s="204">
        <v>44.1</v>
      </c>
      <c r="I1126" s="205"/>
      <c r="J1126" s="200"/>
      <c r="K1126" s="200"/>
      <c r="L1126" s="206"/>
      <c r="M1126" s="207"/>
      <c r="N1126" s="208"/>
      <c r="O1126" s="208"/>
      <c r="P1126" s="208"/>
      <c r="Q1126" s="208"/>
      <c r="R1126" s="208"/>
      <c r="S1126" s="208"/>
      <c r="T1126" s="209"/>
      <c r="AT1126" s="210" t="s">
        <v>181</v>
      </c>
      <c r="AU1126" s="210" t="s">
        <v>79</v>
      </c>
      <c r="AV1126" s="13" t="s">
        <v>79</v>
      </c>
      <c r="AW1126" s="13" t="s">
        <v>31</v>
      </c>
      <c r="AX1126" s="13" t="s">
        <v>69</v>
      </c>
      <c r="AY1126" s="210" t="s">
        <v>165</v>
      </c>
    </row>
    <row r="1127" spans="1:65" s="15" customFormat="1" ht="11.25">
      <c r="B1127" s="221"/>
      <c r="C1127" s="222"/>
      <c r="D1127" s="201" t="s">
        <v>181</v>
      </c>
      <c r="E1127" s="223" t="s">
        <v>19</v>
      </c>
      <c r="F1127" s="224" t="s">
        <v>184</v>
      </c>
      <c r="G1127" s="222"/>
      <c r="H1127" s="225">
        <v>151.49</v>
      </c>
      <c r="I1127" s="226"/>
      <c r="J1127" s="222"/>
      <c r="K1127" s="222"/>
      <c r="L1127" s="227"/>
      <c r="M1127" s="228"/>
      <c r="N1127" s="229"/>
      <c r="O1127" s="229"/>
      <c r="P1127" s="229"/>
      <c r="Q1127" s="229"/>
      <c r="R1127" s="229"/>
      <c r="S1127" s="229"/>
      <c r="T1127" s="230"/>
      <c r="AT1127" s="231" t="s">
        <v>181</v>
      </c>
      <c r="AU1127" s="231" t="s">
        <v>79</v>
      </c>
      <c r="AV1127" s="15" t="s">
        <v>88</v>
      </c>
      <c r="AW1127" s="15" t="s">
        <v>31</v>
      </c>
      <c r="AX1127" s="15" t="s">
        <v>73</v>
      </c>
      <c r="AY1127" s="231" t="s">
        <v>165</v>
      </c>
    </row>
    <row r="1128" spans="1:65" s="2" customFormat="1" ht="37.9" customHeight="1">
      <c r="A1128" s="37"/>
      <c r="B1128" s="38"/>
      <c r="C1128" s="181" t="s">
        <v>788</v>
      </c>
      <c r="D1128" s="181" t="s">
        <v>167</v>
      </c>
      <c r="E1128" s="182" t="s">
        <v>1237</v>
      </c>
      <c r="F1128" s="183" t="s">
        <v>1238</v>
      </c>
      <c r="G1128" s="184" t="s">
        <v>170</v>
      </c>
      <c r="H1128" s="185">
        <v>572.48</v>
      </c>
      <c r="I1128" s="186"/>
      <c r="J1128" s="187">
        <f>ROUND(I1128*H1128,2)</f>
        <v>0</v>
      </c>
      <c r="K1128" s="183" t="s">
        <v>171</v>
      </c>
      <c r="L1128" s="42"/>
      <c r="M1128" s="188" t="s">
        <v>19</v>
      </c>
      <c r="N1128" s="189" t="s">
        <v>41</v>
      </c>
      <c r="O1128" s="67"/>
      <c r="P1128" s="190">
        <f>O1128*H1128</f>
        <v>0</v>
      </c>
      <c r="Q1128" s="190">
        <v>2.0000000000000002E-5</v>
      </c>
      <c r="R1128" s="190">
        <f>Q1128*H1128</f>
        <v>1.1449600000000001E-2</v>
      </c>
      <c r="S1128" s="190">
        <v>0</v>
      </c>
      <c r="T1128" s="191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192" t="s">
        <v>88</v>
      </c>
      <c r="AT1128" s="192" t="s">
        <v>167</v>
      </c>
      <c r="AU1128" s="192" t="s">
        <v>79</v>
      </c>
      <c r="AY1128" s="20" t="s">
        <v>165</v>
      </c>
      <c r="BE1128" s="193">
        <f>IF(N1128="základní",J1128,0)</f>
        <v>0</v>
      </c>
      <c r="BF1128" s="193">
        <f>IF(N1128="snížená",J1128,0)</f>
        <v>0</v>
      </c>
      <c r="BG1128" s="193">
        <f>IF(N1128="zákl. přenesená",J1128,0)</f>
        <v>0</v>
      </c>
      <c r="BH1128" s="193">
        <f>IF(N1128="sníž. přenesená",J1128,0)</f>
        <v>0</v>
      </c>
      <c r="BI1128" s="193">
        <f>IF(N1128="nulová",J1128,0)</f>
        <v>0</v>
      </c>
      <c r="BJ1128" s="20" t="s">
        <v>79</v>
      </c>
      <c r="BK1128" s="193">
        <f>ROUND(I1128*H1128,2)</f>
        <v>0</v>
      </c>
      <c r="BL1128" s="20" t="s">
        <v>88</v>
      </c>
      <c r="BM1128" s="192" t="s">
        <v>1239</v>
      </c>
    </row>
    <row r="1129" spans="1:65" s="2" customFormat="1" ht="11.25">
      <c r="A1129" s="37"/>
      <c r="B1129" s="38"/>
      <c r="C1129" s="39"/>
      <c r="D1129" s="194" t="s">
        <v>172</v>
      </c>
      <c r="E1129" s="39"/>
      <c r="F1129" s="195" t="s">
        <v>1240</v>
      </c>
      <c r="G1129" s="39"/>
      <c r="H1129" s="39"/>
      <c r="I1129" s="196"/>
      <c r="J1129" s="39"/>
      <c r="K1129" s="39"/>
      <c r="L1129" s="42"/>
      <c r="M1129" s="197"/>
      <c r="N1129" s="198"/>
      <c r="O1129" s="67"/>
      <c r="P1129" s="67"/>
      <c r="Q1129" s="67"/>
      <c r="R1129" s="67"/>
      <c r="S1129" s="67"/>
      <c r="T1129" s="68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T1129" s="20" t="s">
        <v>172</v>
      </c>
      <c r="AU1129" s="20" t="s">
        <v>79</v>
      </c>
    </row>
    <row r="1130" spans="1:65" s="13" customFormat="1" ht="11.25">
      <c r="B1130" s="199"/>
      <c r="C1130" s="200"/>
      <c r="D1130" s="201" t="s">
        <v>181</v>
      </c>
      <c r="E1130" s="202" t="s">
        <v>19</v>
      </c>
      <c r="F1130" s="203" t="s">
        <v>1241</v>
      </c>
      <c r="G1130" s="200"/>
      <c r="H1130" s="204">
        <v>29.1</v>
      </c>
      <c r="I1130" s="205"/>
      <c r="J1130" s="200"/>
      <c r="K1130" s="200"/>
      <c r="L1130" s="206"/>
      <c r="M1130" s="207"/>
      <c r="N1130" s="208"/>
      <c r="O1130" s="208"/>
      <c r="P1130" s="208"/>
      <c r="Q1130" s="208"/>
      <c r="R1130" s="208"/>
      <c r="S1130" s="208"/>
      <c r="T1130" s="209"/>
      <c r="AT1130" s="210" t="s">
        <v>181</v>
      </c>
      <c r="AU1130" s="210" t="s">
        <v>79</v>
      </c>
      <c r="AV1130" s="13" t="s">
        <v>79</v>
      </c>
      <c r="AW1130" s="13" t="s">
        <v>31</v>
      </c>
      <c r="AX1130" s="13" t="s">
        <v>69</v>
      </c>
      <c r="AY1130" s="210" t="s">
        <v>165</v>
      </c>
    </row>
    <row r="1131" spans="1:65" s="13" customFormat="1" ht="11.25">
      <c r="B1131" s="199"/>
      <c r="C1131" s="200"/>
      <c r="D1131" s="201" t="s">
        <v>181</v>
      </c>
      <c r="E1131" s="202" t="s">
        <v>19</v>
      </c>
      <c r="F1131" s="203" t="s">
        <v>1242</v>
      </c>
      <c r="G1131" s="200"/>
      <c r="H1131" s="204">
        <v>193.28</v>
      </c>
      <c r="I1131" s="205"/>
      <c r="J1131" s="200"/>
      <c r="K1131" s="200"/>
      <c r="L1131" s="206"/>
      <c r="M1131" s="207"/>
      <c r="N1131" s="208"/>
      <c r="O1131" s="208"/>
      <c r="P1131" s="208"/>
      <c r="Q1131" s="208"/>
      <c r="R1131" s="208"/>
      <c r="S1131" s="208"/>
      <c r="T1131" s="209"/>
      <c r="AT1131" s="210" t="s">
        <v>181</v>
      </c>
      <c r="AU1131" s="210" t="s">
        <v>79</v>
      </c>
      <c r="AV1131" s="13" t="s">
        <v>79</v>
      </c>
      <c r="AW1131" s="13" t="s">
        <v>31</v>
      </c>
      <c r="AX1131" s="13" t="s">
        <v>69</v>
      </c>
      <c r="AY1131" s="210" t="s">
        <v>165</v>
      </c>
    </row>
    <row r="1132" spans="1:65" s="13" customFormat="1" ht="11.25">
      <c r="B1132" s="199"/>
      <c r="C1132" s="200"/>
      <c r="D1132" s="201" t="s">
        <v>181</v>
      </c>
      <c r="E1132" s="202" t="s">
        <v>19</v>
      </c>
      <c r="F1132" s="203" t="s">
        <v>1243</v>
      </c>
      <c r="G1132" s="200"/>
      <c r="H1132" s="204">
        <v>44.1</v>
      </c>
      <c r="I1132" s="205"/>
      <c r="J1132" s="200"/>
      <c r="K1132" s="200"/>
      <c r="L1132" s="206"/>
      <c r="M1132" s="207"/>
      <c r="N1132" s="208"/>
      <c r="O1132" s="208"/>
      <c r="P1132" s="208"/>
      <c r="Q1132" s="208"/>
      <c r="R1132" s="208"/>
      <c r="S1132" s="208"/>
      <c r="T1132" s="209"/>
      <c r="AT1132" s="210" t="s">
        <v>181</v>
      </c>
      <c r="AU1132" s="210" t="s">
        <v>79</v>
      </c>
      <c r="AV1132" s="13" t="s">
        <v>79</v>
      </c>
      <c r="AW1132" s="13" t="s">
        <v>31</v>
      </c>
      <c r="AX1132" s="13" t="s">
        <v>69</v>
      </c>
      <c r="AY1132" s="210" t="s">
        <v>165</v>
      </c>
    </row>
    <row r="1133" spans="1:65" s="13" customFormat="1" ht="11.25">
      <c r="B1133" s="199"/>
      <c r="C1133" s="200"/>
      <c r="D1133" s="201" t="s">
        <v>181</v>
      </c>
      <c r="E1133" s="202" t="s">
        <v>19</v>
      </c>
      <c r="F1133" s="203" t="s">
        <v>1244</v>
      </c>
      <c r="G1133" s="200"/>
      <c r="H1133" s="204">
        <v>207.4</v>
      </c>
      <c r="I1133" s="205"/>
      <c r="J1133" s="200"/>
      <c r="K1133" s="200"/>
      <c r="L1133" s="206"/>
      <c r="M1133" s="207"/>
      <c r="N1133" s="208"/>
      <c r="O1133" s="208"/>
      <c r="P1133" s="208"/>
      <c r="Q1133" s="208"/>
      <c r="R1133" s="208"/>
      <c r="S1133" s="208"/>
      <c r="T1133" s="209"/>
      <c r="AT1133" s="210" t="s">
        <v>181</v>
      </c>
      <c r="AU1133" s="210" t="s">
        <v>79</v>
      </c>
      <c r="AV1133" s="13" t="s">
        <v>79</v>
      </c>
      <c r="AW1133" s="13" t="s">
        <v>31</v>
      </c>
      <c r="AX1133" s="13" t="s">
        <v>69</v>
      </c>
      <c r="AY1133" s="210" t="s">
        <v>165</v>
      </c>
    </row>
    <row r="1134" spans="1:65" s="13" customFormat="1" ht="11.25">
      <c r="B1134" s="199"/>
      <c r="C1134" s="200"/>
      <c r="D1134" s="201" t="s">
        <v>181</v>
      </c>
      <c r="E1134" s="202" t="s">
        <v>19</v>
      </c>
      <c r="F1134" s="203" t="s">
        <v>1245</v>
      </c>
      <c r="G1134" s="200"/>
      <c r="H1134" s="204">
        <v>49.6</v>
      </c>
      <c r="I1134" s="205"/>
      <c r="J1134" s="200"/>
      <c r="K1134" s="200"/>
      <c r="L1134" s="206"/>
      <c r="M1134" s="207"/>
      <c r="N1134" s="208"/>
      <c r="O1134" s="208"/>
      <c r="P1134" s="208"/>
      <c r="Q1134" s="208"/>
      <c r="R1134" s="208"/>
      <c r="S1134" s="208"/>
      <c r="T1134" s="209"/>
      <c r="AT1134" s="210" t="s">
        <v>181</v>
      </c>
      <c r="AU1134" s="210" t="s">
        <v>79</v>
      </c>
      <c r="AV1134" s="13" t="s">
        <v>79</v>
      </c>
      <c r="AW1134" s="13" t="s">
        <v>31</v>
      </c>
      <c r="AX1134" s="13" t="s">
        <v>69</v>
      </c>
      <c r="AY1134" s="210" t="s">
        <v>165</v>
      </c>
    </row>
    <row r="1135" spans="1:65" s="13" customFormat="1" ht="11.25">
      <c r="B1135" s="199"/>
      <c r="C1135" s="200"/>
      <c r="D1135" s="201" t="s">
        <v>181</v>
      </c>
      <c r="E1135" s="202" t="s">
        <v>19</v>
      </c>
      <c r="F1135" s="203" t="s">
        <v>1246</v>
      </c>
      <c r="G1135" s="200"/>
      <c r="H1135" s="204">
        <v>49</v>
      </c>
      <c r="I1135" s="205"/>
      <c r="J1135" s="200"/>
      <c r="K1135" s="200"/>
      <c r="L1135" s="206"/>
      <c r="M1135" s="207"/>
      <c r="N1135" s="208"/>
      <c r="O1135" s="208"/>
      <c r="P1135" s="208"/>
      <c r="Q1135" s="208"/>
      <c r="R1135" s="208"/>
      <c r="S1135" s="208"/>
      <c r="T1135" s="209"/>
      <c r="AT1135" s="210" t="s">
        <v>181</v>
      </c>
      <c r="AU1135" s="210" t="s">
        <v>79</v>
      </c>
      <c r="AV1135" s="13" t="s">
        <v>79</v>
      </c>
      <c r="AW1135" s="13" t="s">
        <v>31</v>
      </c>
      <c r="AX1135" s="13" t="s">
        <v>69</v>
      </c>
      <c r="AY1135" s="210" t="s">
        <v>165</v>
      </c>
    </row>
    <row r="1136" spans="1:65" s="15" customFormat="1" ht="11.25">
      <c r="B1136" s="221"/>
      <c r="C1136" s="222"/>
      <c r="D1136" s="201" t="s">
        <v>181</v>
      </c>
      <c r="E1136" s="223" t="s">
        <v>19</v>
      </c>
      <c r="F1136" s="224" t="s">
        <v>184</v>
      </c>
      <c r="G1136" s="222"/>
      <c r="H1136" s="225">
        <v>572.48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181</v>
      </c>
      <c r="AU1136" s="231" t="s">
        <v>79</v>
      </c>
      <c r="AV1136" s="15" t="s">
        <v>88</v>
      </c>
      <c r="AW1136" s="15" t="s">
        <v>31</v>
      </c>
      <c r="AX1136" s="15" t="s">
        <v>73</v>
      </c>
      <c r="AY1136" s="231" t="s">
        <v>165</v>
      </c>
    </row>
    <row r="1137" spans="1:65" s="2" customFormat="1" ht="37.9" customHeight="1">
      <c r="A1137" s="37"/>
      <c r="B1137" s="38"/>
      <c r="C1137" s="181" t="s">
        <v>1247</v>
      </c>
      <c r="D1137" s="181" t="s">
        <v>167</v>
      </c>
      <c r="E1137" s="182" t="s">
        <v>1248</v>
      </c>
      <c r="F1137" s="183" t="s">
        <v>1249</v>
      </c>
      <c r="G1137" s="184" t="s">
        <v>290</v>
      </c>
      <c r="H1137" s="185">
        <v>3</v>
      </c>
      <c r="I1137" s="186"/>
      <c r="J1137" s="187">
        <f>ROUND(I1137*H1137,2)</f>
        <v>0</v>
      </c>
      <c r="K1137" s="183" t="s">
        <v>171</v>
      </c>
      <c r="L1137" s="42"/>
      <c r="M1137" s="188" t="s">
        <v>19</v>
      </c>
      <c r="N1137" s="189" t="s">
        <v>41</v>
      </c>
      <c r="O1137" s="67"/>
      <c r="P1137" s="190">
        <f>O1137*H1137</f>
        <v>0</v>
      </c>
      <c r="Q1137" s="190">
        <v>5.3620000000000001E-2</v>
      </c>
      <c r="R1137" s="190">
        <f>Q1137*H1137</f>
        <v>0.16086</v>
      </c>
      <c r="S1137" s="190">
        <v>0</v>
      </c>
      <c r="T1137" s="191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92" t="s">
        <v>88</v>
      </c>
      <c r="AT1137" s="192" t="s">
        <v>167</v>
      </c>
      <c r="AU1137" s="192" t="s">
        <v>79</v>
      </c>
      <c r="AY1137" s="20" t="s">
        <v>165</v>
      </c>
      <c r="BE1137" s="193">
        <f>IF(N1137="základní",J1137,0)</f>
        <v>0</v>
      </c>
      <c r="BF1137" s="193">
        <f>IF(N1137="snížená",J1137,0)</f>
        <v>0</v>
      </c>
      <c r="BG1137" s="193">
        <f>IF(N1137="zákl. přenesená",J1137,0)</f>
        <v>0</v>
      </c>
      <c r="BH1137" s="193">
        <f>IF(N1137="sníž. přenesená",J1137,0)</f>
        <v>0</v>
      </c>
      <c r="BI1137" s="193">
        <f>IF(N1137="nulová",J1137,0)</f>
        <v>0</v>
      </c>
      <c r="BJ1137" s="20" t="s">
        <v>79</v>
      </c>
      <c r="BK1137" s="193">
        <f>ROUND(I1137*H1137,2)</f>
        <v>0</v>
      </c>
      <c r="BL1137" s="20" t="s">
        <v>88</v>
      </c>
      <c r="BM1137" s="192" t="s">
        <v>1250</v>
      </c>
    </row>
    <row r="1138" spans="1:65" s="2" customFormat="1" ht="11.25">
      <c r="A1138" s="37"/>
      <c r="B1138" s="38"/>
      <c r="C1138" s="39"/>
      <c r="D1138" s="194" t="s">
        <v>172</v>
      </c>
      <c r="E1138" s="39"/>
      <c r="F1138" s="195" t="s">
        <v>1251</v>
      </c>
      <c r="G1138" s="39"/>
      <c r="H1138" s="39"/>
      <c r="I1138" s="196"/>
      <c r="J1138" s="39"/>
      <c r="K1138" s="39"/>
      <c r="L1138" s="42"/>
      <c r="M1138" s="197"/>
      <c r="N1138" s="198"/>
      <c r="O1138" s="67"/>
      <c r="P1138" s="67"/>
      <c r="Q1138" s="67"/>
      <c r="R1138" s="67"/>
      <c r="S1138" s="67"/>
      <c r="T1138" s="68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T1138" s="20" t="s">
        <v>172</v>
      </c>
      <c r="AU1138" s="20" t="s">
        <v>79</v>
      </c>
    </row>
    <row r="1139" spans="1:65" s="13" customFormat="1" ht="11.25">
      <c r="B1139" s="199"/>
      <c r="C1139" s="200"/>
      <c r="D1139" s="201" t="s">
        <v>181</v>
      </c>
      <c r="E1139" s="202" t="s">
        <v>19</v>
      </c>
      <c r="F1139" s="203" t="s">
        <v>1252</v>
      </c>
      <c r="G1139" s="200"/>
      <c r="H1139" s="204">
        <v>2</v>
      </c>
      <c r="I1139" s="205"/>
      <c r="J1139" s="200"/>
      <c r="K1139" s="200"/>
      <c r="L1139" s="206"/>
      <c r="M1139" s="207"/>
      <c r="N1139" s="208"/>
      <c r="O1139" s="208"/>
      <c r="P1139" s="208"/>
      <c r="Q1139" s="208"/>
      <c r="R1139" s="208"/>
      <c r="S1139" s="208"/>
      <c r="T1139" s="209"/>
      <c r="AT1139" s="210" t="s">
        <v>181</v>
      </c>
      <c r="AU1139" s="210" t="s">
        <v>79</v>
      </c>
      <c r="AV1139" s="13" t="s">
        <v>79</v>
      </c>
      <c r="AW1139" s="13" t="s">
        <v>31</v>
      </c>
      <c r="AX1139" s="13" t="s">
        <v>69</v>
      </c>
      <c r="AY1139" s="210" t="s">
        <v>165</v>
      </c>
    </row>
    <row r="1140" spans="1:65" s="13" customFormat="1" ht="11.25">
      <c r="B1140" s="199"/>
      <c r="C1140" s="200"/>
      <c r="D1140" s="201" t="s">
        <v>181</v>
      </c>
      <c r="E1140" s="202" t="s">
        <v>19</v>
      </c>
      <c r="F1140" s="203" t="s">
        <v>1253</v>
      </c>
      <c r="G1140" s="200"/>
      <c r="H1140" s="204">
        <v>1</v>
      </c>
      <c r="I1140" s="205"/>
      <c r="J1140" s="200"/>
      <c r="K1140" s="200"/>
      <c r="L1140" s="206"/>
      <c r="M1140" s="207"/>
      <c r="N1140" s="208"/>
      <c r="O1140" s="208"/>
      <c r="P1140" s="208"/>
      <c r="Q1140" s="208"/>
      <c r="R1140" s="208"/>
      <c r="S1140" s="208"/>
      <c r="T1140" s="209"/>
      <c r="AT1140" s="210" t="s">
        <v>181</v>
      </c>
      <c r="AU1140" s="210" t="s">
        <v>79</v>
      </c>
      <c r="AV1140" s="13" t="s">
        <v>79</v>
      </c>
      <c r="AW1140" s="13" t="s">
        <v>31</v>
      </c>
      <c r="AX1140" s="13" t="s">
        <v>69</v>
      </c>
      <c r="AY1140" s="210" t="s">
        <v>165</v>
      </c>
    </row>
    <row r="1141" spans="1:65" s="15" customFormat="1" ht="11.25">
      <c r="B1141" s="221"/>
      <c r="C1141" s="222"/>
      <c r="D1141" s="201" t="s">
        <v>181</v>
      </c>
      <c r="E1141" s="223" t="s">
        <v>19</v>
      </c>
      <c r="F1141" s="224" t="s">
        <v>184</v>
      </c>
      <c r="G1141" s="222"/>
      <c r="H1141" s="225">
        <v>3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181</v>
      </c>
      <c r="AU1141" s="231" t="s">
        <v>79</v>
      </c>
      <c r="AV1141" s="15" t="s">
        <v>88</v>
      </c>
      <c r="AW1141" s="15" t="s">
        <v>31</v>
      </c>
      <c r="AX1141" s="15" t="s">
        <v>73</v>
      </c>
      <c r="AY1141" s="231" t="s">
        <v>165</v>
      </c>
    </row>
    <row r="1142" spans="1:65" s="2" customFormat="1" ht="24.2" customHeight="1">
      <c r="A1142" s="37"/>
      <c r="B1142" s="38"/>
      <c r="C1142" s="233" t="s">
        <v>794</v>
      </c>
      <c r="D1142" s="233" t="s">
        <v>502</v>
      </c>
      <c r="E1142" s="234" t="s">
        <v>1254</v>
      </c>
      <c r="F1142" s="235" t="s">
        <v>1255</v>
      </c>
      <c r="G1142" s="236" t="s">
        <v>290</v>
      </c>
      <c r="H1142" s="237">
        <v>2</v>
      </c>
      <c r="I1142" s="238"/>
      <c r="J1142" s="239">
        <f>ROUND(I1142*H1142,2)</f>
        <v>0</v>
      </c>
      <c r="K1142" s="235" t="s">
        <v>171</v>
      </c>
      <c r="L1142" s="240"/>
      <c r="M1142" s="241" t="s">
        <v>19</v>
      </c>
      <c r="N1142" s="242" t="s">
        <v>41</v>
      </c>
      <c r="O1142" s="67"/>
      <c r="P1142" s="190">
        <f>O1142*H1142</f>
        <v>0</v>
      </c>
      <c r="Q1142" s="190">
        <v>5.2999999999999999E-2</v>
      </c>
      <c r="R1142" s="190">
        <f>Q1142*H1142</f>
        <v>0.106</v>
      </c>
      <c r="S1142" s="190">
        <v>0</v>
      </c>
      <c r="T1142" s="191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192" t="s">
        <v>192</v>
      </c>
      <c r="AT1142" s="192" t="s">
        <v>502</v>
      </c>
      <c r="AU1142" s="192" t="s">
        <v>79</v>
      </c>
      <c r="AY1142" s="20" t="s">
        <v>165</v>
      </c>
      <c r="BE1142" s="193">
        <f>IF(N1142="základní",J1142,0)</f>
        <v>0</v>
      </c>
      <c r="BF1142" s="193">
        <f>IF(N1142="snížená",J1142,0)</f>
        <v>0</v>
      </c>
      <c r="BG1142" s="193">
        <f>IF(N1142="zákl. přenesená",J1142,0)</f>
        <v>0</v>
      </c>
      <c r="BH1142" s="193">
        <f>IF(N1142="sníž. přenesená",J1142,0)</f>
        <v>0</v>
      </c>
      <c r="BI1142" s="193">
        <f>IF(N1142="nulová",J1142,0)</f>
        <v>0</v>
      </c>
      <c r="BJ1142" s="20" t="s">
        <v>79</v>
      </c>
      <c r="BK1142" s="193">
        <f>ROUND(I1142*H1142,2)</f>
        <v>0</v>
      </c>
      <c r="BL1142" s="20" t="s">
        <v>88</v>
      </c>
      <c r="BM1142" s="192" t="s">
        <v>1256</v>
      </c>
    </row>
    <row r="1143" spans="1:65" s="13" customFormat="1" ht="11.25">
      <c r="B1143" s="199"/>
      <c r="C1143" s="200"/>
      <c r="D1143" s="201" t="s">
        <v>181</v>
      </c>
      <c r="E1143" s="202" t="s">
        <v>19</v>
      </c>
      <c r="F1143" s="203" t="s">
        <v>1252</v>
      </c>
      <c r="G1143" s="200"/>
      <c r="H1143" s="204">
        <v>2</v>
      </c>
      <c r="I1143" s="205"/>
      <c r="J1143" s="200"/>
      <c r="K1143" s="200"/>
      <c r="L1143" s="206"/>
      <c r="M1143" s="207"/>
      <c r="N1143" s="208"/>
      <c r="O1143" s="208"/>
      <c r="P1143" s="208"/>
      <c r="Q1143" s="208"/>
      <c r="R1143" s="208"/>
      <c r="S1143" s="208"/>
      <c r="T1143" s="209"/>
      <c r="AT1143" s="210" t="s">
        <v>181</v>
      </c>
      <c r="AU1143" s="210" t="s">
        <v>79</v>
      </c>
      <c r="AV1143" s="13" t="s">
        <v>79</v>
      </c>
      <c r="AW1143" s="13" t="s">
        <v>31</v>
      </c>
      <c r="AX1143" s="13" t="s">
        <v>69</v>
      </c>
      <c r="AY1143" s="210" t="s">
        <v>165</v>
      </c>
    </row>
    <row r="1144" spans="1:65" s="15" customFormat="1" ht="11.25">
      <c r="B1144" s="221"/>
      <c r="C1144" s="222"/>
      <c r="D1144" s="201" t="s">
        <v>181</v>
      </c>
      <c r="E1144" s="223" t="s">
        <v>19</v>
      </c>
      <c r="F1144" s="224" t="s">
        <v>184</v>
      </c>
      <c r="G1144" s="222"/>
      <c r="H1144" s="225">
        <v>2</v>
      </c>
      <c r="I1144" s="226"/>
      <c r="J1144" s="222"/>
      <c r="K1144" s="222"/>
      <c r="L1144" s="227"/>
      <c r="M1144" s="228"/>
      <c r="N1144" s="229"/>
      <c r="O1144" s="229"/>
      <c r="P1144" s="229"/>
      <c r="Q1144" s="229"/>
      <c r="R1144" s="229"/>
      <c r="S1144" s="229"/>
      <c r="T1144" s="230"/>
      <c r="AT1144" s="231" t="s">
        <v>181</v>
      </c>
      <c r="AU1144" s="231" t="s">
        <v>79</v>
      </c>
      <c r="AV1144" s="15" t="s">
        <v>88</v>
      </c>
      <c r="AW1144" s="15" t="s">
        <v>31</v>
      </c>
      <c r="AX1144" s="15" t="s">
        <v>73</v>
      </c>
      <c r="AY1144" s="231" t="s">
        <v>165</v>
      </c>
    </row>
    <row r="1145" spans="1:65" s="2" customFormat="1" ht="24.2" customHeight="1">
      <c r="A1145" s="37"/>
      <c r="B1145" s="38"/>
      <c r="C1145" s="233" t="s">
        <v>1257</v>
      </c>
      <c r="D1145" s="233" t="s">
        <v>502</v>
      </c>
      <c r="E1145" s="234" t="s">
        <v>1258</v>
      </c>
      <c r="F1145" s="235" t="s">
        <v>1259</v>
      </c>
      <c r="G1145" s="236" t="s">
        <v>290</v>
      </c>
      <c r="H1145" s="237">
        <v>1</v>
      </c>
      <c r="I1145" s="238"/>
      <c r="J1145" s="239">
        <f>ROUND(I1145*H1145,2)</f>
        <v>0</v>
      </c>
      <c r="K1145" s="235" t="s">
        <v>171</v>
      </c>
      <c r="L1145" s="240"/>
      <c r="M1145" s="241" t="s">
        <v>19</v>
      </c>
      <c r="N1145" s="242" t="s">
        <v>41</v>
      </c>
      <c r="O1145" s="67"/>
      <c r="P1145" s="190">
        <f>O1145*H1145</f>
        <v>0</v>
      </c>
      <c r="Q1145" s="190">
        <v>3.4000000000000002E-2</v>
      </c>
      <c r="R1145" s="190">
        <f>Q1145*H1145</f>
        <v>3.4000000000000002E-2</v>
      </c>
      <c r="S1145" s="190">
        <v>0</v>
      </c>
      <c r="T1145" s="191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192" t="s">
        <v>192</v>
      </c>
      <c r="AT1145" s="192" t="s">
        <v>502</v>
      </c>
      <c r="AU1145" s="192" t="s">
        <v>79</v>
      </c>
      <c r="AY1145" s="20" t="s">
        <v>165</v>
      </c>
      <c r="BE1145" s="193">
        <f>IF(N1145="základní",J1145,0)</f>
        <v>0</v>
      </c>
      <c r="BF1145" s="193">
        <f>IF(N1145="snížená",J1145,0)</f>
        <v>0</v>
      </c>
      <c r="BG1145" s="193">
        <f>IF(N1145="zákl. přenesená",J1145,0)</f>
        <v>0</v>
      </c>
      <c r="BH1145" s="193">
        <f>IF(N1145="sníž. přenesená",J1145,0)</f>
        <v>0</v>
      </c>
      <c r="BI1145" s="193">
        <f>IF(N1145="nulová",J1145,0)</f>
        <v>0</v>
      </c>
      <c r="BJ1145" s="20" t="s">
        <v>79</v>
      </c>
      <c r="BK1145" s="193">
        <f>ROUND(I1145*H1145,2)</f>
        <v>0</v>
      </c>
      <c r="BL1145" s="20" t="s">
        <v>88</v>
      </c>
      <c r="BM1145" s="192" t="s">
        <v>1260</v>
      </c>
    </row>
    <row r="1146" spans="1:65" s="13" customFormat="1" ht="11.25">
      <c r="B1146" s="199"/>
      <c r="C1146" s="200"/>
      <c r="D1146" s="201" t="s">
        <v>181</v>
      </c>
      <c r="E1146" s="202" t="s">
        <v>19</v>
      </c>
      <c r="F1146" s="203" t="s">
        <v>1253</v>
      </c>
      <c r="G1146" s="200"/>
      <c r="H1146" s="204">
        <v>1</v>
      </c>
      <c r="I1146" s="205"/>
      <c r="J1146" s="200"/>
      <c r="K1146" s="200"/>
      <c r="L1146" s="206"/>
      <c r="M1146" s="207"/>
      <c r="N1146" s="208"/>
      <c r="O1146" s="208"/>
      <c r="P1146" s="208"/>
      <c r="Q1146" s="208"/>
      <c r="R1146" s="208"/>
      <c r="S1146" s="208"/>
      <c r="T1146" s="209"/>
      <c r="AT1146" s="210" t="s">
        <v>181</v>
      </c>
      <c r="AU1146" s="210" t="s">
        <v>79</v>
      </c>
      <c r="AV1146" s="13" t="s">
        <v>79</v>
      </c>
      <c r="AW1146" s="13" t="s">
        <v>31</v>
      </c>
      <c r="AX1146" s="13" t="s">
        <v>69</v>
      </c>
      <c r="AY1146" s="210" t="s">
        <v>165</v>
      </c>
    </row>
    <row r="1147" spans="1:65" s="15" customFormat="1" ht="11.25">
      <c r="B1147" s="221"/>
      <c r="C1147" s="222"/>
      <c r="D1147" s="201" t="s">
        <v>181</v>
      </c>
      <c r="E1147" s="223" t="s">
        <v>19</v>
      </c>
      <c r="F1147" s="224" t="s">
        <v>184</v>
      </c>
      <c r="G1147" s="222"/>
      <c r="H1147" s="225">
        <v>1</v>
      </c>
      <c r="I1147" s="226"/>
      <c r="J1147" s="222"/>
      <c r="K1147" s="222"/>
      <c r="L1147" s="227"/>
      <c r="M1147" s="228"/>
      <c r="N1147" s="229"/>
      <c r="O1147" s="229"/>
      <c r="P1147" s="229"/>
      <c r="Q1147" s="229"/>
      <c r="R1147" s="229"/>
      <c r="S1147" s="229"/>
      <c r="T1147" s="230"/>
      <c r="AT1147" s="231" t="s">
        <v>181</v>
      </c>
      <c r="AU1147" s="231" t="s">
        <v>79</v>
      </c>
      <c r="AV1147" s="15" t="s">
        <v>88</v>
      </c>
      <c r="AW1147" s="15" t="s">
        <v>31</v>
      </c>
      <c r="AX1147" s="15" t="s">
        <v>73</v>
      </c>
      <c r="AY1147" s="231" t="s">
        <v>165</v>
      </c>
    </row>
    <row r="1148" spans="1:65" s="12" customFormat="1" ht="22.9" customHeight="1">
      <c r="B1148" s="165"/>
      <c r="C1148" s="166"/>
      <c r="D1148" s="167" t="s">
        <v>68</v>
      </c>
      <c r="E1148" s="179" t="s">
        <v>211</v>
      </c>
      <c r="F1148" s="179" t="s">
        <v>1261</v>
      </c>
      <c r="G1148" s="166"/>
      <c r="H1148" s="166"/>
      <c r="I1148" s="169"/>
      <c r="J1148" s="180">
        <f>BK1148</f>
        <v>0</v>
      </c>
      <c r="K1148" s="166"/>
      <c r="L1148" s="171"/>
      <c r="M1148" s="172"/>
      <c r="N1148" s="173"/>
      <c r="O1148" s="173"/>
      <c r="P1148" s="174">
        <f>SUM(P1149:P1522)</f>
        <v>0</v>
      </c>
      <c r="Q1148" s="173"/>
      <c r="R1148" s="174">
        <f>SUM(R1149:R1522)</f>
        <v>12.195991600000001</v>
      </c>
      <c r="S1148" s="173"/>
      <c r="T1148" s="175">
        <f>SUM(T1149:T1522)</f>
        <v>554.21388799999988</v>
      </c>
      <c r="AR1148" s="176" t="s">
        <v>73</v>
      </c>
      <c r="AT1148" s="177" t="s">
        <v>68</v>
      </c>
      <c r="AU1148" s="177" t="s">
        <v>73</v>
      </c>
      <c r="AY1148" s="176" t="s">
        <v>165</v>
      </c>
      <c r="BK1148" s="178">
        <f>SUM(BK1149:BK1522)</f>
        <v>0</v>
      </c>
    </row>
    <row r="1149" spans="1:65" s="2" customFormat="1" ht="44.25" customHeight="1">
      <c r="A1149" s="37"/>
      <c r="B1149" s="38"/>
      <c r="C1149" s="181" t="s">
        <v>800</v>
      </c>
      <c r="D1149" s="181" t="s">
        <v>167</v>
      </c>
      <c r="E1149" s="182" t="s">
        <v>1262</v>
      </c>
      <c r="F1149" s="183" t="s">
        <v>1263</v>
      </c>
      <c r="G1149" s="184" t="s">
        <v>323</v>
      </c>
      <c r="H1149" s="185">
        <v>565</v>
      </c>
      <c r="I1149" s="186"/>
      <c r="J1149" s="187">
        <f>ROUND(I1149*H1149,2)</f>
        <v>0</v>
      </c>
      <c r="K1149" s="183" t="s">
        <v>171</v>
      </c>
      <c r="L1149" s="42"/>
      <c r="M1149" s="188" t="s">
        <v>19</v>
      </c>
      <c r="N1149" s="189" t="s">
        <v>41</v>
      </c>
      <c r="O1149" s="67"/>
      <c r="P1149" s="190">
        <f>O1149*H1149</f>
        <v>0</v>
      </c>
      <c r="Q1149" s="190">
        <v>0</v>
      </c>
      <c r="R1149" s="190">
        <f>Q1149*H1149</f>
        <v>0</v>
      </c>
      <c r="S1149" s="190">
        <v>0</v>
      </c>
      <c r="T1149" s="191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192" t="s">
        <v>88</v>
      </c>
      <c r="AT1149" s="192" t="s">
        <v>167</v>
      </c>
      <c r="AU1149" s="192" t="s">
        <v>79</v>
      </c>
      <c r="AY1149" s="20" t="s">
        <v>165</v>
      </c>
      <c r="BE1149" s="193">
        <f>IF(N1149="základní",J1149,0)</f>
        <v>0</v>
      </c>
      <c r="BF1149" s="193">
        <f>IF(N1149="snížená",J1149,0)</f>
        <v>0</v>
      </c>
      <c r="BG1149" s="193">
        <f>IF(N1149="zákl. přenesená",J1149,0)</f>
        <v>0</v>
      </c>
      <c r="BH1149" s="193">
        <f>IF(N1149="sníž. přenesená",J1149,0)</f>
        <v>0</v>
      </c>
      <c r="BI1149" s="193">
        <f>IF(N1149="nulová",J1149,0)</f>
        <v>0</v>
      </c>
      <c r="BJ1149" s="20" t="s">
        <v>79</v>
      </c>
      <c r="BK1149" s="193">
        <f>ROUND(I1149*H1149,2)</f>
        <v>0</v>
      </c>
      <c r="BL1149" s="20" t="s">
        <v>88</v>
      </c>
      <c r="BM1149" s="192" t="s">
        <v>1264</v>
      </c>
    </row>
    <row r="1150" spans="1:65" s="2" customFormat="1" ht="11.25">
      <c r="A1150" s="37"/>
      <c r="B1150" s="38"/>
      <c r="C1150" s="39"/>
      <c r="D1150" s="194" t="s">
        <v>172</v>
      </c>
      <c r="E1150" s="39"/>
      <c r="F1150" s="195" t="s">
        <v>1265</v>
      </c>
      <c r="G1150" s="39"/>
      <c r="H1150" s="39"/>
      <c r="I1150" s="196"/>
      <c r="J1150" s="39"/>
      <c r="K1150" s="39"/>
      <c r="L1150" s="42"/>
      <c r="M1150" s="197"/>
      <c r="N1150" s="198"/>
      <c r="O1150" s="67"/>
      <c r="P1150" s="67"/>
      <c r="Q1150" s="67"/>
      <c r="R1150" s="67"/>
      <c r="S1150" s="67"/>
      <c r="T1150" s="68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T1150" s="20" t="s">
        <v>172</v>
      </c>
      <c r="AU1150" s="20" t="s">
        <v>79</v>
      </c>
    </row>
    <row r="1151" spans="1:65" s="13" customFormat="1" ht="11.25">
      <c r="B1151" s="199"/>
      <c r="C1151" s="200"/>
      <c r="D1151" s="201" t="s">
        <v>181</v>
      </c>
      <c r="E1151" s="202" t="s">
        <v>19</v>
      </c>
      <c r="F1151" s="203" t="s">
        <v>1266</v>
      </c>
      <c r="G1151" s="200"/>
      <c r="H1151" s="204">
        <v>170</v>
      </c>
      <c r="I1151" s="205"/>
      <c r="J1151" s="200"/>
      <c r="K1151" s="200"/>
      <c r="L1151" s="206"/>
      <c r="M1151" s="207"/>
      <c r="N1151" s="208"/>
      <c r="O1151" s="208"/>
      <c r="P1151" s="208"/>
      <c r="Q1151" s="208"/>
      <c r="R1151" s="208"/>
      <c r="S1151" s="208"/>
      <c r="T1151" s="209"/>
      <c r="AT1151" s="210" t="s">
        <v>181</v>
      </c>
      <c r="AU1151" s="210" t="s">
        <v>79</v>
      </c>
      <c r="AV1151" s="13" t="s">
        <v>79</v>
      </c>
      <c r="AW1151" s="13" t="s">
        <v>31</v>
      </c>
      <c r="AX1151" s="13" t="s">
        <v>69</v>
      </c>
      <c r="AY1151" s="210" t="s">
        <v>165</v>
      </c>
    </row>
    <row r="1152" spans="1:65" s="13" customFormat="1" ht="11.25">
      <c r="B1152" s="199"/>
      <c r="C1152" s="200"/>
      <c r="D1152" s="201" t="s">
        <v>181</v>
      </c>
      <c r="E1152" s="202" t="s">
        <v>19</v>
      </c>
      <c r="F1152" s="203" t="s">
        <v>1267</v>
      </c>
      <c r="G1152" s="200"/>
      <c r="H1152" s="204">
        <v>30</v>
      </c>
      <c r="I1152" s="205"/>
      <c r="J1152" s="200"/>
      <c r="K1152" s="200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181</v>
      </c>
      <c r="AU1152" s="210" t="s">
        <v>79</v>
      </c>
      <c r="AV1152" s="13" t="s">
        <v>79</v>
      </c>
      <c r="AW1152" s="13" t="s">
        <v>31</v>
      </c>
      <c r="AX1152" s="13" t="s">
        <v>69</v>
      </c>
      <c r="AY1152" s="210" t="s">
        <v>165</v>
      </c>
    </row>
    <row r="1153" spans="1:65" s="13" customFormat="1" ht="11.25">
      <c r="B1153" s="199"/>
      <c r="C1153" s="200"/>
      <c r="D1153" s="201" t="s">
        <v>181</v>
      </c>
      <c r="E1153" s="202" t="s">
        <v>19</v>
      </c>
      <c r="F1153" s="203" t="s">
        <v>1268</v>
      </c>
      <c r="G1153" s="200"/>
      <c r="H1153" s="204">
        <v>315</v>
      </c>
      <c r="I1153" s="205"/>
      <c r="J1153" s="200"/>
      <c r="K1153" s="200"/>
      <c r="L1153" s="206"/>
      <c r="M1153" s="207"/>
      <c r="N1153" s="208"/>
      <c r="O1153" s="208"/>
      <c r="P1153" s="208"/>
      <c r="Q1153" s="208"/>
      <c r="R1153" s="208"/>
      <c r="S1153" s="208"/>
      <c r="T1153" s="209"/>
      <c r="AT1153" s="210" t="s">
        <v>181</v>
      </c>
      <c r="AU1153" s="210" t="s">
        <v>79</v>
      </c>
      <c r="AV1153" s="13" t="s">
        <v>79</v>
      </c>
      <c r="AW1153" s="13" t="s">
        <v>31</v>
      </c>
      <c r="AX1153" s="13" t="s">
        <v>69</v>
      </c>
      <c r="AY1153" s="210" t="s">
        <v>165</v>
      </c>
    </row>
    <row r="1154" spans="1:65" s="13" customFormat="1" ht="11.25">
      <c r="B1154" s="199"/>
      <c r="C1154" s="200"/>
      <c r="D1154" s="201" t="s">
        <v>181</v>
      </c>
      <c r="E1154" s="202" t="s">
        <v>19</v>
      </c>
      <c r="F1154" s="203" t="s">
        <v>1269</v>
      </c>
      <c r="G1154" s="200"/>
      <c r="H1154" s="204">
        <v>50</v>
      </c>
      <c r="I1154" s="205"/>
      <c r="J1154" s="200"/>
      <c r="K1154" s="200"/>
      <c r="L1154" s="206"/>
      <c r="M1154" s="207"/>
      <c r="N1154" s="208"/>
      <c r="O1154" s="208"/>
      <c r="P1154" s="208"/>
      <c r="Q1154" s="208"/>
      <c r="R1154" s="208"/>
      <c r="S1154" s="208"/>
      <c r="T1154" s="209"/>
      <c r="AT1154" s="210" t="s">
        <v>181</v>
      </c>
      <c r="AU1154" s="210" t="s">
        <v>79</v>
      </c>
      <c r="AV1154" s="13" t="s">
        <v>79</v>
      </c>
      <c r="AW1154" s="13" t="s">
        <v>31</v>
      </c>
      <c r="AX1154" s="13" t="s">
        <v>69</v>
      </c>
      <c r="AY1154" s="210" t="s">
        <v>165</v>
      </c>
    </row>
    <row r="1155" spans="1:65" s="15" customFormat="1" ht="11.25">
      <c r="B1155" s="221"/>
      <c r="C1155" s="222"/>
      <c r="D1155" s="201" t="s">
        <v>181</v>
      </c>
      <c r="E1155" s="223" t="s">
        <v>19</v>
      </c>
      <c r="F1155" s="224" t="s">
        <v>184</v>
      </c>
      <c r="G1155" s="222"/>
      <c r="H1155" s="225">
        <v>565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AT1155" s="231" t="s">
        <v>181</v>
      </c>
      <c r="AU1155" s="231" t="s">
        <v>79</v>
      </c>
      <c r="AV1155" s="15" t="s">
        <v>88</v>
      </c>
      <c r="AW1155" s="15" t="s">
        <v>31</v>
      </c>
      <c r="AX1155" s="15" t="s">
        <v>73</v>
      </c>
      <c r="AY1155" s="231" t="s">
        <v>165</v>
      </c>
    </row>
    <row r="1156" spans="1:65" s="2" customFormat="1" ht="49.15" customHeight="1">
      <c r="A1156" s="37"/>
      <c r="B1156" s="38"/>
      <c r="C1156" s="181" t="s">
        <v>1270</v>
      </c>
      <c r="D1156" s="181" t="s">
        <v>167</v>
      </c>
      <c r="E1156" s="182" t="s">
        <v>1271</v>
      </c>
      <c r="F1156" s="183" t="s">
        <v>1272</v>
      </c>
      <c r="G1156" s="184" t="s">
        <v>323</v>
      </c>
      <c r="H1156" s="185">
        <v>33900</v>
      </c>
      <c r="I1156" s="186"/>
      <c r="J1156" s="187">
        <f>ROUND(I1156*H1156,2)</f>
        <v>0</v>
      </c>
      <c r="K1156" s="183" t="s">
        <v>171</v>
      </c>
      <c r="L1156" s="42"/>
      <c r="M1156" s="188" t="s">
        <v>19</v>
      </c>
      <c r="N1156" s="189" t="s">
        <v>41</v>
      </c>
      <c r="O1156" s="67"/>
      <c r="P1156" s="190">
        <f>O1156*H1156</f>
        <v>0</v>
      </c>
      <c r="Q1156" s="190">
        <v>0</v>
      </c>
      <c r="R1156" s="190">
        <f>Q1156*H1156</f>
        <v>0</v>
      </c>
      <c r="S1156" s="190">
        <v>0</v>
      </c>
      <c r="T1156" s="191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192" t="s">
        <v>88</v>
      </c>
      <c r="AT1156" s="192" t="s">
        <v>167</v>
      </c>
      <c r="AU1156" s="192" t="s">
        <v>79</v>
      </c>
      <c r="AY1156" s="20" t="s">
        <v>165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20" t="s">
        <v>79</v>
      </c>
      <c r="BK1156" s="193">
        <f>ROUND(I1156*H1156,2)</f>
        <v>0</v>
      </c>
      <c r="BL1156" s="20" t="s">
        <v>88</v>
      </c>
      <c r="BM1156" s="192" t="s">
        <v>1273</v>
      </c>
    </row>
    <row r="1157" spans="1:65" s="2" customFormat="1" ht="11.25">
      <c r="A1157" s="37"/>
      <c r="B1157" s="38"/>
      <c r="C1157" s="39"/>
      <c r="D1157" s="194" t="s">
        <v>172</v>
      </c>
      <c r="E1157" s="39"/>
      <c r="F1157" s="195" t="s">
        <v>1274</v>
      </c>
      <c r="G1157" s="39"/>
      <c r="H1157" s="39"/>
      <c r="I1157" s="196"/>
      <c r="J1157" s="39"/>
      <c r="K1157" s="39"/>
      <c r="L1157" s="42"/>
      <c r="M1157" s="197"/>
      <c r="N1157" s="198"/>
      <c r="O1157" s="67"/>
      <c r="P1157" s="67"/>
      <c r="Q1157" s="67"/>
      <c r="R1157" s="67"/>
      <c r="S1157" s="67"/>
      <c r="T1157" s="68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T1157" s="20" t="s">
        <v>172</v>
      </c>
      <c r="AU1157" s="20" t="s">
        <v>79</v>
      </c>
    </row>
    <row r="1158" spans="1:65" s="13" customFormat="1" ht="11.25">
      <c r="B1158" s="199"/>
      <c r="C1158" s="200"/>
      <c r="D1158" s="201" t="s">
        <v>181</v>
      </c>
      <c r="E1158" s="202" t="s">
        <v>19</v>
      </c>
      <c r="F1158" s="203" t="s">
        <v>1275</v>
      </c>
      <c r="G1158" s="200"/>
      <c r="H1158" s="204">
        <v>33900</v>
      </c>
      <c r="I1158" s="205"/>
      <c r="J1158" s="200"/>
      <c r="K1158" s="200"/>
      <c r="L1158" s="206"/>
      <c r="M1158" s="207"/>
      <c r="N1158" s="208"/>
      <c r="O1158" s="208"/>
      <c r="P1158" s="208"/>
      <c r="Q1158" s="208"/>
      <c r="R1158" s="208"/>
      <c r="S1158" s="208"/>
      <c r="T1158" s="209"/>
      <c r="AT1158" s="210" t="s">
        <v>181</v>
      </c>
      <c r="AU1158" s="210" t="s">
        <v>79</v>
      </c>
      <c r="AV1158" s="13" t="s">
        <v>79</v>
      </c>
      <c r="AW1158" s="13" t="s">
        <v>31</v>
      </c>
      <c r="AX1158" s="13" t="s">
        <v>69</v>
      </c>
      <c r="AY1158" s="210" t="s">
        <v>165</v>
      </c>
    </row>
    <row r="1159" spans="1:65" s="15" customFormat="1" ht="11.25">
      <c r="B1159" s="221"/>
      <c r="C1159" s="222"/>
      <c r="D1159" s="201" t="s">
        <v>181</v>
      </c>
      <c r="E1159" s="223" t="s">
        <v>19</v>
      </c>
      <c r="F1159" s="224" t="s">
        <v>184</v>
      </c>
      <c r="G1159" s="222"/>
      <c r="H1159" s="225">
        <v>33900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181</v>
      </c>
      <c r="AU1159" s="231" t="s">
        <v>79</v>
      </c>
      <c r="AV1159" s="15" t="s">
        <v>88</v>
      </c>
      <c r="AW1159" s="15" t="s">
        <v>31</v>
      </c>
      <c r="AX1159" s="15" t="s">
        <v>73</v>
      </c>
      <c r="AY1159" s="231" t="s">
        <v>165</v>
      </c>
    </row>
    <row r="1160" spans="1:65" s="2" customFormat="1" ht="44.25" customHeight="1">
      <c r="A1160" s="37"/>
      <c r="B1160" s="38"/>
      <c r="C1160" s="181" t="s">
        <v>804</v>
      </c>
      <c r="D1160" s="181" t="s">
        <v>167</v>
      </c>
      <c r="E1160" s="182" t="s">
        <v>1276</v>
      </c>
      <c r="F1160" s="183" t="s">
        <v>1277</v>
      </c>
      <c r="G1160" s="184" t="s">
        <v>323</v>
      </c>
      <c r="H1160" s="185">
        <v>565</v>
      </c>
      <c r="I1160" s="186"/>
      <c r="J1160" s="187">
        <f>ROUND(I1160*H1160,2)</f>
        <v>0</v>
      </c>
      <c r="K1160" s="183" t="s">
        <v>171</v>
      </c>
      <c r="L1160" s="42"/>
      <c r="M1160" s="188" t="s">
        <v>19</v>
      </c>
      <c r="N1160" s="189" t="s">
        <v>41</v>
      </c>
      <c r="O1160" s="67"/>
      <c r="P1160" s="190">
        <f>O1160*H1160</f>
        <v>0</v>
      </c>
      <c r="Q1160" s="190">
        <v>0</v>
      </c>
      <c r="R1160" s="190">
        <f>Q1160*H1160</f>
        <v>0</v>
      </c>
      <c r="S1160" s="190">
        <v>0</v>
      </c>
      <c r="T1160" s="191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192" t="s">
        <v>88</v>
      </c>
      <c r="AT1160" s="192" t="s">
        <v>167</v>
      </c>
      <c r="AU1160" s="192" t="s">
        <v>79</v>
      </c>
      <c r="AY1160" s="20" t="s">
        <v>165</v>
      </c>
      <c r="BE1160" s="193">
        <f>IF(N1160="základní",J1160,0)</f>
        <v>0</v>
      </c>
      <c r="BF1160" s="193">
        <f>IF(N1160="snížená",J1160,0)</f>
        <v>0</v>
      </c>
      <c r="BG1160" s="193">
        <f>IF(N1160="zákl. přenesená",J1160,0)</f>
        <v>0</v>
      </c>
      <c r="BH1160" s="193">
        <f>IF(N1160="sníž. přenesená",J1160,0)</f>
        <v>0</v>
      </c>
      <c r="BI1160" s="193">
        <f>IF(N1160="nulová",J1160,0)</f>
        <v>0</v>
      </c>
      <c r="BJ1160" s="20" t="s">
        <v>79</v>
      </c>
      <c r="BK1160" s="193">
        <f>ROUND(I1160*H1160,2)</f>
        <v>0</v>
      </c>
      <c r="BL1160" s="20" t="s">
        <v>88</v>
      </c>
      <c r="BM1160" s="192" t="s">
        <v>1278</v>
      </c>
    </row>
    <row r="1161" spans="1:65" s="2" customFormat="1" ht="11.25">
      <c r="A1161" s="37"/>
      <c r="B1161" s="38"/>
      <c r="C1161" s="39"/>
      <c r="D1161" s="194" t="s">
        <v>172</v>
      </c>
      <c r="E1161" s="39"/>
      <c r="F1161" s="195" t="s">
        <v>1279</v>
      </c>
      <c r="G1161" s="39"/>
      <c r="H1161" s="39"/>
      <c r="I1161" s="196"/>
      <c r="J1161" s="39"/>
      <c r="K1161" s="39"/>
      <c r="L1161" s="42"/>
      <c r="M1161" s="197"/>
      <c r="N1161" s="198"/>
      <c r="O1161" s="67"/>
      <c r="P1161" s="67"/>
      <c r="Q1161" s="67"/>
      <c r="R1161" s="67"/>
      <c r="S1161" s="67"/>
      <c r="T1161" s="68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T1161" s="20" t="s">
        <v>172</v>
      </c>
      <c r="AU1161" s="20" t="s">
        <v>79</v>
      </c>
    </row>
    <row r="1162" spans="1:65" s="2" customFormat="1" ht="24.2" customHeight="1">
      <c r="A1162" s="37"/>
      <c r="B1162" s="38"/>
      <c r="C1162" s="181" t="s">
        <v>1280</v>
      </c>
      <c r="D1162" s="181" t="s">
        <v>167</v>
      </c>
      <c r="E1162" s="182" t="s">
        <v>1281</v>
      </c>
      <c r="F1162" s="183" t="s">
        <v>1282</v>
      </c>
      <c r="G1162" s="184" t="s">
        <v>323</v>
      </c>
      <c r="H1162" s="185">
        <v>565</v>
      </c>
      <c r="I1162" s="186"/>
      <c r="J1162" s="187">
        <f>ROUND(I1162*H1162,2)</f>
        <v>0</v>
      </c>
      <c r="K1162" s="183" t="s">
        <v>171</v>
      </c>
      <c r="L1162" s="42"/>
      <c r="M1162" s="188" t="s">
        <v>19</v>
      </c>
      <c r="N1162" s="189" t="s">
        <v>41</v>
      </c>
      <c r="O1162" s="67"/>
      <c r="P1162" s="190">
        <f>O1162*H1162</f>
        <v>0</v>
      </c>
      <c r="Q1162" s="190">
        <v>0</v>
      </c>
      <c r="R1162" s="190">
        <f>Q1162*H1162</f>
        <v>0</v>
      </c>
      <c r="S1162" s="190">
        <v>0</v>
      </c>
      <c r="T1162" s="191">
        <f>S1162*H1162</f>
        <v>0</v>
      </c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R1162" s="192" t="s">
        <v>88</v>
      </c>
      <c r="AT1162" s="192" t="s">
        <v>167</v>
      </c>
      <c r="AU1162" s="192" t="s">
        <v>79</v>
      </c>
      <c r="AY1162" s="20" t="s">
        <v>165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20" t="s">
        <v>79</v>
      </c>
      <c r="BK1162" s="193">
        <f>ROUND(I1162*H1162,2)</f>
        <v>0</v>
      </c>
      <c r="BL1162" s="20" t="s">
        <v>88</v>
      </c>
      <c r="BM1162" s="192" t="s">
        <v>1283</v>
      </c>
    </row>
    <row r="1163" spans="1:65" s="2" customFormat="1" ht="11.25">
      <c r="A1163" s="37"/>
      <c r="B1163" s="38"/>
      <c r="C1163" s="39"/>
      <c r="D1163" s="194" t="s">
        <v>172</v>
      </c>
      <c r="E1163" s="39"/>
      <c r="F1163" s="195" t="s">
        <v>1284</v>
      </c>
      <c r="G1163" s="39"/>
      <c r="H1163" s="39"/>
      <c r="I1163" s="196"/>
      <c r="J1163" s="39"/>
      <c r="K1163" s="39"/>
      <c r="L1163" s="42"/>
      <c r="M1163" s="197"/>
      <c r="N1163" s="198"/>
      <c r="O1163" s="67"/>
      <c r="P1163" s="67"/>
      <c r="Q1163" s="67"/>
      <c r="R1163" s="67"/>
      <c r="S1163" s="67"/>
      <c r="T1163" s="68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T1163" s="20" t="s">
        <v>172</v>
      </c>
      <c r="AU1163" s="20" t="s">
        <v>79</v>
      </c>
    </row>
    <row r="1164" spans="1:65" s="2" customFormat="1" ht="24.2" customHeight="1">
      <c r="A1164" s="37"/>
      <c r="B1164" s="38"/>
      <c r="C1164" s="181" t="s">
        <v>811</v>
      </c>
      <c r="D1164" s="181" t="s">
        <v>167</v>
      </c>
      <c r="E1164" s="182" t="s">
        <v>1285</v>
      </c>
      <c r="F1164" s="183" t="s">
        <v>1286</v>
      </c>
      <c r="G1164" s="184" t="s">
        <v>323</v>
      </c>
      <c r="H1164" s="185">
        <v>565</v>
      </c>
      <c r="I1164" s="186"/>
      <c r="J1164" s="187">
        <f>ROUND(I1164*H1164,2)</f>
        <v>0</v>
      </c>
      <c r="K1164" s="183" t="s">
        <v>171</v>
      </c>
      <c r="L1164" s="42"/>
      <c r="M1164" s="188" t="s">
        <v>19</v>
      </c>
      <c r="N1164" s="189" t="s">
        <v>41</v>
      </c>
      <c r="O1164" s="67"/>
      <c r="P1164" s="190">
        <f>O1164*H1164</f>
        <v>0</v>
      </c>
      <c r="Q1164" s="190">
        <v>0</v>
      </c>
      <c r="R1164" s="190">
        <f>Q1164*H1164</f>
        <v>0</v>
      </c>
      <c r="S1164" s="190">
        <v>0</v>
      </c>
      <c r="T1164" s="191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192" t="s">
        <v>88</v>
      </c>
      <c r="AT1164" s="192" t="s">
        <v>167</v>
      </c>
      <c r="AU1164" s="192" t="s">
        <v>79</v>
      </c>
      <c r="AY1164" s="20" t="s">
        <v>165</v>
      </c>
      <c r="BE1164" s="193">
        <f>IF(N1164="základní",J1164,0)</f>
        <v>0</v>
      </c>
      <c r="BF1164" s="193">
        <f>IF(N1164="snížená",J1164,0)</f>
        <v>0</v>
      </c>
      <c r="BG1164" s="193">
        <f>IF(N1164="zákl. přenesená",J1164,0)</f>
        <v>0</v>
      </c>
      <c r="BH1164" s="193">
        <f>IF(N1164="sníž. přenesená",J1164,0)</f>
        <v>0</v>
      </c>
      <c r="BI1164" s="193">
        <f>IF(N1164="nulová",J1164,0)</f>
        <v>0</v>
      </c>
      <c r="BJ1164" s="20" t="s">
        <v>79</v>
      </c>
      <c r="BK1164" s="193">
        <f>ROUND(I1164*H1164,2)</f>
        <v>0</v>
      </c>
      <c r="BL1164" s="20" t="s">
        <v>88</v>
      </c>
      <c r="BM1164" s="192" t="s">
        <v>1287</v>
      </c>
    </row>
    <row r="1165" spans="1:65" s="2" customFormat="1" ht="11.25">
      <c r="A1165" s="37"/>
      <c r="B1165" s="38"/>
      <c r="C1165" s="39"/>
      <c r="D1165" s="194" t="s">
        <v>172</v>
      </c>
      <c r="E1165" s="39"/>
      <c r="F1165" s="195" t="s">
        <v>1288</v>
      </c>
      <c r="G1165" s="39"/>
      <c r="H1165" s="39"/>
      <c r="I1165" s="196"/>
      <c r="J1165" s="39"/>
      <c r="K1165" s="39"/>
      <c r="L1165" s="42"/>
      <c r="M1165" s="197"/>
      <c r="N1165" s="198"/>
      <c r="O1165" s="67"/>
      <c r="P1165" s="67"/>
      <c r="Q1165" s="67"/>
      <c r="R1165" s="67"/>
      <c r="S1165" s="67"/>
      <c r="T1165" s="68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T1165" s="20" t="s">
        <v>172</v>
      </c>
      <c r="AU1165" s="20" t="s">
        <v>79</v>
      </c>
    </row>
    <row r="1166" spans="1:65" s="2" customFormat="1" ht="33" customHeight="1">
      <c r="A1166" s="37"/>
      <c r="B1166" s="38"/>
      <c r="C1166" s="181" t="s">
        <v>1289</v>
      </c>
      <c r="D1166" s="181" t="s">
        <v>167</v>
      </c>
      <c r="E1166" s="182" t="s">
        <v>1290</v>
      </c>
      <c r="F1166" s="183" t="s">
        <v>1291</v>
      </c>
      <c r="G1166" s="184" t="s">
        <v>323</v>
      </c>
      <c r="H1166" s="185">
        <v>33900</v>
      </c>
      <c r="I1166" s="186"/>
      <c r="J1166" s="187">
        <f>ROUND(I1166*H1166,2)</f>
        <v>0</v>
      </c>
      <c r="K1166" s="183" t="s">
        <v>171</v>
      </c>
      <c r="L1166" s="42"/>
      <c r="M1166" s="188" t="s">
        <v>19</v>
      </c>
      <c r="N1166" s="189" t="s">
        <v>41</v>
      </c>
      <c r="O1166" s="67"/>
      <c r="P1166" s="190">
        <f>O1166*H1166</f>
        <v>0</v>
      </c>
      <c r="Q1166" s="190">
        <v>0</v>
      </c>
      <c r="R1166" s="190">
        <f>Q1166*H1166</f>
        <v>0</v>
      </c>
      <c r="S1166" s="190">
        <v>0</v>
      </c>
      <c r="T1166" s="191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192" t="s">
        <v>88</v>
      </c>
      <c r="AT1166" s="192" t="s">
        <v>167</v>
      </c>
      <c r="AU1166" s="192" t="s">
        <v>79</v>
      </c>
      <c r="AY1166" s="20" t="s">
        <v>165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0" t="s">
        <v>79</v>
      </c>
      <c r="BK1166" s="193">
        <f>ROUND(I1166*H1166,2)</f>
        <v>0</v>
      </c>
      <c r="BL1166" s="20" t="s">
        <v>88</v>
      </c>
      <c r="BM1166" s="192" t="s">
        <v>1292</v>
      </c>
    </row>
    <row r="1167" spans="1:65" s="2" customFormat="1" ht="11.25">
      <c r="A1167" s="37"/>
      <c r="B1167" s="38"/>
      <c r="C1167" s="39"/>
      <c r="D1167" s="194" t="s">
        <v>172</v>
      </c>
      <c r="E1167" s="39"/>
      <c r="F1167" s="195" t="s">
        <v>1293</v>
      </c>
      <c r="G1167" s="39"/>
      <c r="H1167" s="39"/>
      <c r="I1167" s="196"/>
      <c r="J1167" s="39"/>
      <c r="K1167" s="39"/>
      <c r="L1167" s="42"/>
      <c r="M1167" s="197"/>
      <c r="N1167" s="198"/>
      <c r="O1167" s="67"/>
      <c r="P1167" s="67"/>
      <c r="Q1167" s="67"/>
      <c r="R1167" s="67"/>
      <c r="S1167" s="67"/>
      <c r="T1167" s="68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T1167" s="20" t="s">
        <v>172</v>
      </c>
      <c r="AU1167" s="20" t="s">
        <v>79</v>
      </c>
    </row>
    <row r="1168" spans="1:65" s="13" customFormat="1" ht="11.25">
      <c r="B1168" s="199"/>
      <c r="C1168" s="200"/>
      <c r="D1168" s="201" t="s">
        <v>181</v>
      </c>
      <c r="E1168" s="202" t="s">
        <v>19</v>
      </c>
      <c r="F1168" s="203" t="s">
        <v>1275</v>
      </c>
      <c r="G1168" s="200"/>
      <c r="H1168" s="204">
        <v>33900</v>
      </c>
      <c r="I1168" s="205"/>
      <c r="J1168" s="200"/>
      <c r="K1168" s="200"/>
      <c r="L1168" s="206"/>
      <c r="M1168" s="207"/>
      <c r="N1168" s="208"/>
      <c r="O1168" s="208"/>
      <c r="P1168" s="208"/>
      <c r="Q1168" s="208"/>
      <c r="R1168" s="208"/>
      <c r="S1168" s="208"/>
      <c r="T1168" s="209"/>
      <c r="AT1168" s="210" t="s">
        <v>181</v>
      </c>
      <c r="AU1168" s="210" t="s">
        <v>79</v>
      </c>
      <c r="AV1168" s="13" t="s">
        <v>79</v>
      </c>
      <c r="AW1168" s="13" t="s">
        <v>31</v>
      </c>
      <c r="AX1168" s="13" t="s">
        <v>69</v>
      </c>
      <c r="AY1168" s="210" t="s">
        <v>165</v>
      </c>
    </row>
    <row r="1169" spans="1:65" s="15" customFormat="1" ht="11.25">
      <c r="B1169" s="221"/>
      <c r="C1169" s="222"/>
      <c r="D1169" s="201" t="s">
        <v>181</v>
      </c>
      <c r="E1169" s="223" t="s">
        <v>19</v>
      </c>
      <c r="F1169" s="224" t="s">
        <v>184</v>
      </c>
      <c r="G1169" s="222"/>
      <c r="H1169" s="225">
        <v>33900</v>
      </c>
      <c r="I1169" s="226"/>
      <c r="J1169" s="222"/>
      <c r="K1169" s="222"/>
      <c r="L1169" s="227"/>
      <c r="M1169" s="228"/>
      <c r="N1169" s="229"/>
      <c r="O1169" s="229"/>
      <c r="P1169" s="229"/>
      <c r="Q1169" s="229"/>
      <c r="R1169" s="229"/>
      <c r="S1169" s="229"/>
      <c r="T1169" s="230"/>
      <c r="AT1169" s="231" t="s">
        <v>181</v>
      </c>
      <c r="AU1169" s="231" t="s">
        <v>79</v>
      </c>
      <c r="AV1169" s="15" t="s">
        <v>88</v>
      </c>
      <c r="AW1169" s="15" t="s">
        <v>31</v>
      </c>
      <c r="AX1169" s="15" t="s">
        <v>73</v>
      </c>
      <c r="AY1169" s="231" t="s">
        <v>165</v>
      </c>
    </row>
    <row r="1170" spans="1:65" s="2" customFormat="1" ht="24.2" customHeight="1">
      <c r="A1170" s="37"/>
      <c r="B1170" s="38"/>
      <c r="C1170" s="181" t="s">
        <v>815</v>
      </c>
      <c r="D1170" s="181" t="s">
        <v>167</v>
      </c>
      <c r="E1170" s="182" t="s">
        <v>1294</v>
      </c>
      <c r="F1170" s="183" t="s">
        <v>1295</v>
      </c>
      <c r="G1170" s="184" t="s">
        <v>323</v>
      </c>
      <c r="H1170" s="185">
        <v>565</v>
      </c>
      <c r="I1170" s="186"/>
      <c r="J1170" s="187">
        <f>ROUND(I1170*H1170,2)</f>
        <v>0</v>
      </c>
      <c r="K1170" s="183" t="s">
        <v>171</v>
      </c>
      <c r="L1170" s="42"/>
      <c r="M1170" s="188" t="s">
        <v>19</v>
      </c>
      <c r="N1170" s="189" t="s">
        <v>41</v>
      </c>
      <c r="O1170" s="67"/>
      <c r="P1170" s="190">
        <f>O1170*H1170</f>
        <v>0</v>
      </c>
      <c r="Q1170" s="190">
        <v>0</v>
      </c>
      <c r="R1170" s="190">
        <f>Q1170*H1170</f>
        <v>0</v>
      </c>
      <c r="S1170" s="190">
        <v>0</v>
      </c>
      <c r="T1170" s="191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192" t="s">
        <v>88</v>
      </c>
      <c r="AT1170" s="192" t="s">
        <v>167</v>
      </c>
      <c r="AU1170" s="192" t="s">
        <v>79</v>
      </c>
      <c r="AY1170" s="20" t="s">
        <v>165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20" t="s">
        <v>79</v>
      </c>
      <c r="BK1170" s="193">
        <f>ROUND(I1170*H1170,2)</f>
        <v>0</v>
      </c>
      <c r="BL1170" s="20" t="s">
        <v>88</v>
      </c>
      <c r="BM1170" s="192" t="s">
        <v>1296</v>
      </c>
    </row>
    <row r="1171" spans="1:65" s="2" customFormat="1" ht="11.25">
      <c r="A1171" s="37"/>
      <c r="B1171" s="38"/>
      <c r="C1171" s="39"/>
      <c r="D1171" s="194" t="s">
        <v>172</v>
      </c>
      <c r="E1171" s="39"/>
      <c r="F1171" s="195" t="s">
        <v>1297</v>
      </c>
      <c r="G1171" s="39"/>
      <c r="H1171" s="39"/>
      <c r="I1171" s="196"/>
      <c r="J1171" s="39"/>
      <c r="K1171" s="39"/>
      <c r="L1171" s="42"/>
      <c r="M1171" s="197"/>
      <c r="N1171" s="198"/>
      <c r="O1171" s="67"/>
      <c r="P1171" s="67"/>
      <c r="Q1171" s="67"/>
      <c r="R1171" s="67"/>
      <c r="S1171" s="67"/>
      <c r="T1171" s="68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T1171" s="20" t="s">
        <v>172</v>
      </c>
      <c r="AU1171" s="20" t="s">
        <v>79</v>
      </c>
    </row>
    <row r="1172" spans="1:65" s="2" customFormat="1" ht="37.9" customHeight="1">
      <c r="A1172" s="37"/>
      <c r="B1172" s="38"/>
      <c r="C1172" s="181" t="s">
        <v>1298</v>
      </c>
      <c r="D1172" s="181" t="s">
        <v>167</v>
      </c>
      <c r="E1172" s="182" t="s">
        <v>1299</v>
      </c>
      <c r="F1172" s="183" t="s">
        <v>1300</v>
      </c>
      <c r="G1172" s="184" t="s">
        <v>323</v>
      </c>
      <c r="H1172" s="185">
        <v>685.67</v>
      </c>
      <c r="I1172" s="186"/>
      <c r="J1172" s="187">
        <f>ROUND(I1172*H1172,2)</f>
        <v>0</v>
      </c>
      <c r="K1172" s="183" t="s">
        <v>171</v>
      </c>
      <c r="L1172" s="42"/>
      <c r="M1172" s="188" t="s">
        <v>19</v>
      </c>
      <c r="N1172" s="189" t="s">
        <v>41</v>
      </c>
      <c r="O1172" s="67"/>
      <c r="P1172" s="190">
        <f>O1172*H1172</f>
        <v>0</v>
      </c>
      <c r="Q1172" s="190">
        <v>1.2999999999999999E-4</v>
      </c>
      <c r="R1172" s="190">
        <f>Q1172*H1172</f>
        <v>8.9137099999999983E-2</v>
      </c>
      <c r="S1172" s="190">
        <v>0</v>
      </c>
      <c r="T1172" s="191">
        <f>S1172*H1172</f>
        <v>0</v>
      </c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R1172" s="192" t="s">
        <v>88</v>
      </c>
      <c r="AT1172" s="192" t="s">
        <v>167</v>
      </c>
      <c r="AU1172" s="192" t="s">
        <v>79</v>
      </c>
      <c r="AY1172" s="20" t="s">
        <v>165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20" t="s">
        <v>79</v>
      </c>
      <c r="BK1172" s="193">
        <f>ROUND(I1172*H1172,2)</f>
        <v>0</v>
      </c>
      <c r="BL1172" s="20" t="s">
        <v>88</v>
      </c>
      <c r="BM1172" s="192" t="s">
        <v>1301</v>
      </c>
    </row>
    <row r="1173" spans="1:65" s="2" customFormat="1" ht="11.25">
      <c r="A1173" s="37"/>
      <c r="B1173" s="38"/>
      <c r="C1173" s="39"/>
      <c r="D1173" s="194" t="s">
        <v>172</v>
      </c>
      <c r="E1173" s="39"/>
      <c r="F1173" s="195" t="s">
        <v>1302</v>
      </c>
      <c r="G1173" s="39"/>
      <c r="H1173" s="39"/>
      <c r="I1173" s="196"/>
      <c r="J1173" s="39"/>
      <c r="K1173" s="39"/>
      <c r="L1173" s="42"/>
      <c r="M1173" s="197"/>
      <c r="N1173" s="198"/>
      <c r="O1173" s="67"/>
      <c r="P1173" s="67"/>
      <c r="Q1173" s="67"/>
      <c r="R1173" s="67"/>
      <c r="S1173" s="67"/>
      <c r="T1173" s="68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T1173" s="20" t="s">
        <v>172</v>
      </c>
      <c r="AU1173" s="20" t="s">
        <v>79</v>
      </c>
    </row>
    <row r="1174" spans="1:65" s="13" customFormat="1" ht="11.25">
      <c r="B1174" s="199"/>
      <c r="C1174" s="200"/>
      <c r="D1174" s="201" t="s">
        <v>181</v>
      </c>
      <c r="E1174" s="202" t="s">
        <v>19</v>
      </c>
      <c r="F1174" s="203" t="s">
        <v>1303</v>
      </c>
      <c r="G1174" s="200"/>
      <c r="H1174" s="204">
        <v>59.01</v>
      </c>
      <c r="I1174" s="205"/>
      <c r="J1174" s="200"/>
      <c r="K1174" s="200"/>
      <c r="L1174" s="206"/>
      <c r="M1174" s="207"/>
      <c r="N1174" s="208"/>
      <c r="O1174" s="208"/>
      <c r="P1174" s="208"/>
      <c r="Q1174" s="208"/>
      <c r="R1174" s="208"/>
      <c r="S1174" s="208"/>
      <c r="T1174" s="209"/>
      <c r="AT1174" s="210" t="s">
        <v>181</v>
      </c>
      <c r="AU1174" s="210" t="s">
        <v>79</v>
      </c>
      <c r="AV1174" s="13" t="s">
        <v>79</v>
      </c>
      <c r="AW1174" s="13" t="s">
        <v>31</v>
      </c>
      <c r="AX1174" s="13" t="s">
        <v>69</v>
      </c>
      <c r="AY1174" s="210" t="s">
        <v>165</v>
      </c>
    </row>
    <row r="1175" spans="1:65" s="13" customFormat="1" ht="11.25">
      <c r="B1175" s="199"/>
      <c r="C1175" s="200"/>
      <c r="D1175" s="201" t="s">
        <v>181</v>
      </c>
      <c r="E1175" s="202" t="s">
        <v>19</v>
      </c>
      <c r="F1175" s="203" t="s">
        <v>1304</v>
      </c>
      <c r="G1175" s="200"/>
      <c r="H1175" s="204">
        <v>328.46</v>
      </c>
      <c r="I1175" s="205"/>
      <c r="J1175" s="200"/>
      <c r="K1175" s="200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181</v>
      </c>
      <c r="AU1175" s="210" t="s">
        <v>79</v>
      </c>
      <c r="AV1175" s="13" t="s">
        <v>79</v>
      </c>
      <c r="AW1175" s="13" t="s">
        <v>31</v>
      </c>
      <c r="AX1175" s="13" t="s">
        <v>69</v>
      </c>
      <c r="AY1175" s="210" t="s">
        <v>165</v>
      </c>
    </row>
    <row r="1176" spans="1:65" s="13" customFormat="1" ht="11.25">
      <c r="B1176" s="199"/>
      <c r="C1176" s="200"/>
      <c r="D1176" s="201" t="s">
        <v>181</v>
      </c>
      <c r="E1176" s="202" t="s">
        <v>19</v>
      </c>
      <c r="F1176" s="203" t="s">
        <v>1305</v>
      </c>
      <c r="G1176" s="200"/>
      <c r="H1176" s="204">
        <v>298.2</v>
      </c>
      <c r="I1176" s="205"/>
      <c r="J1176" s="200"/>
      <c r="K1176" s="200"/>
      <c r="L1176" s="206"/>
      <c r="M1176" s="207"/>
      <c r="N1176" s="208"/>
      <c r="O1176" s="208"/>
      <c r="P1176" s="208"/>
      <c r="Q1176" s="208"/>
      <c r="R1176" s="208"/>
      <c r="S1176" s="208"/>
      <c r="T1176" s="209"/>
      <c r="AT1176" s="210" t="s">
        <v>181</v>
      </c>
      <c r="AU1176" s="210" t="s">
        <v>79</v>
      </c>
      <c r="AV1176" s="13" t="s">
        <v>79</v>
      </c>
      <c r="AW1176" s="13" t="s">
        <v>31</v>
      </c>
      <c r="AX1176" s="13" t="s">
        <v>69</v>
      </c>
      <c r="AY1176" s="210" t="s">
        <v>165</v>
      </c>
    </row>
    <row r="1177" spans="1:65" s="15" customFormat="1" ht="11.25">
      <c r="B1177" s="221"/>
      <c r="C1177" s="222"/>
      <c r="D1177" s="201" t="s">
        <v>181</v>
      </c>
      <c r="E1177" s="223" t="s">
        <v>19</v>
      </c>
      <c r="F1177" s="224" t="s">
        <v>184</v>
      </c>
      <c r="G1177" s="222"/>
      <c r="H1177" s="225">
        <v>685.67</v>
      </c>
      <c r="I1177" s="226"/>
      <c r="J1177" s="222"/>
      <c r="K1177" s="222"/>
      <c r="L1177" s="227"/>
      <c r="M1177" s="228"/>
      <c r="N1177" s="229"/>
      <c r="O1177" s="229"/>
      <c r="P1177" s="229"/>
      <c r="Q1177" s="229"/>
      <c r="R1177" s="229"/>
      <c r="S1177" s="229"/>
      <c r="T1177" s="230"/>
      <c r="AT1177" s="231" t="s">
        <v>181</v>
      </c>
      <c r="AU1177" s="231" t="s">
        <v>79</v>
      </c>
      <c r="AV1177" s="15" t="s">
        <v>88</v>
      </c>
      <c r="AW1177" s="15" t="s">
        <v>31</v>
      </c>
      <c r="AX1177" s="15" t="s">
        <v>73</v>
      </c>
      <c r="AY1177" s="231" t="s">
        <v>165</v>
      </c>
    </row>
    <row r="1178" spans="1:65" s="2" customFormat="1" ht="37.9" customHeight="1">
      <c r="A1178" s="37"/>
      <c r="B1178" s="38"/>
      <c r="C1178" s="181" t="s">
        <v>822</v>
      </c>
      <c r="D1178" s="181" t="s">
        <v>167</v>
      </c>
      <c r="E1178" s="182" t="s">
        <v>1306</v>
      </c>
      <c r="F1178" s="183" t="s">
        <v>1307</v>
      </c>
      <c r="G1178" s="184" t="s">
        <v>323</v>
      </c>
      <c r="H1178" s="185">
        <v>685.67</v>
      </c>
      <c r="I1178" s="186"/>
      <c r="J1178" s="187">
        <f>ROUND(I1178*H1178,2)</f>
        <v>0</v>
      </c>
      <c r="K1178" s="183" t="s">
        <v>171</v>
      </c>
      <c r="L1178" s="42"/>
      <c r="M1178" s="188" t="s">
        <v>19</v>
      </c>
      <c r="N1178" s="189" t="s">
        <v>41</v>
      </c>
      <c r="O1178" s="67"/>
      <c r="P1178" s="190">
        <f>O1178*H1178</f>
        <v>0</v>
      </c>
      <c r="Q1178" s="190">
        <v>4.0000000000000003E-5</v>
      </c>
      <c r="R1178" s="190">
        <f>Q1178*H1178</f>
        <v>2.7426800000000001E-2</v>
      </c>
      <c r="S1178" s="190">
        <v>0</v>
      </c>
      <c r="T1178" s="191">
        <f>S1178*H1178</f>
        <v>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R1178" s="192" t="s">
        <v>88</v>
      </c>
      <c r="AT1178" s="192" t="s">
        <v>167</v>
      </c>
      <c r="AU1178" s="192" t="s">
        <v>79</v>
      </c>
      <c r="AY1178" s="20" t="s">
        <v>165</v>
      </c>
      <c r="BE1178" s="193">
        <f>IF(N1178="základní",J1178,0)</f>
        <v>0</v>
      </c>
      <c r="BF1178" s="193">
        <f>IF(N1178="snížená",J1178,0)</f>
        <v>0</v>
      </c>
      <c r="BG1178" s="193">
        <f>IF(N1178="zákl. přenesená",J1178,0)</f>
        <v>0</v>
      </c>
      <c r="BH1178" s="193">
        <f>IF(N1178="sníž. přenesená",J1178,0)</f>
        <v>0</v>
      </c>
      <c r="BI1178" s="193">
        <f>IF(N1178="nulová",J1178,0)</f>
        <v>0</v>
      </c>
      <c r="BJ1178" s="20" t="s">
        <v>79</v>
      </c>
      <c r="BK1178" s="193">
        <f>ROUND(I1178*H1178,2)</f>
        <v>0</v>
      </c>
      <c r="BL1178" s="20" t="s">
        <v>88</v>
      </c>
      <c r="BM1178" s="192" t="s">
        <v>1308</v>
      </c>
    </row>
    <row r="1179" spans="1:65" s="2" customFormat="1" ht="11.25">
      <c r="A1179" s="37"/>
      <c r="B1179" s="38"/>
      <c r="C1179" s="39"/>
      <c r="D1179" s="194" t="s">
        <v>172</v>
      </c>
      <c r="E1179" s="39"/>
      <c r="F1179" s="195" t="s">
        <v>1309</v>
      </c>
      <c r="G1179" s="39"/>
      <c r="H1179" s="39"/>
      <c r="I1179" s="196"/>
      <c r="J1179" s="39"/>
      <c r="K1179" s="39"/>
      <c r="L1179" s="42"/>
      <c r="M1179" s="197"/>
      <c r="N1179" s="198"/>
      <c r="O1179" s="67"/>
      <c r="P1179" s="67"/>
      <c r="Q1179" s="67"/>
      <c r="R1179" s="67"/>
      <c r="S1179" s="67"/>
      <c r="T1179" s="68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T1179" s="20" t="s">
        <v>172</v>
      </c>
      <c r="AU1179" s="20" t="s">
        <v>79</v>
      </c>
    </row>
    <row r="1180" spans="1:65" s="13" customFormat="1" ht="11.25">
      <c r="B1180" s="199"/>
      <c r="C1180" s="200"/>
      <c r="D1180" s="201" t="s">
        <v>181</v>
      </c>
      <c r="E1180" s="202" t="s">
        <v>19</v>
      </c>
      <c r="F1180" s="203" t="s">
        <v>1303</v>
      </c>
      <c r="G1180" s="200"/>
      <c r="H1180" s="204">
        <v>59.01</v>
      </c>
      <c r="I1180" s="205"/>
      <c r="J1180" s="200"/>
      <c r="K1180" s="200"/>
      <c r="L1180" s="206"/>
      <c r="M1180" s="207"/>
      <c r="N1180" s="208"/>
      <c r="O1180" s="208"/>
      <c r="P1180" s="208"/>
      <c r="Q1180" s="208"/>
      <c r="R1180" s="208"/>
      <c r="S1180" s="208"/>
      <c r="T1180" s="209"/>
      <c r="AT1180" s="210" t="s">
        <v>181</v>
      </c>
      <c r="AU1180" s="210" t="s">
        <v>79</v>
      </c>
      <c r="AV1180" s="13" t="s">
        <v>79</v>
      </c>
      <c r="AW1180" s="13" t="s">
        <v>31</v>
      </c>
      <c r="AX1180" s="13" t="s">
        <v>69</v>
      </c>
      <c r="AY1180" s="210" t="s">
        <v>165</v>
      </c>
    </row>
    <row r="1181" spans="1:65" s="13" customFormat="1" ht="11.25">
      <c r="B1181" s="199"/>
      <c r="C1181" s="200"/>
      <c r="D1181" s="201" t="s">
        <v>181</v>
      </c>
      <c r="E1181" s="202" t="s">
        <v>19</v>
      </c>
      <c r="F1181" s="203" t="s">
        <v>1304</v>
      </c>
      <c r="G1181" s="200"/>
      <c r="H1181" s="204">
        <v>328.46</v>
      </c>
      <c r="I1181" s="205"/>
      <c r="J1181" s="200"/>
      <c r="K1181" s="200"/>
      <c r="L1181" s="206"/>
      <c r="M1181" s="207"/>
      <c r="N1181" s="208"/>
      <c r="O1181" s="208"/>
      <c r="P1181" s="208"/>
      <c r="Q1181" s="208"/>
      <c r="R1181" s="208"/>
      <c r="S1181" s="208"/>
      <c r="T1181" s="209"/>
      <c r="AT1181" s="210" t="s">
        <v>181</v>
      </c>
      <c r="AU1181" s="210" t="s">
        <v>79</v>
      </c>
      <c r="AV1181" s="13" t="s">
        <v>79</v>
      </c>
      <c r="AW1181" s="13" t="s">
        <v>31</v>
      </c>
      <c r="AX1181" s="13" t="s">
        <v>69</v>
      </c>
      <c r="AY1181" s="210" t="s">
        <v>165</v>
      </c>
    </row>
    <row r="1182" spans="1:65" s="13" customFormat="1" ht="11.25">
      <c r="B1182" s="199"/>
      <c r="C1182" s="200"/>
      <c r="D1182" s="201" t="s">
        <v>181</v>
      </c>
      <c r="E1182" s="202" t="s">
        <v>19</v>
      </c>
      <c r="F1182" s="203" t="s">
        <v>1305</v>
      </c>
      <c r="G1182" s="200"/>
      <c r="H1182" s="204">
        <v>298.2</v>
      </c>
      <c r="I1182" s="205"/>
      <c r="J1182" s="200"/>
      <c r="K1182" s="200"/>
      <c r="L1182" s="206"/>
      <c r="M1182" s="207"/>
      <c r="N1182" s="208"/>
      <c r="O1182" s="208"/>
      <c r="P1182" s="208"/>
      <c r="Q1182" s="208"/>
      <c r="R1182" s="208"/>
      <c r="S1182" s="208"/>
      <c r="T1182" s="209"/>
      <c r="AT1182" s="210" t="s">
        <v>181</v>
      </c>
      <c r="AU1182" s="210" t="s">
        <v>79</v>
      </c>
      <c r="AV1182" s="13" t="s">
        <v>79</v>
      </c>
      <c r="AW1182" s="13" t="s">
        <v>31</v>
      </c>
      <c r="AX1182" s="13" t="s">
        <v>69</v>
      </c>
      <c r="AY1182" s="210" t="s">
        <v>165</v>
      </c>
    </row>
    <row r="1183" spans="1:65" s="15" customFormat="1" ht="11.25">
      <c r="B1183" s="221"/>
      <c r="C1183" s="222"/>
      <c r="D1183" s="201" t="s">
        <v>181</v>
      </c>
      <c r="E1183" s="223" t="s">
        <v>19</v>
      </c>
      <c r="F1183" s="224" t="s">
        <v>184</v>
      </c>
      <c r="G1183" s="222"/>
      <c r="H1183" s="225">
        <v>685.67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AT1183" s="231" t="s">
        <v>181</v>
      </c>
      <c r="AU1183" s="231" t="s">
        <v>79</v>
      </c>
      <c r="AV1183" s="15" t="s">
        <v>88</v>
      </c>
      <c r="AW1183" s="15" t="s">
        <v>31</v>
      </c>
      <c r="AX1183" s="15" t="s">
        <v>73</v>
      </c>
      <c r="AY1183" s="231" t="s">
        <v>165</v>
      </c>
    </row>
    <row r="1184" spans="1:65" s="2" customFormat="1" ht="44.25" customHeight="1">
      <c r="A1184" s="37"/>
      <c r="B1184" s="38"/>
      <c r="C1184" s="181" t="s">
        <v>1310</v>
      </c>
      <c r="D1184" s="181" t="s">
        <v>167</v>
      </c>
      <c r="E1184" s="182" t="s">
        <v>1311</v>
      </c>
      <c r="F1184" s="183" t="s">
        <v>1312</v>
      </c>
      <c r="G1184" s="184" t="s">
        <v>323</v>
      </c>
      <c r="H1184" s="185">
        <v>90.38</v>
      </c>
      <c r="I1184" s="186"/>
      <c r="J1184" s="187">
        <f>ROUND(I1184*H1184,2)</f>
        <v>0</v>
      </c>
      <c r="K1184" s="183" t="s">
        <v>171</v>
      </c>
      <c r="L1184" s="42"/>
      <c r="M1184" s="188" t="s">
        <v>19</v>
      </c>
      <c r="N1184" s="189" t="s">
        <v>41</v>
      </c>
      <c r="O1184" s="67"/>
      <c r="P1184" s="190">
        <f>O1184*H1184</f>
        <v>0</v>
      </c>
      <c r="Q1184" s="190">
        <v>2.9E-4</v>
      </c>
      <c r="R1184" s="190">
        <f>Q1184*H1184</f>
        <v>2.6210199999999999E-2</v>
      </c>
      <c r="S1184" s="190">
        <v>0</v>
      </c>
      <c r="T1184" s="191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92" t="s">
        <v>88</v>
      </c>
      <c r="AT1184" s="192" t="s">
        <v>167</v>
      </c>
      <c r="AU1184" s="192" t="s">
        <v>79</v>
      </c>
      <c r="AY1184" s="20" t="s">
        <v>165</v>
      </c>
      <c r="BE1184" s="193">
        <f>IF(N1184="základní",J1184,0)</f>
        <v>0</v>
      </c>
      <c r="BF1184" s="193">
        <f>IF(N1184="snížená",J1184,0)</f>
        <v>0</v>
      </c>
      <c r="BG1184" s="193">
        <f>IF(N1184="zákl. přenesená",J1184,0)</f>
        <v>0</v>
      </c>
      <c r="BH1184" s="193">
        <f>IF(N1184="sníž. přenesená",J1184,0)</f>
        <v>0</v>
      </c>
      <c r="BI1184" s="193">
        <f>IF(N1184="nulová",J1184,0)</f>
        <v>0</v>
      </c>
      <c r="BJ1184" s="20" t="s">
        <v>79</v>
      </c>
      <c r="BK1184" s="193">
        <f>ROUND(I1184*H1184,2)</f>
        <v>0</v>
      </c>
      <c r="BL1184" s="20" t="s">
        <v>88</v>
      </c>
      <c r="BM1184" s="192" t="s">
        <v>1313</v>
      </c>
    </row>
    <row r="1185" spans="1:65" s="2" customFormat="1" ht="11.25">
      <c r="A1185" s="37"/>
      <c r="B1185" s="38"/>
      <c r="C1185" s="39"/>
      <c r="D1185" s="194" t="s">
        <v>172</v>
      </c>
      <c r="E1185" s="39"/>
      <c r="F1185" s="195" t="s">
        <v>1314</v>
      </c>
      <c r="G1185" s="39"/>
      <c r="H1185" s="39"/>
      <c r="I1185" s="196"/>
      <c r="J1185" s="39"/>
      <c r="K1185" s="39"/>
      <c r="L1185" s="42"/>
      <c r="M1185" s="197"/>
      <c r="N1185" s="198"/>
      <c r="O1185" s="67"/>
      <c r="P1185" s="67"/>
      <c r="Q1185" s="67"/>
      <c r="R1185" s="67"/>
      <c r="S1185" s="67"/>
      <c r="T1185" s="68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T1185" s="20" t="s">
        <v>172</v>
      </c>
      <c r="AU1185" s="20" t="s">
        <v>79</v>
      </c>
    </row>
    <row r="1186" spans="1:65" s="13" customFormat="1" ht="11.25">
      <c r="B1186" s="199"/>
      <c r="C1186" s="200"/>
      <c r="D1186" s="201" t="s">
        <v>181</v>
      </c>
      <c r="E1186" s="202" t="s">
        <v>19</v>
      </c>
      <c r="F1186" s="203" t="s">
        <v>1315</v>
      </c>
      <c r="G1186" s="200"/>
      <c r="H1186" s="204">
        <v>90.38</v>
      </c>
      <c r="I1186" s="205"/>
      <c r="J1186" s="200"/>
      <c r="K1186" s="200"/>
      <c r="L1186" s="206"/>
      <c r="M1186" s="207"/>
      <c r="N1186" s="208"/>
      <c r="O1186" s="208"/>
      <c r="P1186" s="208"/>
      <c r="Q1186" s="208"/>
      <c r="R1186" s="208"/>
      <c r="S1186" s="208"/>
      <c r="T1186" s="209"/>
      <c r="AT1186" s="210" t="s">
        <v>181</v>
      </c>
      <c r="AU1186" s="210" t="s">
        <v>79</v>
      </c>
      <c r="AV1186" s="13" t="s">
        <v>79</v>
      </c>
      <c r="AW1186" s="13" t="s">
        <v>31</v>
      </c>
      <c r="AX1186" s="13" t="s">
        <v>69</v>
      </c>
      <c r="AY1186" s="210" t="s">
        <v>165</v>
      </c>
    </row>
    <row r="1187" spans="1:65" s="15" customFormat="1" ht="11.25">
      <c r="B1187" s="221"/>
      <c r="C1187" s="222"/>
      <c r="D1187" s="201" t="s">
        <v>181</v>
      </c>
      <c r="E1187" s="223" t="s">
        <v>19</v>
      </c>
      <c r="F1187" s="224" t="s">
        <v>184</v>
      </c>
      <c r="G1187" s="222"/>
      <c r="H1187" s="225">
        <v>90.38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181</v>
      </c>
      <c r="AU1187" s="231" t="s">
        <v>79</v>
      </c>
      <c r="AV1187" s="15" t="s">
        <v>88</v>
      </c>
      <c r="AW1187" s="15" t="s">
        <v>31</v>
      </c>
      <c r="AX1187" s="15" t="s">
        <v>73</v>
      </c>
      <c r="AY1187" s="231" t="s">
        <v>165</v>
      </c>
    </row>
    <row r="1188" spans="1:65" s="2" customFormat="1" ht="37.9" customHeight="1">
      <c r="A1188" s="37"/>
      <c r="B1188" s="38"/>
      <c r="C1188" s="181" t="s">
        <v>1316</v>
      </c>
      <c r="D1188" s="181" t="s">
        <v>167</v>
      </c>
      <c r="E1188" s="182" t="s">
        <v>1317</v>
      </c>
      <c r="F1188" s="183" t="s">
        <v>1318</v>
      </c>
      <c r="G1188" s="184" t="s">
        <v>290</v>
      </c>
      <c r="H1188" s="185">
        <v>24</v>
      </c>
      <c r="I1188" s="186"/>
      <c r="J1188" s="187">
        <f>ROUND(I1188*H1188,2)</f>
        <v>0</v>
      </c>
      <c r="K1188" s="183" t="s">
        <v>171</v>
      </c>
      <c r="L1188" s="42"/>
      <c r="M1188" s="188" t="s">
        <v>19</v>
      </c>
      <c r="N1188" s="189" t="s">
        <v>41</v>
      </c>
      <c r="O1188" s="67"/>
      <c r="P1188" s="190">
        <f>O1188*H1188</f>
        <v>0</v>
      </c>
      <c r="Q1188" s="190">
        <v>8.0000000000000007E-5</v>
      </c>
      <c r="R1188" s="190">
        <f>Q1188*H1188</f>
        <v>1.9200000000000003E-3</v>
      </c>
      <c r="S1188" s="190">
        <v>0</v>
      </c>
      <c r="T1188" s="191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192" t="s">
        <v>88</v>
      </c>
      <c r="AT1188" s="192" t="s">
        <v>167</v>
      </c>
      <c r="AU1188" s="192" t="s">
        <v>79</v>
      </c>
      <c r="AY1188" s="20" t="s">
        <v>165</v>
      </c>
      <c r="BE1188" s="193">
        <f>IF(N1188="základní",J1188,0)</f>
        <v>0</v>
      </c>
      <c r="BF1188" s="193">
        <f>IF(N1188="snížená",J1188,0)</f>
        <v>0</v>
      </c>
      <c r="BG1188" s="193">
        <f>IF(N1188="zákl. přenesená",J1188,0)</f>
        <v>0</v>
      </c>
      <c r="BH1188" s="193">
        <f>IF(N1188="sníž. přenesená",J1188,0)</f>
        <v>0</v>
      </c>
      <c r="BI1188" s="193">
        <f>IF(N1188="nulová",J1188,0)</f>
        <v>0</v>
      </c>
      <c r="BJ1188" s="20" t="s">
        <v>79</v>
      </c>
      <c r="BK1188" s="193">
        <f>ROUND(I1188*H1188,2)</f>
        <v>0</v>
      </c>
      <c r="BL1188" s="20" t="s">
        <v>88</v>
      </c>
      <c r="BM1188" s="192" t="s">
        <v>1319</v>
      </c>
    </row>
    <row r="1189" spans="1:65" s="2" customFormat="1" ht="11.25">
      <c r="A1189" s="37"/>
      <c r="B1189" s="38"/>
      <c r="C1189" s="39"/>
      <c r="D1189" s="194" t="s">
        <v>172</v>
      </c>
      <c r="E1189" s="39"/>
      <c r="F1189" s="195" t="s">
        <v>1320</v>
      </c>
      <c r="G1189" s="39"/>
      <c r="H1189" s="39"/>
      <c r="I1189" s="196"/>
      <c r="J1189" s="39"/>
      <c r="K1189" s="39"/>
      <c r="L1189" s="42"/>
      <c r="M1189" s="197"/>
      <c r="N1189" s="198"/>
      <c r="O1189" s="67"/>
      <c r="P1189" s="67"/>
      <c r="Q1189" s="67"/>
      <c r="R1189" s="67"/>
      <c r="S1189" s="67"/>
      <c r="T1189" s="68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T1189" s="20" t="s">
        <v>172</v>
      </c>
      <c r="AU1189" s="20" t="s">
        <v>79</v>
      </c>
    </row>
    <row r="1190" spans="1:65" s="13" customFormat="1" ht="11.25">
      <c r="B1190" s="199"/>
      <c r="C1190" s="200"/>
      <c r="D1190" s="201" t="s">
        <v>181</v>
      </c>
      <c r="E1190" s="202" t="s">
        <v>19</v>
      </c>
      <c r="F1190" s="203" t="s">
        <v>1321</v>
      </c>
      <c r="G1190" s="200"/>
      <c r="H1190" s="204">
        <v>24</v>
      </c>
      <c r="I1190" s="205"/>
      <c r="J1190" s="200"/>
      <c r="K1190" s="200"/>
      <c r="L1190" s="206"/>
      <c r="M1190" s="207"/>
      <c r="N1190" s="208"/>
      <c r="O1190" s="208"/>
      <c r="P1190" s="208"/>
      <c r="Q1190" s="208"/>
      <c r="R1190" s="208"/>
      <c r="S1190" s="208"/>
      <c r="T1190" s="209"/>
      <c r="AT1190" s="210" t="s">
        <v>181</v>
      </c>
      <c r="AU1190" s="210" t="s">
        <v>79</v>
      </c>
      <c r="AV1190" s="13" t="s">
        <v>79</v>
      </c>
      <c r="AW1190" s="13" t="s">
        <v>31</v>
      </c>
      <c r="AX1190" s="13" t="s">
        <v>69</v>
      </c>
      <c r="AY1190" s="210" t="s">
        <v>165</v>
      </c>
    </row>
    <row r="1191" spans="1:65" s="15" customFormat="1" ht="11.25">
      <c r="B1191" s="221"/>
      <c r="C1191" s="222"/>
      <c r="D1191" s="201" t="s">
        <v>181</v>
      </c>
      <c r="E1191" s="223" t="s">
        <v>19</v>
      </c>
      <c r="F1191" s="224" t="s">
        <v>184</v>
      </c>
      <c r="G1191" s="222"/>
      <c r="H1191" s="225">
        <v>24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181</v>
      </c>
      <c r="AU1191" s="231" t="s">
        <v>79</v>
      </c>
      <c r="AV1191" s="15" t="s">
        <v>88</v>
      </c>
      <c r="AW1191" s="15" t="s">
        <v>31</v>
      </c>
      <c r="AX1191" s="15" t="s">
        <v>73</v>
      </c>
      <c r="AY1191" s="231" t="s">
        <v>165</v>
      </c>
    </row>
    <row r="1192" spans="1:65" s="2" customFormat="1" ht="33" customHeight="1">
      <c r="A1192" s="37"/>
      <c r="B1192" s="38"/>
      <c r="C1192" s="181" t="s">
        <v>1322</v>
      </c>
      <c r="D1192" s="181" t="s">
        <v>167</v>
      </c>
      <c r="E1192" s="182" t="s">
        <v>850</v>
      </c>
      <c r="F1192" s="183" t="s">
        <v>851</v>
      </c>
      <c r="G1192" s="184" t="s">
        <v>290</v>
      </c>
      <c r="H1192" s="185">
        <v>400</v>
      </c>
      <c r="I1192" s="186"/>
      <c r="J1192" s="187">
        <f>ROUND(I1192*H1192,2)</f>
        <v>0</v>
      </c>
      <c r="K1192" s="183" t="s">
        <v>171</v>
      </c>
      <c r="L1192" s="42"/>
      <c r="M1192" s="188" t="s">
        <v>19</v>
      </c>
      <c r="N1192" s="189" t="s">
        <v>41</v>
      </c>
      <c r="O1192" s="67"/>
      <c r="P1192" s="190">
        <f>O1192*H1192</f>
        <v>0</v>
      </c>
      <c r="Q1192" s="190">
        <v>4.2000000000000002E-4</v>
      </c>
      <c r="R1192" s="190">
        <f>Q1192*H1192</f>
        <v>0.16800000000000001</v>
      </c>
      <c r="S1192" s="190">
        <v>0</v>
      </c>
      <c r="T1192" s="191">
        <f>S1192*H1192</f>
        <v>0</v>
      </c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R1192" s="192" t="s">
        <v>88</v>
      </c>
      <c r="AT1192" s="192" t="s">
        <v>167</v>
      </c>
      <c r="AU1192" s="192" t="s">
        <v>79</v>
      </c>
      <c r="AY1192" s="20" t="s">
        <v>165</v>
      </c>
      <c r="BE1192" s="193">
        <f>IF(N1192="základní",J1192,0)</f>
        <v>0</v>
      </c>
      <c r="BF1192" s="193">
        <f>IF(N1192="snížená",J1192,0)</f>
        <v>0</v>
      </c>
      <c r="BG1192" s="193">
        <f>IF(N1192="zákl. přenesená",J1192,0)</f>
        <v>0</v>
      </c>
      <c r="BH1192" s="193">
        <f>IF(N1192="sníž. přenesená",J1192,0)</f>
        <v>0</v>
      </c>
      <c r="BI1192" s="193">
        <f>IF(N1192="nulová",J1192,0)</f>
        <v>0</v>
      </c>
      <c r="BJ1192" s="20" t="s">
        <v>79</v>
      </c>
      <c r="BK1192" s="193">
        <f>ROUND(I1192*H1192,2)</f>
        <v>0</v>
      </c>
      <c r="BL1192" s="20" t="s">
        <v>88</v>
      </c>
      <c r="BM1192" s="192" t="s">
        <v>1323</v>
      </c>
    </row>
    <row r="1193" spans="1:65" s="2" customFormat="1" ht="11.25">
      <c r="A1193" s="37"/>
      <c r="B1193" s="38"/>
      <c r="C1193" s="39"/>
      <c r="D1193" s="194" t="s">
        <v>172</v>
      </c>
      <c r="E1193" s="39"/>
      <c r="F1193" s="195" t="s">
        <v>853</v>
      </c>
      <c r="G1193" s="39"/>
      <c r="H1193" s="39"/>
      <c r="I1193" s="196"/>
      <c r="J1193" s="39"/>
      <c r="K1193" s="39"/>
      <c r="L1193" s="42"/>
      <c r="M1193" s="197"/>
      <c r="N1193" s="198"/>
      <c r="O1193" s="67"/>
      <c r="P1193" s="67"/>
      <c r="Q1193" s="67"/>
      <c r="R1193" s="67"/>
      <c r="S1193" s="67"/>
      <c r="T1193" s="68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T1193" s="20" t="s">
        <v>172</v>
      </c>
      <c r="AU1193" s="20" t="s">
        <v>79</v>
      </c>
    </row>
    <row r="1194" spans="1:65" s="13" customFormat="1" ht="11.25">
      <c r="B1194" s="199"/>
      <c r="C1194" s="200"/>
      <c r="D1194" s="201" t="s">
        <v>181</v>
      </c>
      <c r="E1194" s="202" t="s">
        <v>19</v>
      </c>
      <c r="F1194" s="203" t="s">
        <v>1324</v>
      </c>
      <c r="G1194" s="200"/>
      <c r="H1194" s="204">
        <v>400</v>
      </c>
      <c r="I1194" s="205"/>
      <c r="J1194" s="200"/>
      <c r="K1194" s="200"/>
      <c r="L1194" s="206"/>
      <c r="M1194" s="207"/>
      <c r="N1194" s="208"/>
      <c r="O1194" s="208"/>
      <c r="P1194" s="208"/>
      <c r="Q1194" s="208"/>
      <c r="R1194" s="208"/>
      <c r="S1194" s="208"/>
      <c r="T1194" s="209"/>
      <c r="AT1194" s="210" t="s">
        <v>181</v>
      </c>
      <c r="AU1194" s="210" t="s">
        <v>79</v>
      </c>
      <c r="AV1194" s="13" t="s">
        <v>79</v>
      </c>
      <c r="AW1194" s="13" t="s">
        <v>31</v>
      </c>
      <c r="AX1194" s="13" t="s">
        <v>69</v>
      </c>
      <c r="AY1194" s="210" t="s">
        <v>165</v>
      </c>
    </row>
    <row r="1195" spans="1:65" s="15" customFormat="1" ht="11.25">
      <c r="B1195" s="221"/>
      <c r="C1195" s="222"/>
      <c r="D1195" s="201" t="s">
        <v>181</v>
      </c>
      <c r="E1195" s="223" t="s">
        <v>19</v>
      </c>
      <c r="F1195" s="224" t="s">
        <v>184</v>
      </c>
      <c r="G1195" s="222"/>
      <c r="H1195" s="225">
        <v>400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181</v>
      </c>
      <c r="AU1195" s="231" t="s">
        <v>79</v>
      </c>
      <c r="AV1195" s="15" t="s">
        <v>88</v>
      </c>
      <c r="AW1195" s="15" t="s">
        <v>31</v>
      </c>
      <c r="AX1195" s="15" t="s">
        <v>73</v>
      </c>
      <c r="AY1195" s="231" t="s">
        <v>165</v>
      </c>
    </row>
    <row r="1196" spans="1:65" s="2" customFormat="1" ht="16.5" customHeight="1">
      <c r="A1196" s="37"/>
      <c r="B1196" s="38"/>
      <c r="C1196" s="181" t="s">
        <v>1325</v>
      </c>
      <c r="D1196" s="181" t="s">
        <v>167</v>
      </c>
      <c r="E1196" s="182" t="s">
        <v>1326</v>
      </c>
      <c r="F1196" s="183" t="s">
        <v>1327</v>
      </c>
      <c r="G1196" s="184" t="s">
        <v>179</v>
      </c>
      <c r="H1196" s="185">
        <v>4.5019999999999998</v>
      </c>
      <c r="I1196" s="186"/>
      <c r="J1196" s="187">
        <f>ROUND(I1196*H1196,2)</f>
        <v>0</v>
      </c>
      <c r="K1196" s="183" t="s">
        <v>171</v>
      </c>
      <c r="L1196" s="42"/>
      <c r="M1196" s="188" t="s">
        <v>19</v>
      </c>
      <c r="N1196" s="189" t="s">
        <v>41</v>
      </c>
      <c r="O1196" s="67"/>
      <c r="P1196" s="190">
        <f>O1196*H1196</f>
        <v>0</v>
      </c>
      <c r="Q1196" s="190">
        <v>0</v>
      </c>
      <c r="R1196" s="190">
        <f>Q1196*H1196</f>
        <v>0</v>
      </c>
      <c r="S1196" s="190">
        <v>2</v>
      </c>
      <c r="T1196" s="191">
        <f>S1196*H1196</f>
        <v>9.0039999999999996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192" t="s">
        <v>88</v>
      </c>
      <c r="AT1196" s="192" t="s">
        <v>167</v>
      </c>
      <c r="AU1196" s="192" t="s">
        <v>79</v>
      </c>
      <c r="AY1196" s="20" t="s">
        <v>165</v>
      </c>
      <c r="BE1196" s="193">
        <f>IF(N1196="základní",J1196,0)</f>
        <v>0</v>
      </c>
      <c r="BF1196" s="193">
        <f>IF(N1196="snížená",J1196,0)</f>
        <v>0</v>
      </c>
      <c r="BG1196" s="193">
        <f>IF(N1196="zákl. přenesená",J1196,0)</f>
        <v>0</v>
      </c>
      <c r="BH1196" s="193">
        <f>IF(N1196="sníž. přenesená",J1196,0)</f>
        <v>0</v>
      </c>
      <c r="BI1196" s="193">
        <f>IF(N1196="nulová",J1196,0)</f>
        <v>0</v>
      </c>
      <c r="BJ1196" s="20" t="s">
        <v>79</v>
      </c>
      <c r="BK1196" s="193">
        <f>ROUND(I1196*H1196,2)</f>
        <v>0</v>
      </c>
      <c r="BL1196" s="20" t="s">
        <v>88</v>
      </c>
      <c r="BM1196" s="192" t="s">
        <v>1328</v>
      </c>
    </row>
    <row r="1197" spans="1:65" s="2" customFormat="1" ht="11.25">
      <c r="A1197" s="37"/>
      <c r="B1197" s="38"/>
      <c r="C1197" s="39"/>
      <c r="D1197" s="194" t="s">
        <v>172</v>
      </c>
      <c r="E1197" s="39"/>
      <c r="F1197" s="195" t="s">
        <v>1329</v>
      </c>
      <c r="G1197" s="39"/>
      <c r="H1197" s="39"/>
      <c r="I1197" s="196"/>
      <c r="J1197" s="39"/>
      <c r="K1197" s="39"/>
      <c r="L1197" s="42"/>
      <c r="M1197" s="197"/>
      <c r="N1197" s="198"/>
      <c r="O1197" s="67"/>
      <c r="P1197" s="67"/>
      <c r="Q1197" s="67"/>
      <c r="R1197" s="67"/>
      <c r="S1197" s="67"/>
      <c r="T1197" s="68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T1197" s="20" t="s">
        <v>172</v>
      </c>
      <c r="AU1197" s="20" t="s">
        <v>79</v>
      </c>
    </row>
    <row r="1198" spans="1:65" s="13" customFormat="1" ht="22.5">
      <c r="B1198" s="199"/>
      <c r="C1198" s="200"/>
      <c r="D1198" s="201" t="s">
        <v>181</v>
      </c>
      <c r="E1198" s="202" t="s">
        <v>19</v>
      </c>
      <c r="F1198" s="203" t="s">
        <v>1330</v>
      </c>
      <c r="G1198" s="200"/>
      <c r="H1198" s="204">
        <v>3.32</v>
      </c>
      <c r="I1198" s="205"/>
      <c r="J1198" s="200"/>
      <c r="K1198" s="200"/>
      <c r="L1198" s="206"/>
      <c r="M1198" s="207"/>
      <c r="N1198" s="208"/>
      <c r="O1198" s="208"/>
      <c r="P1198" s="208"/>
      <c r="Q1198" s="208"/>
      <c r="R1198" s="208"/>
      <c r="S1198" s="208"/>
      <c r="T1198" s="209"/>
      <c r="AT1198" s="210" t="s">
        <v>181</v>
      </c>
      <c r="AU1198" s="210" t="s">
        <v>79</v>
      </c>
      <c r="AV1198" s="13" t="s">
        <v>79</v>
      </c>
      <c r="AW1198" s="13" t="s">
        <v>31</v>
      </c>
      <c r="AX1198" s="13" t="s">
        <v>69</v>
      </c>
      <c r="AY1198" s="210" t="s">
        <v>165</v>
      </c>
    </row>
    <row r="1199" spans="1:65" s="13" customFormat="1" ht="11.25">
      <c r="B1199" s="199"/>
      <c r="C1199" s="200"/>
      <c r="D1199" s="201" t="s">
        <v>181</v>
      </c>
      <c r="E1199" s="202" t="s">
        <v>19</v>
      </c>
      <c r="F1199" s="203" t="s">
        <v>1331</v>
      </c>
      <c r="G1199" s="200"/>
      <c r="H1199" s="204">
        <v>1.1819999999999999</v>
      </c>
      <c r="I1199" s="205"/>
      <c r="J1199" s="200"/>
      <c r="K1199" s="200"/>
      <c r="L1199" s="206"/>
      <c r="M1199" s="207"/>
      <c r="N1199" s="208"/>
      <c r="O1199" s="208"/>
      <c r="P1199" s="208"/>
      <c r="Q1199" s="208"/>
      <c r="R1199" s="208"/>
      <c r="S1199" s="208"/>
      <c r="T1199" s="209"/>
      <c r="AT1199" s="210" t="s">
        <v>181</v>
      </c>
      <c r="AU1199" s="210" t="s">
        <v>79</v>
      </c>
      <c r="AV1199" s="13" t="s">
        <v>79</v>
      </c>
      <c r="AW1199" s="13" t="s">
        <v>31</v>
      </c>
      <c r="AX1199" s="13" t="s">
        <v>69</v>
      </c>
      <c r="AY1199" s="210" t="s">
        <v>165</v>
      </c>
    </row>
    <row r="1200" spans="1:65" s="15" customFormat="1" ht="11.25">
      <c r="B1200" s="221"/>
      <c r="C1200" s="222"/>
      <c r="D1200" s="201" t="s">
        <v>181</v>
      </c>
      <c r="E1200" s="223" t="s">
        <v>19</v>
      </c>
      <c r="F1200" s="224" t="s">
        <v>184</v>
      </c>
      <c r="G1200" s="222"/>
      <c r="H1200" s="225">
        <v>4.5019999999999998</v>
      </c>
      <c r="I1200" s="226"/>
      <c r="J1200" s="222"/>
      <c r="K1200" s="222"/>
      <c r="L1200" s="227"/>
      <c r="M1200" s="228"/>
      <c r="N1200" s="229"/>
      <c r="O1200" s="229"/>
      <c r="P1200" s="229"/>
      <c r="Q1200" s="229"/>
      <c r="R1200" s="229"/>
      <c r="S1200" s="229"/>
      <c r="T1200" s="230"/>
      <c r="AT1200" s="231" t="s">
        <v>181</v>
      </c>
      <c r="AU1200" s="231" t="s">
        <v>79</v>
      </c>
      <c r="AV1200" s="15" t="s">
        <v>88</v>
      </c>
      <c r="AW1200" s="15" t="s">
        <v>31</v>
      </c>
      <c r="AX1200" s="15" t="s">
        <v>73</v>
      </c>
      <c r="AY1200" s="231" t="s">
        <v>165</v>
      </c>
    </row>
    <row r="1201" spans="1:65" s="2" customFormat="1" ht="24.2" customHeight="1">
      <c r="A1201" s="37"/>
      <c r="B1201" s="38"/>
      <c r="C1201" s="181" t="s">
        <v>1332</v>
      </c>
      <c r="D1201" s="181" t="s">
        <v>167</v>
      </c>
      <c r="E1201" s="182" t="s">
        <v>1333</v>
      </c>
      <c r="F1201" s="183" t="s">
        <v>1334</v>
      </c>
      <c r="G1201" s="184" t="s">
        <v>323</v>
      </c>
      <c r="H1201" s="185">
        <v>82.24</v>
      </c>
      <c r="I1201" s="186"/>
      <c r="J1201" s="187">
        <f>ROUND(I1201*H1201,2)</f>
        <v>0</v>
      </c>
      <c r="K1201" s="183" t="s">
        <v>171</v>
      </c>
      <c r="L1201" s="42"/>
      <c r="M1201" s="188" t="s">
        <v>19</v>
      </c>
      <c r="N1201" s="189" t="s">
        <v>41</v>
      </c>
      <c r="O1201" s="67"/>
      <c r="P1201" s="190">
        <f>O1201*H1201</f>
        <v>0</v>
      </c>
      <c r="Q1201" s="190">
        <v>0</v>
      </c>
      <c r="R1201" s="190">
        <f>Q1201*H1201</f>
        <v>0</v>
      </c>
      <c r="S1201" s="190">
        <v>0.18099999999999999</v>
      </c>
      <c r="T1201" s="191">
        <f>S1201*H1201</f>
        <v>14.885439999999999</v>
      </c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R1201" s="192" t="s">
        <v>88</v>
      </c>
      <c r="AT1201" s="192" t="s">
        <v>167</v>
      </c>
      <c r="AU1201" s="192" t="s">
        <v>79</v>
      </c>
      <c r="AY1201" s="20" t="s">
        <v>165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20" t="s">
        <v>79</v>
      </c>
      <c r="BK1201" s="193">
        <f>ROUND(I1201*H1201,2)</f>
        <v>0</v>
      </c>
      <c r="BL1201" s="20" t="s">
        <v>88</v>
      </c>
      <c r="BM1201" s="192" t="s">
        <v>1335</v>
      </c>
    </row>
    <row r="1202" spans="1:65" s="2" customFormat="1" ht="11.25">
      <c r="A1202" s="37"/>
      <c r="B1202" s="38"/>
      <c r="C1202" s="39"/>
      <c r="D1202" s="194" t="s">
        <v>172</v>
      </c>
      <c r="E1202" s="39"/>
      <c r="F1202" s="195" t="s">
        <v>1336</v>
      </c>
      <c r="G1202" s="39"/>
      <c r="H1202" s="39"/>
      <c r="I1202" s="196"/>
      <c r="J1202" s="39"/>
      <c r="K1202" s="39"/>
      <c r="L1202" s="42"/>
      <c r="M1202" s="197"/>
      <c r="N1202" s="198"/>
      <c r="O1202" s="67"/>
      <c r="P1202" s="67"/>
      <c r="Q1202" s="67"/>
      <c r="R1202" s="67"/>
      <c r="S1202" s="67"/>
      <c r="T1202" s="68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T1202" s="20" t="s">
        <v>172</v>
      </c>
      <c r="AU1202" s="20" t="s">
        <v>79</v>
      </c>
    </row>
    <row r="1203" spans="1:65" s="13" customFormat="1" ht="11.25">
      <c r="B1203" s="199"/>
      <c r="C1203" s="200"/>
      <c r="D1203" s="201" t="s">
        <v>181</v>
      </c>
      <c r="E1203" s="202" t="s">
        <v>19</v>
      </c>
      <c r="F1203" s="203" t="s">
        <v>1337</v>
      </c>
      <c r="G1203" s="200"/>
      <c r="H1203" s="204">
        <v>5.65</v>
      </c>
      <c r="I1203" s="205"/>
      <c r="J1203" s="200"/>
      <c r="K1203" s="200"/>
      <c r="L1203" s="206"/>
      <c r="M1203" s="207"/>
      <c r="N1203" s="208"/>
      <c r="O1203" s="208"/>
      <c r="P1203" s="208"/>
      <c r="Q1203" s="208"/>
      <c r="R1203" s="208"/>
      <c r="S1203" s="208"/>
      <c r="T1203" s="209"/>
      <c r="AT1203" s="210" t="s">
        <v>181</v>
      </c>
      <c r="AU1203" s="210" t="s">
        <v>79</v>
      </c>
      <c r="AV1203" s="13" t="s">
        <v>79</v>
      </c>
      <c r="AW1203" s="13" t="s">
        <v>31</v>
      </c>
      <c r="AX1203" s="13" t="s">
        <v>69</v>
      </c>
      <c r="AY1203" s="210" t="s">
        <v>165</v>
      </c>
    </row>
    <row r="1204" spans="1:65" s="13" customFormat="1" ht="11.25">
      <c r="B1204" s="199"/>
      <c r="C1204" s="200"/>
      <c r="D1204" s="201" t="s">
        <v>181</v>
      </c>
      <c r="E1204" s="202" t="s">
        <v>19</v>
      </c>
      <c r="F1204" s="203" t="s">
        <v>1338</v>
      </c>
      <c r="G1204" s="200"/>
      <c r="H1204" s="204">
        <v>5.8879999999999999</v>
      </c>
      <c r="I1204" s="205"/>
      <c r="J1204" s="200"/>
      <c r="K1204" s="200"/>
      <c r="L1204" s="206"/>
      <c r="M1204" s="207"/>
      <c r="N1204" s="208"/>
      <c r="O1204" s="208"/>
      <c r="P1204" s="208"/>
      <c r="Q1204" s="208"/>
      <c r="R1204" s="208"/>
      <c r="S1204" s="208"/>
      <c r="T1204" s="209"/>
      <c r="AT1204" s="210" t="s">
        <v>181</v>
      </c>
      <c r="AU1204" s="210" t="s">
        <v>79</v>
      </c>
      <c r="AV1204" s="13" t="s">
        <v>79</v>
      </c>
      <c r="AW1204" s="13" t="s">
        <v>31</v>
      </c>
      <c r="AX1204" s="13" t="s">
        <v>69</v>
      </c>
      <c r="AY1204" s="210" t="s">
        <v>165</v>
      </c>
    </row>
    <row r="1205" spans="1:65" s="13" customFormat="1" ht="11.25">
      <c r="B1205" s="199"/>
      <c r="C1205" s="200"/>
      <c r="D1205" s="201" t="s">
        <v>181</v>
      </c>
      <c r="E1205" s="202" t="s">
        <v>19</v>
      </c>
      <c r="F1205" s="203" t="s">
        <v>1339</v>
      </c>
      <c r="G1205" s="200"/>
      <c r="H1205" s="204">
        <v>8.7650000000000006</v>
      </c>
      <c r="I1205" s="205"/>
      <c r="J1205" s="200"/>
      <c r="K1205" s="200"/>
      <c r="L1205" s="206"/>
      <c r="M1205" s="207"/>
      <c r="N1205" s="208"/>
      <c r="O1205" s="208"/>
      <c r="P1205" s="208"/>
      <c r="Q1205" s="208"/>
      <c r="R1205" s="208"/>
      <c r="S1205" s="208"/>
      <c r="T1205" s="209"/>
      <c r="AT1205" s="210" t="s">
        <v>181</v>
      </c>
      <c r="AU1205" s="210" t="s">
        <v>79</v>
      </c>
      <c r="AV1205" s="13" t="s">
        <v>79</v>
      </c>
      <c r="AW1205" s="13" t="s">
        <v>31</v>
      </c>
      <c r="AX1205" s="13" t="s">
        <v>69</v>
      </c>
      <c r="AY1205" s="210" t="s">
        <v>165</v>
      </c>
    </row>
    <row r="1206" spans="1:65" s="13" customFormat="1" ht="11.25">
      <c r="B1206" s="199"/>
      <c r="C1206" s="200"/>
      <c r="D1206" s="201" t="s">
        <v>181</v>
      </c>
      <c r="E1206" s="202" t="s">
        <v>19</v>
      </c>
      <c r="F1206" s="203" t="s">
        <v>1340</v>
      </c>
      <c r="G1206" s="200"/>
      <c r="H1206" s="204">
        <v>2.2000000000000002</v>
      </c>
      <c r="I1206" s="205"/>
      <c r="J1206" s="200"/>
      <c r="K1206" s="200"/>
      <c r="L1206" s="206"/>
      <c r="M1206" s="207"/>
      <c r="N1206" s="208"/>
      <c r="O1206" s="208"/>
      <c r="P1206" s="208"/>
      <c r="Q1206" s="208"/>
      <c r="R1206" s="208"/>
      <c r="S1206" s="208"/>
      <c r="T1206" s="209"/>
      <c r="AT1206" s="210" t="s">
        <v>181</v>
      </c>
      <c r="AU1206" s="210" t="s">
        <v>79</v>
      </c>
      <c r="AV1206" s="13" t="s">
        <v>79</v>
      </c>
      <c r="AW1206" s="13" t="s">
        <v>31</v>
      </c>
      <c r="AX1206" s="13" t="s">
        <v>69</v>
      </c>
      <c r="AY1206" s="210" t="s">
        <v>165</v>
      </c>
    </row>
    <row r="1207" spans="1:65" s="13" customFormat="1" ht="11.25">
      <c r="B1207" s="199"/>
      <c r="C1207" s="200"/>
      <c r="D1207" s="201" t="s">
        <v>181</v>
      </c>
      <c r="E1207" s="202" t="s">
        <v>19</v>
      </c>
      <c r="F1207" s="203" t="s">
        <v>1341</v>
      </c>
      <c r="G1207" s="200"/>
      <c r="H1207" s="204">
        <v>59.737000000000002</v>
      </c>
      <c r="I1207" s="205"/>
      <c r="J1207" s="200"/>
      <c r="K1207" s="200"/>
      <c r="L1207" s="206"/>
      <c r="M1207" s="207"/>
      <c r="N1207" s="208"/>
      <c r="O1207" s="208"/>
      <c r="P1207" s="208"/>
      <c r="Q1207" s="208"/>
      <c r="R1207" s="208"/>
      <c r="S1207" s="208"/>
      <c r="T1207" s="209"/>
      <c r="AT1207" s="210" t="s">
        <v>181</v>
      </c>
      <c r="AU1207" s="210" t="s">
        <v>79</v>
      </c>
      <c r="AV1207" s="13" t="s">
        <v>79</v>
      </c>
      <c r="AW1207" s="13" t="s">
        <v>31</v>
      </c>
      <c r="AX1207" s="13" t="s">
        <v>69</v>
      </c>
      <c r="AY1207" s="210" t="s">
        <v>165</v>
      </c>
    </row>
    <row r="1208" spans="1:65" s="15" customFormat="1" ht="11.25">
      <c r="B1208" s="221"/>
      <c r="C1208" s="222"/>
      <c r="D1208" s="201" t="s">
        <v>181</v>
      </c>
      <c r="E1208" s="223" t="s">
        <v>19</v>
      </c>
      <c r="F1208" s="224" t="s">
        <v>184</v>
      </c>
      <c r="G1208" s="222"/>
      <c r="H1208" s="225">
        <v>82.24</v>
      </c>
      <c r="I1208" s="226"/>
      <c r="J1208" s="222"/>
      <c r="K1208" s="222"/>
      <c r="L1208" s="227"/>
      <c r="M1208" s="228"/>
      <c r="N1208" s="229"/>
      <c r="O1208" s="229"/>
      <c r="P1208" s="229"/>
      <c r="Q1208" s="229"/>
      <c r="R1208" s="229"/>
      <c r="S1208" s="229"/>
      <c r="T1208" s="230"/>
      <c r="AT1208" s="231" t="s">
        <v>181</v>
      </c>
      <c r="AU1208" s="231" t="s">
        <v>79</v>
      </c>
      <c r="AV1208" s="15" t="s">
        <v>88</v>
      </c>
      <c r="AW1208" s="15" t="s">
        <v>31</v>
      </c>
      <c r="AX1208" s="15" t="s">
        <v>73</v>
      </c>
      <c r="AY1208" s="231" t="s">
        <v>165</v>
      </c>
    </row>
    <row r="1209" spans="1:65" s="2" customFormat="1" ht="24.2" customHeight="1">
      <c r="A1209" s="37"/>
      <c r="B1209" s="38"/>
      <c r="C1209" s="181" t="s">
        <v>1342</v>
      </c>
      <c r="D1209" s="181" t="s">
        <v>167</v>
      </c>
      <c r="E1209" s="182" t="s">
        <v>1343</v>
      </c>
      <c r="F1209" s="183" t="s">
        <v>1344</v>
      </c>
      <c r="G1209" s="184" t="s">
        <v>323</v>
      </c>
      <c r="H1209" s="185">
        <v>225.78700000000001</v>
      </c>
      <c r="I1209" s="186"/>
      <c r="J1209" s="187">
        <f>ROUND(I1209*H1209,2)</f>
        <v>0</v>
      </c>
      <c r="K1209" s="183" t="s">
        <v>171</v>
      </c>
      <c r="L1209" s="42"/>
      <c r="M1209" s="188" t="s">
        <v>19</v>
      </c>
      <c r="N1209" s="189" t="s">
        <v>41</v>
      </c>
      <c r="O1209" s="67"/>
      <c r="P1209" s="190">
        <f>O1209*H1209</f>
        <v>0</v>
      </c>
      <c r="Q1209" s="190">
        <v>0</v>
      </c>
      <c r="R1209" s="190">
        <f>Q1209*H1209</f>
        <v>0</v>
      </c>
      <c r="S1209" s="190">
        <v>0.26100000000000001</v>
      </c>
      <c r="T1209" s="191">
        <f>S1209*H1209</f>
        <v>58.930407000000002</v>
      </c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R1209" s="192" t="s">
        <v>88</v>
      </c>
      <c r="AT1209" s="192" t="s">
        <v>167</v>
      </c>
      <c r="AU1209" s="192" t="s">
        <v>79</v>
      </c>
      <c r="AY1209" s="20" t="s">
        <v>165</v>
      </c>
      <c r="BE1209" s="193">
        <f>IF(N1209="základní",J1209,0)</f>
        <v>0</v>
      </c>
      <c r="BF1209" s="193">
        <f>IF(N1209="snížená",J1209,0)</f>
        <v>0</v>
      </c>
      <c r="BG1209" s="193">
        <f>IF(N1209="zákl. přenesená",J1209,0)</f>
        <v>0</v>
      </c>
      <c r="BH1209" s="193">
        <f>IF(N1209="sníž. přenesená",J1209,0)</f>
        <v>0</v>
      </c>
      <c r="BI1209" s="193">
        <f>IF(N1209="nulová",J1209,0)</f>
        <v>0</v>
      </c>
      <c r="BJ1209" s="20" t="s">
        <v>79</v>
      </c>
      <c r="BK1209" s="193">
        <f>ROUND(I1209*H1209,2)</f>
        <v>0</v>
      </c>
      <c r="BL1209" s="20" t="s">
        <v>88</v>
      </c>
      <c r="BM1209" s="192" t="s">
        <v>1345</v>
      </c>
    </row>
    <row r="1210" spans="1:65" s="2" customFormat="1" ht="11.25">
      <c r="A1210" s="37"/>
      <c r="B1210" s="38"/>
      <c r="C1210" s="39"/>
      <c r="D1210" s="194" t="s">
        <v>172</v>
      </c>
      <c r="E1210" s="39"/>
      <c r="F1210" s="195" t="s">
        <v>1346</v>
      </c>
      <c r="G1210" s="39"/>
      <c r="H1210" s="39"/>
      <c r="I1210" s="196"/>
      <c r="J1210" s="39"/>
      <c r="K1210" s="39"/>
      <c r="L1210" s="42"/>
      <c r="M1210" s="197"/>
      <c r="N1210" s="198"/>
      <c r="O1210" s="67"/>
      <c r="P1210" s="67"/>
      <c r="Q1210" s="67"/>
      <c r="R1210" s="67"/>
      <c r="S1210" s="67"/>
      <c r="T1210" s="68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T1210" s="20" t="s">
        <v>172</v>
      </c>
      <c r="AU1210" s="20" t="s">
        <v>79</v>
      </c>
    </row>
    <row r="1211" spans="1:65" s="13" customFormat="1" ht="11.25">
      <c r="B1211" s="199"/>
      <c r="C1211" s="200"/>
      <c r="D1211" s="201" t="s">
        <v>181</v>
      </c>
      <c r="E1211" s="202" t="s">
        <v>19</v>
      </c>
      <c r="F1211" s="203" t="s">
        <v>1347</v>
      </c>
      <c r="G1211" s="200"/>
      <c r="H1211" s="204">
        <v>18.45</v>
      </c>
      <c r="I1211" s="205"/>
      <c r="J1211" s="200"/>
      <c r="K1211" s="200"/>
      <c r="L1211" s="206"/>
      <c r="M1211" s="207"/>
      <c r="N1211" s="208"/>
      <c r="O1211" s="208"/>
      <c r="P1211" s="208"/>
      <c r="Q1211" s="208"/>
      <c r="R1211" s="208"/>
      <c r="S1211" s="208"/>
      <c r="T1211" s="209"/>
      <c r="AT1211" s="210" t="s">
        <v>181</v>
      </c>
      <c r="AU1211" s="210" t="s">
        <v>79</v>
      </c>
      <c r="AV1211" s="13" t="s">
        <v>79</v>
      </c>
      <c r="AW1211" s="13" t="s">
        <v>31</v>
      </c>
      <c r="AX1211" s="13" t="s">
        <v>69</v>
      </c>
      <c r="AY1211" s="210" t="s">
        <v>165</v>
      </c>
    </row>
    <row r="1212" spans="1:65" s="13" customFormat="1" ht="11.25">
      <c r="B1212" s="199"/>
      <c r="C1212" s="200"/>
      <c r="D1212" s="201" t="s">
        <v>181</v>
      </c>
      <c r="E1212" s="202" t="s">
        <v>19</v>
      </c>
      <c r="F1212" s="203" t="s">
        <v>1348</v>
      </c>
      <c r="G1212" s="200"/>
      <c r="H1212" s="204">
        <v>13.455</v>
      </c>
      <c r="I1212" s="205"/>
      <c r="J1212" s="200"/>
      <c r="K1212" s="200"/>
      <c r="L1212" s="206"/>
      <c r="M1212" s="207"/>
      <c r="N1212" s="208"/>
      <c r="O1212" s="208"/>
      <c r="P1212" s="208"/>
      <c r="Q1212" s="208"/>
      <c r="R1212" s="208"/>
      <c r="S1212" s="208"/>
      <c r="T1212" s="209"/>
      <c r="AT1212" s="210" t="s">
        <v>181</v>
      </c>
      <c r="AU1212" s="210" t="s">
        <v>79</v>
      </c>
      <c r="AV1212" s="13" t="s">
        <v>79</v>
      </c>
      <c r="AW1212" s="13" t="s">
        <v>31</v>
      </c>
      <c r="AX1212" s="13" t="s">
        <v>69</v>
      </c>
      <c r="AY1212" s="210" t="s">
        <v>165</v>
      </c>
    </row>
    <row r="1213" spans="1:65" s="13" customFormat="1" ht="11.25">
      <c r="B1213" s="199"/>
      <c r="C1213" s="200"/>
      <c r="D1213" s="201" t="s">
        <v>181</v>
      </c>
      <c r="E1213" s="202" t="s">
        <v>19</v>
      </c>
      <c r="F1213" s="203" t="s">
        <v>1349</v>
      </c>
      <c r="G1213" s="200"/>
      <c r="H1213" s="204">
        <v>22.600999999999999</v>
      </c>
      <c r="I1213" s="205"/>
      <c r="J1213" s="200"/>
      <c r="K1213" s="200"/>
      <c r="L1213" s="206"/>
      <c r="M1213" s="207"/>
      <c r="N1213" s="208"/>
      <c r="O1213" s="208"/>
      <c r="P1213" s="208"/>
      <c r="Q1213" s="208"/>
      <c r="R1213" s="208"/>
      <c r="S1213" s="208"/>
      <c r="T1213" s="209"/>
      <c r="AT1213" s="210" t="s">
        <v>181</v>
      </c>
      <c r="AU1213" s="210" t="s">
        <v>79</v>
      </c>
      <c r="AV1213" s="13" t="s">
        <v>79</v>
      </c>
      <c r="AW1213" s="13" t="s">
        <v>31</v>
      </c>
      <c r="AX1213" s="13" t="s">
        <v>69</v>
      </c>
      <c r="AY1213" s="210" t="s">
        <v>165</v>
      </c>
    </row>
    <row r="1214" spans="1:65" s="13" customFormat="1" ht="11.25">
      <c r="B1214" s="199"/>
      <c r="C1214" s="200"/>
      <c r="D1214" s="201" t="s">
        <v>181</v>
      </c>
      <c r="E1214" s="202" t="s">
        <v>19</v>
      </c>
      <c r="F1214" s="203" t="s">
        <v>1350</v>
      </c>
      <c r="G1214" s="200"/>
      <c r="H1214" s="204">
        <v>82.733000000000004</v>
      </c>
      <c r="I1214" s="205"/>
      <c r="J1214" s="200"/>
      <c r="K1214" s="200"/>
      <c r="L1214" s="206"/>
      <c r="M1214" s="207"/>
      <c r="N1214" s="208"/>
      <c r="O1214" s="208"/>
      <c r="P1214" s="208"/>
      <c r="Q1214" s="208"/>
      <c r="R1214" s="208"/>
      <c r="S1214" s="208"/>
      <c r="T1214" s="209"/>
      <c r="AT1214" s="210" t="s">
        <v>181</v>
      </c>
      <c r="AU1214" s="210" t="s">
        <v>79</v>
      </c>
      <c r="AV1214" s="13" t="s">
        <v>79</v>
      </c>
      <c r="AW1214" s="13" t="s">
        <v>31</v>
      </c>
      <c r="AX1214" s="13" t="s">
        <v>69</v>
      </c>
      <c r="AY1214" s="210" t="s">
        <v>165</v>
      </c>
    </row>
    <row r="1215" spans="1:65" s="13" customFormat="1" ht="11.25">
      <c r="B1215" s="199"/>
      <c r="C1215" s="200"/>
      <c r="D1215" s="201" t="s">
        <v>181</v>
      </c>
      <c r="E1215" s="202" t="s">
        <v>19</v>
      </c>
      <c r="F1215" s="203" t="s">
        <v>1351</v>
      </c>
      <c r="G1215" s="200"/>
      <c r="H1215" s="204">
        <v>14.1</v>
      </c>
      <c r="I1215" s="205"/>
      <c r="J1215" s="200"/>
      <c r="K1215" s="200"/>
      <c r="L1215" s="206"/>
      <c r="M1215" s="207"/>
      <c r="N1215" s="208"/>
      <c r="O1215" s="208"/>
      <c r="P1215" s="208"/>
      <c r="Q1215" s="208"/>
      <c r="R1215" s="208"/>
      <c r="S1215" s="208"/>
      <c r="T1215" s="209"/>
      <c r="AT1215" s="210" t="s">
        <v>181</v>
      </c>
      <c r="AU1215" s="210" t="s">
        <v>79</v>
      </c>
      <c r="AV1215" s="13" t="s">
        <v>79</v>
      </c>
      <c r="AW1215" s="13" t="s">
        <v>31</v>
      </c>
      <c r="AX1215" s="13" t="s">
        <v>69</v>
      </c>
      <c r="AY1215" s="210" t="s">
        <v>165</v>
      </c>
    </row>
    <row r="1216" spans="1:65" s="13" customFormat="1" ht="11.25">
      <c r="B1216" s="199"/>
      <c r="C1216" s="200"/>
      <c r="D1216" s="201" t="s">
        <v>181</v>
      </c>
      <c r="E1216" s="202" t="s">
        <v>19</v>
      </c>
      <c r="F1216" s="203" t="s">
        <v>1352</v>
      </c>
      <c r="G1216" s="200"/>
      <c r="H1216" s="204">
        <v>46.862000000000002</v>
      </c>
      <c r="I1216" s="205"/>
      <c r="J1216" s="200"/>
      <c r="K1216" s="200"/>
      <c r="L1216" s="206"/>
      <c r="M1216" s="207"/>
      <c r="N1216" s="208"/>
      <c r="O1216" s="208"/>
      <c r="P1216" s="208"/>
      <c r="Q1216" s="208"/>
      <c r="R1216" s="208"/>
      <c r="S1216" s="208"/>
      <c r="T1216" s="209"/>
      <c r="AT1216" s="210" t="s">
        <v>181</v>
      </c>
      <c r="AU1216" s="210" t="s">
        <v>79</v>
      </c>
      <c r="AV1216" s="13" t="s">
        <v>79</v>
      </c>
      <c r="AW1216" s="13" t="s">
        <v>31</v>
      </c>
      <c r="AX1216" s="13" t="s">
        <v>69</v>
      </c>
      <c r="AY1216" s="210" t="s">
        <v>165</v>
      </c>
    </row>
    <row r="1217" spans="1:65" s="13" customFormat="1" ht="11.25">
      <c r="B1217" s="199"/>
      <c r="C1217" s="200"/>
      <c r="D1217" s="201" t="s">
        <v>181</v>
      </c>
      <c r="E1217" s="202" t="s">
        <v>19</v>
      </c>
      <c r="F1217" s="203" t="s">
        <v>1353</v>
      </c>
      <c r="G1217" s="200"/>
      <c r="H1217" s="204">
        <v>27.585999999999999</v>
      </c>
      <c r="I1217" s="205"/>
      <c r="J1217" s="200"/>
      <c r="K1217" s="200"/>
      <c r="L1217" s="206"/>
      <c r="M1217" s="207"/>
      <c r="N1217" s="208"/>
      <c r="O1217" s="208"/>
      <c r="P1217" s="208"/>
      <c r="Q1217" s="208"/>
      <c r="R1217" s="208"/>
      <c r="S1217" s="208"/>
      <c r="T1217" s="209"/>
      <c r="AT1217" s="210" t="s">
        <v>181</v>
      </c>
      <c r="AU1217" s="210" t="s">
        <v>79</v>
      </c>
      <c r="AV1217" s="13" t="s">
        <v>79</v>
      </c>
      <c r="AW1217" s="13" t="s">
        <v>31</v>
      </c>
      <c r="AX1217" s="13" t="s">
        <v>69</v>
      </c>
      <c r="AY1217" s="210" t="s">
        <v>165</v>
      </c>
    </row>
    <row r="1218" spans="1:65" s="15" customFormat="1" ht="11.25">
      <c r="B1218" s="221"/>
      <c r="C1218" s="222"/>
      <c r="D1218" s="201" t="s">
        <v>181</v>
      </c>
      <c r="E1218" s="223" t="s">
        <v>19</v>
      </c>
      <c r="F1218" s="224" t="s">
        <v>184</v>
      </c>
      <c r="G1218" s="222"/>
      <c r="H1218" s="225">
        <v>225.78700000000001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181</v>
      </c>
      <c r="AU1218" s="231" t="s">
        <v>79</v>
      </c>
      <c r="AV1218" s="15" t="s">
        <v>88</v>
      </c>
      <c r="AW1218" s="15" t="s">
        <v>31</v>
      </c>
      <c r="AX1218" s="15" t="s">
        <v>73</v>
      </c>
      <c r="AY1218" s="231" t="s">
        <v>165</v>
      </c>
    </row>
    <row r="1219" spans="1:65" s="2" customFormat="1" ht="49.15" customHeight="1">
      <c r="A1219" s="37"/>
      <c r="B1219" s="38"/>
      <c r="C1219" s="181" t="s">
        <v>1354</v>
      </c>
      <c r="D1219" s="181" t="s">
        <v>167</v>
      </c>
      <c r="E1219" s="182" t="s">
        <v>1355</v>
      </c>
      <c r="F1219" s="183" t="s">
        <v>1356</v>
      </c>
      <c r="G1219" s="184" t="s">
        <v>179</v>
      </c>
      <c r="H1219" s="185">
        <v>117.193</v>
      </c>
      <c r="I1219" s="186"/>
      <c r="J1219" s="187">
        <f>ROUND(I1219*H1219,2)</f>
        <v>0</v>
      </c>
      <c r="K1219" s="183" t="s">
        <v>171</v>
      </c>
      <c r="L1219" s="42"/>
      <c r="M1219" s="188" t="s">
        <v>19</v>
      </c>
      <c r="N1219" s="189" t="s">
        <v>41</v>
      </c>
      <c r="O1219" s="67"/>
      <c r="P1219" s="190">
        <f>O1219*H1219</f>
        <v>0</v>
      </c>
      <c r="Q1219" s="190">
        <v>0</v>
      </c>
      <c r="R1219" s="190">
        <f>Q1219*H1219</f>
        <v>0</v>
      </c>
      <c r="S1219" s="190">
        <v>1.8</v>
      </c>
      <c r="T1219" s="191">
        <f>S1219*H1219</f>
        <v>210.94739999999999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192" t="s">
        <v>88</v>
      </c>
      <c r="AT1219" s="192" t="s">
        <v>167</v>
      </c>
      <c r="AU1219" s="192" t="s">
        <v>79</v>
      </c>
      <c r="AY1219" s="20" t="s">
        <v>165</v>
      </c>
      <c r="BE1219" s="193">
        <f>IF(N1219="základní",J1219,0)</f>
        <v>0</v>
      </c>
      <c r="BF1219" s="193">
        <f>IF(N1219="snížená",J1219,0)</f>
        <v>0</v>
      </c>
      <c r="BG1219" s="193">
        <f>IF(N1219="zákl. přenesená",J1219,0)</f>
        <v>0</v>
      </c>
      <c r="BH1219" s="193">
        <f>IF(N1219="sníž. přenesená",J1219,0)</f>
        <v>0</v>
      </c>
      <c r="BI1219" s="193">
        <f>IF(N1219="nulová",J1219,0)</f>
        <v>0</v>
      </c>
      <c r="BJ1219" s="20" t="s">
        <v>79</v>
      </c>
      <c r="BK1219" s="193">
        <f>ROUND(I1219*H1219,2)</f>
        <v>0</v>
      </c>
      <c r="BL1219" s="20" t="s">
        <v>88</v>
      </c>
      <c r="BM1219" s="192" t="s">
        <v>1357</v>
      </c>
    </row>
    <row r="1220" spans="1:65" s="2" customFormat="1" ht="11.25">
      <c r="A1220" s="37"/>
      <c r="B1220" s="38"/>
      <c r="C1220" s="39"/>
      <c r="D1220" s="194" t="s">
        <v>172</v>
      </c>
      <c r="E1220" s="39"/>
      <c r="F1220" s="195" t="s">
        <v>1358</v>
      </c>
      <c r="G1220" s="39"/>
      <c r="H1220" s="39"/>
      <c r="I1220" s="196"/>
      <c r="J1220" s="39"/>
      <c r="K1220" s="39"/>
      <c r="L1220" s="42"/>
      <c r="M1220" s="197"/>
      <c r="N1220" s="198"/>
      <c r="O1220" s="67"/>
      <c r="P1220" s="67"/>
      <c r="Q1220" s="67"/>
      <c r="R1220" s="67"/>
      <c r="S1220" s="67"/>
      <c r="T1220" s="68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T1220" s="20" t="s">
        <v>172</v>
      </c>
      <c r="AU1220" s="20" t="s">
        <v>79</v>
      </c>
    </row>
    <row r="1221" spans="1:65" s="13" customFormat="1" ht="11.25">
      <c r="B1221" s="199"/>
      <c r="C1221" s="200"/>
      <c r="D1221" s="201" t="s">
        <v>181</v>
      </c>
      <c r="E1221" s="202" t="s">
        <v>19</v>
      </c>
      <c r="F1221" s="203" t="s">
        <v>1359</v>
      </c>
      <c r="G1221" s="200"/>
      <c r="H1221" s="204">
        <v>4.55</v>
      </c>
      <c r="I1221" s="205"/>
      <c r="J1221" s="200"/>
      <c r="K1221" s="200"/>
      <c r="L1221" s="206"/>
      <c r="M1221" s="207"/>
      <c r="N1221" s="208"/>
      <c r="O1221" s="208"/>
      <c r="P1221" s="208"/>
      <c r="Q1221" s="208"/>
      <c r="R1221" s="208"/>
      <c r="S1221" s="208"/>
      <c r="T1221" s="209"/>
      <c r="AT1221" s="210" t="s">
        <v>181</v>
      </c>
      <c r="AU1221" s="210" t="s">
        <v>79</v>
      </c>
      <c r="AV1221" s="13" t="s">
        <v>79</v>
      </c>
      <c r="AW1221" s="13" t="s">
        <v>31</v>
      </c>
      <c r="AX1221" s="13" t="s">
        <v>69</v>
      </c>
      <c r="AY1221" s="210" t="s">
        <v>165</v>
      </c>
    </row>
    <row r="1222" spans="1:65" s="13" customFormat="1" ht="11.25">
      <c r="B1222" s="199"/>
      <c r="C1222" s="200"/>
      <c r="D1222" s="201" t="s">
        <v>181</v>
      </c>
      <c r="E1222" s="202" t="s">
        <v>19</v>
      </c>
      <c r="F1222" s="203" t="s">
        <v>1360</v>
      </c>
      <c r="G1222" s="200"/>
      <c r="H1222" s="204">
        <v>0.215</v>
      </c>
      <c r="I1222" s="205"/>
      <c r="J1222" s="200"/>
      <c r="K1222" s="200"/>
      <c r="L1222" s="206"/>
      <c r="M1222" s="207"/>
      <c r="N1222" s="208"/>
      <c r="O1222" s="208"/>
      <c r="P1222" s="208"/>
      <c r="Q1222" s="208"/>
      <c r="R1222" s="208"/>
      <c r="S1222" s="208"/>
      <c r="T1222" s="209"/>
      <c r="AT1222" s="210" t="s">
        <v>181</v>
      </c>
      <c r="AU1222" s="210" t="s">
        <v>79</v>
      </c>
      <c r="AV1222" s="13" t="s">
        <v>79</v>
      </c>
      <c r="AW1222" s="13" t="s">
        <v>31</v>
      </c>
      <c r="AX1222" s="13" t="s">
        <v>69</v>
      </c>
      <c r="AY1222" s="210" t="s">
        <v>165</v>
      </c>
    </row>
    <row r="1223" spans="1:65" s="13" customFormat="1" ht="11.25">
      <c r="B1223" s="199"/>
      <c r="C1223" s="200"/>
      <c r="D1223" s="201" t="s">
        <v>181</v>
      </c>
      <c r="E1223" s="202" t="s">
        <v>19</v>
      </c>
      <c r="F1223" s="203" t="s">
        <v>1361</v>
      </c>
      <c r="G1223" s="200"/>
      <c r="H1223" s="204">
        <v>14.04</v>
      </c>
      <c r="I1223" s="205"/>
      <c r="J1223" s="200"/>
      <c r="K1223" s="200"/>
      <c r="L1223" s="206"/>
      <c r="M1223" s="207"/>
      <c r="N1223" s="208"/>
      <c r="O1223" s="208"/>
      <c r="P1223" s="208"/>
      <c r="Q1223" s="208"/>
      <c r="R1223" s="208"/>
      <c r="S1223" s="208"/>
      <c r="T1223" s="209"/>
      <c r="AT1223" s="210" t="s">
        <v>181</v>
      </c>
      <c r="AU1223" s="210" t="s">
        <v>79</v>
      </c>
      <c r="AV1223" s="13" t="s">
        <v>79</v>
      </c>
      <c r="AW1223" s="13" t="s">
        <v>31</v>
      </c>
      <c r="AX1223" s="13" t="s">
        <v>69</v>
      </c>
      <c r="AY1223" s="210" t="s">
        <v>165</v>
      </c>
    </row>
    <row r="1224" spans="1:65" s="13" customFormat="1" ht="11.25">
      <c r="B1224" s="199"/>
      <c r="C1224" s="200"/>
      <c r="D1224" s="201" t="s">
        <v>181</v>
      </c>
      <c r="E1224" s="202" t="s">
        <v>19</v>
      </c>
      <c r="F1224" s="203" t="s">
        <v>1362</v>
      </c>
      <c r="G1224" s="200"/>
      <c r="H1224" s="204">
        <v>5.6289999999999996</v>
      </c>
      <c r="I1224" s="205"/>
      <c r="J1224" s="200"/>
      <c r="K1224" s="200"/>
      <c r="L1224" s="206"/>
      <c r="M1224" s="207"/>
      <c r="N1224" s="208"/>
      <c r="O1224" s="208"/>
      <c r="P1224" s="208"/>
      <c r="Q1224" s="208"/>
      <c r="R1224" s="208"/>
      <c r="S1224" s="208"/>
      <c r="T1224" s="209"/>
      <c r="AT1224" s="210" t="s">
        <v>181</v>
      </c>
      <c r="AU1224" s="210" t="s">
        <v>79</v>
      </c>
      <c r="AV1224" s="13" t="s">
        <v>79</v>
      </c>
      <c r="AW1224" s="13" t="s">
        <v>31</v>
      </c>
      <c r="AX1224" s="13" t="s">
        <v>69</v>
      </c>
      <c r="AY1224" s="210" t="s">
        <v>165</v>
      </c>
    </row>
    <row r="1225" spans="1:65" s="13" customFormat="1" ht="11.25">
      <c r="B1225" s="199"/>
      <c r="C1225" s="200"/>
      <c r="D1225" s="201" t="s">
        <v>181</v>
      </c>
      <c r="E1225" s="202" t="s">
        <v>19</v>
      </c>
      <c r="F1225" s="203" t="s">
        <v>1363</v>
      </c>
      <c r="G1225" s="200"/>
      <c r="H1225" s="204">
        <v>1.032</v>
      </c>
      <c r="I1225" s="205"/>
      <c r="J1225" s="200"/>
      <c r="K1225" s="200"/>
      <c r="L1225" s="206"/>
      <c r="M1225" s="207"/>
      <c r="N1225" s="208"/>
      <c r="O1225" s="208"/>
      <c r="P1225" s="208"/>
      <c r="Q1225" s="208"/>
      <c r="R1225" s="208"/>
      <c r="S1225" s="208"/>
      <c r="T1225" s="209"/>
      <c r="AT1225" s="210" t="s">
        <v>181</v>
      </c>
      <c r="AU1225" s="210" t="s">
        <v>79</v>
      </c>
      <c r="AV1225" s="13" t="s">
        <v>79</v>
      </c>
      <c r="AW1225" s="13" t="s">
        <v>31</v>
      </c>
      <c r="AX1225" s="13" t="s">
        <v>69</v>
      </c>
      <c r="AY1225" s="210" t="s">
        <v>165</v>
      </c>
    </row>
    <row r="1226" spans="1:65" s="13" customFormat="1" ht="11.25">
      <c r="B1226" s="199"/>
      <c r="C1226" s="200"/>
      <c r="D1226" s="201" t="s">
        <v>181</v>
      </c>
      <c r="E1226" s="202" t="s">
        <v>19</v>
      </c>
      <c r="F1226" s="203" t="s">
        <v>1364</v>
      </c>
      <c r="G1226" s="200"/>
      <c r="H1226" s="204">
        <v>21.475000000000001</v>
      </c>
      <c r="I1226" s="205"/>
      <c r="J1226" s="200"/>
      <c r="K1226" s="200"/>
      <c r="L1226" s="206"/>
      <c r="M1226" s="207"/>
      <c r="N1226" s="208"/>
      <c r="O1226" s="208"/>
      <c r="P1226" s="208"/>
      <c r="Q1226" s="208"/>
      <c r="R1226" s="208"/>
      <c r="S1226" s="208"/>
      <c r="T1226" s="209"/>
      <c r="AT1226" s="210" t="s">
        <v>181</v>
      </c>
      <c r="AU1226" s="210" t="s">
        <v>79</v>
      </c>
      <c r="AV1226" s="13" t="s">
        <v>79</v>
      </c>
      <c r="AW1226" s="13" t="s">
        <v>31</v>
      </c>
      <c r="AX1226" s="13" t="s">
        <v>69</v>
      </c>
      <c r="AY1226" s="210" t="s">
        <v>165</v>
      </c>
    </row>
    <row r="1227" spans="1:65" s="13" customFormat="1" ht="11.25">
      <c r="B1227" s="199"/>
      <c r="C1227" s="200"/>
      <c r="D1227" s="201" t="s">
        <v>181</v>
      </c>
      <c r="E1227" s="202" t="s">
        <v>19</v>
      </c>
      <c r="F1227" s="203" t="s">
        <v>1365</v>
      </c>
      <c r="G1227" s="200"/>
      <c r="H1227" s="204">
        <v>8.65</v>
      </c>
      <c r="I1227" s="205"/>
      <c r="J1227" s="200"/>
      <c r="K1227" s="200"/>
      <c r="L1227" s="206"/>
      <c r="M1227" s="207"/>
      <c r="N1227" s="208"/>
      <c r="O1227" s="208"/>
      <c r="P1227" s="208"/>
      <c r="Q1227" s="208"/>
      <c r="R1227" s="208"/>
      <c r="S1227" s="208"/>
      <c r="T1227" s="209"/>
      <c r="AT1227" s="210" t="s">
        <v>181</v>
      </c>
      <c r="AU1227" s="210" t="s">
        <v>79</v>
      </c>
      <c r="AV1227" s="13" t="s">
        <v>79</v>
      </c>
      <c r="AW1227" s="13" t="s">
        <v>31</v>
      </c>
      <c r="AX1227" s="13" t="s">
        <v>69</v>
      </c>
      <c r="AY1227" s="210" t="s">
        <v>165</v>
      </c>
    </row>
    <row r="1228" spans="1:65" s="13" customFormat="1" ht="11.25">
      <c r="B1228" s="199"/>
      <c r="C1228" s="200"/>
      <c r="D1228" s="201" t="s">
        <v>181</v>
      </c>
      <c r="E1228" s="202" t="s">
        <v>19</v>
      </c>
      <c r="F1228" s="203" t="s">
        <v>1366</v>
      </c>
      <c r="G1228" s="200"/>
      <c r="H1228" s="204">
        <v>8.6579999999999995</v>
      </c>
      <c r="I1228" s="205"/>
      <c r="J1228" s="200"/>
      <c r="K1228" s="200"/>
      <c r="L1228" s="206"/>
      <c r="M1228" s="207"/>
      <c r="N1228" s="208"/>
      <c r="O1228" s="208"/>
      <c r="P1228" s="208"/>
      <c r="Q1228" s="208"/>
      <c r="R1228" s="208"/>
      <c r="S1228" s="208"/>
      <c r="T1228" s="209"/>
      <c r="AT1228" s="210" t="s">
        <v>181</v>
      </c>
      <c r="AU1228" s="210" t="s">
        <v>79</v>
      </c>
      <c r="AV1228" s="13" t="s">
        <v>79</v>
      </c>
      <c r="AW1228" s="13" t="s">
        <v>31</v>
      </c>
      <c r="AX1228" s="13" t="s">
        <v>69</v>
      </c>
      <c r="AY1228" s="210" t="s">
        <v>165</v>
      </c>
    </row>
    <row r="1229" spans="1:65" s="13" customFormat="1" ht="11.25">
      <c r="B1229" s="199"/>
      <c r="C1229" s="200"/>
      <c r="D1229" s="201" t="s">
        <v>181</v>
      </c>
      <c r="E1229" s="202" t="s">
        <v>19</v>
      </c>
      <c r="F1229" s="203" t="s">
        <v>1367</v>
      </c>
      <c r="G1229" s="200"/>
      <c r="H1229" s="204">
        <v>10.013</v>
      </c>
      <c r="I1229" s="205"/>
      <c r="J1229" s="200"/>
      <c r="K1229" s="200"/>
      <c r="L1229" s="206"/>
      <c r="M1229" s="207"/>
      <c r="N1229" s="208"/>
      <c r="O1229" s="208"/>
      <c r="P1229" s="208"/>
      <c r="Q1229" s="208"/>
      <c r="R1229" s="208"/>
      <c r="S1229" s="208"/>
      <c r="T1229" s="209"/>
      <c r="AT1229" s="210" t="s">
        <v>181</v>
      </c>
      <c r="AU1229" s="210" t="s">
        <v>79</v>
      </c>
      <c r="AV1229" s="13" t="s">
        <v>79</v>
      </c>
      <c r="AW1229" s="13" t="s">
        <v>31</v>
      </c>
      <c r="AX1229" s="13" t="s">
        <v>69</v>
      </c>
      <c r="AY1229" s="210" t="s">
        <v>165</v>
      </c>
    </row>
    <row r="1230" spans="1:65" s="13" customFormat="1" ht="11.25">
      <c r="B1230" s="199"/>
      <c r="C1230" s="200"/>
      <c r="D1230" s="201" t="s">
        <v>181</v>
      </c>
      <c r="E1230" s="202" t="s">
        <v>19</v>
      </c>
      <c r="F1230" s="203" t="s">
        <v>1368</v>
      </c>
      <c r="G1230" s="200"/>
      <c r="H1230" s="204">
        <v>6.24</v>
      </c>
      <c r="I1230" s="205"/>
      <c r="J1230" s="200"/>
      <c r="K1230" s="200"/>
      <c r="L1230" s="206"/>
      <c r="M1230" s="207"/>
      <c r="N1230" s="208"/>
      <c r="O1230" s="208"/>
      <c r="P1230" s="208"/>
      <c r="Q1230" s="208"/>
      <c r="R1230" s="208"/>
      <c r="S1230" s="208"/>
      <c r="T1230" s="209"/>
      <c r="AT1230" s="210" t="s">
        <v>181</v>
      </c>
      <c r="AU1230" s="210" t="s">
        <v>79</v>
      </c>
      <c r="AV1230" s="13" t="s">
        <v>79</v>
      </c>
      <c r="AW1230" s="13" t="s">
        <v>31</v>
      </c>
      <c r="AX1230" s="13" t="s">
        <v>69</v>
      </c>
      <c r="AY1230" s="210" t="s">
        <v>165</v>
      </c>
    </row>
    <row r="1231" spans="1:65" s="13" customFormat="1" ht="11.25">
      <c r="B1231" s="199"/>
      <c r="C1231" s="200"/>
      <c r="D1231" s="201" t="s">
        <v>181</v>
      </c>
      <c r="E1231" s="202" t="s">
        <v>19</v>
      </c>
      <c r="F1231" s="203" t="s">
        <v>1369</v>
      </c>
      <c r="G1231" s="200"/>
      <c r="H1231" s="204">
        <v>2.7</v>
      </c>
      <c r="I1231" s="205"/>
      <c r="J1231" s="200"/>
      <c r="K1231" s="200"/>
      <c r="L1231" s="206"/>
      <c r="M1231" s="207"/>
      <c r="N1231" s="208"/>
      <c r="O1231" s="208"/>
      <c r="P1231" s="208"/>
      <c r="Q1231" s="208"/>
      <c r="R1231" s="208"/>
      <c r="S1231" s="208"/>
      <c r="T1231" s="209"/>
      <c r="AT1231" s="210" t="s">
        <v>181</v>
      </c>
      <c r="AU1231" s="210" t="s">
        <v>79</v>
      </c>
      <c r="AV1231" s="13" t="s">
        <v>79</v>
      </c>
      <c r="AW1231" s="13" t="s">
        <v>31</v>
      </c>
      <c r="AX1231" s="13" t="s">
        <v>69</v>
      </c>
      <c r="AY1231" s="210" t="s">
        <v>165</v>
      </c>
    </row>
    <row r="1232" spans="1:65" s="13" customFormat="1" ht="11.25">
      <c r="B1232" s="199"/>
      <c r="C1232" s="200"/>
      <c r="D1232" s="201" t="s">
        <v>181</v>
      </c>
      <c r="E1232" s="202" t="s">
        <v>19</v>
      </c>
      <c r="F1232" s="203" t="s">
        <v>1370</v>
      </c>
      <c r="G1232" s="200"/>
      <c r="H1232" s="204">
        <v>0.55600000000000005</v>
      </c>
      <c r="I1232" s="205"/>
      <c r="J1232" s="200"/>
      <c r="K1232" s="200"/>
      <c r="L1232" s="206"/>
      <c r="M1232" s="207"/>
      <c r="N1232" s="208"/>
      <c r="O1232" s="208"/>
      <c r="P1232" s="208"/>
      <c r="Q1232" s="208"/>
      <c r="R1232" s="208"/>
      <c r="S1232" s="208"/>
      <c r="T1232" s="209"/>
      <c r="AT1232" s="210" t="s">
        <v>181</v>
      </c>
      <c r="AU1232" s="210" t="s">
        <v>79</v>
      </c>
      <c r="AV1232" s="13" t="s">
        <v>79</v>
      </c>
      <c r="AW1232" s="13" t="s">
        <v>31</v>
      </c>
      <c r="AX1232" s="13" t="s">
        <v>69</v>
      </c>
      <c r="AY1232" s="210" t="s">
        <v>165</v>
      </c>
    </row>
    <row r="1233" spans="2:51" s="13" customFormat="1" ht="11.25">
      <c r="B1233" s="199"/>
      <c r="C1233" s="200"/>
      <c r="D1233" s="201" t="s">
        <v>181</v>
      </c>
      <c r="E1233" s="202" t="s">
        <v>19</v>
      </c>
      <c r="F1233" s="203" t="s">
        <v>1371</v>
      </c>
      <c r="G1233" s="200"/>
      <c r="H1233" s="204">
        <v>1.98</v>
      </c>
      <c r="I1233" s="205"/>
      <c r="J1233" s="200"/>
      <c r="K1233" s="200"/>
      <c r="L1233" s="206"/>
      <c r="M1233" s="207"/>
      <c r="N1233" s="208"/>
      <c r="O1233" s="208"/>
      <c r="P1233" s="208"/>
      <c r="Q1233" s="208"/>
      <c r="R1233" s="208"/>
      <c r="S1233" s="208"/>
      <c r="T1233" s="209"/>
      <c r="AT1233" s="210" t="s">
        <v>181</v>
      </c>
      <c r="AU1233" s="210" t="s">
        <v>79</v>
      </c>
      <c r="AV1233" s="13" t="s">
        <v>79</v>
      </c>
      <c r="AW1233" s="13" t="s">
        <v>31</v>
      </c>
      <c r="AX1233" s="13" t="s">
        <v>69</v>
      </c>
      <c r="AY1233" s="210" t="s">
        <v>165</v>
      </c>
    </row>
    <row r="1234" spans="2:51" s="13" customFormat="1" ht="11.25">
      <c r="B1234" s="199"/>
      <c r="C1234" s="200"/>
      <c r="D1234" s="201" t="s">
        <v>181</v>
      </c>
      <c r="E1234" s="202" t="s">
        <v>19</v>
      </c>
      <c r="F1234" s="203" t="s">
        <v>1372</v>
      </c>
      <c r="G1234" s="200"/>
      <c r="H1234" s="204">
        <v>0.64800000000000002</v>
      </c>
      <c r="I1234" s="205"/>
      <c r="J1234" s="200"/>
      <c r="K1234" s="200"/>
      <c r="L1234" s="206"/>
      <c r="M1234" s="207"/>
      <c r="N1234" s="208"/>
      <c r="O1234" s="208"/>
      <c r="P1234" s="208"/>
      <c r="Q1234" s="208"/>
      <c r="R1234" s="208"/>
      <c r="S1234" s="208"/>
      <c r="T1234" s="209"/>
      <c r="AT1234" s="210" t="s">
        <v>181</v>
      </c>
      <c r="AU1234" s="210" t="s">
        <v>79</v>
      </c>
      <c r="AV1234" s="13" t="s">
        <v>79</v>
      </c>
      <c r="AW1234" s="13" t="s">
        <v>31</v>
      </c>
      <c r="AX1234" s="13" t="s">
        <v>69</v>
      </c>
      <c r="AY1234" s="210" t="s">
        <v>165</v>
      </c>
    </row>
    <row r="1235" spans="2:51" s="13" customFormat="1" ht="11.25">
      <c r="B1235" s="199"/>
      <c r="C1235" s="200"/>
      <c r="D1235" s="201" t="s">
        <v>181</v>
      </c>
      <c r="E1235" s="202" t="s">
        <v>19</v>
      </c>
      <c r="F1235" s="203" t="s">
        <v>1373</v>
      </c>
      <c r="G1235" s="200"/>
      <c r="H1235" s="204">
        <v>0.92</v>
      </c>
      <c r="I1235" s="205"/>
      <c r="J1235" s="200"/>
      <c r="K1235" s="200"/>
      <c r="L1235" s="206"/>
      <c r="M1235" s="207"/>
      <c r="N1235" s="208"/>
      <c r="O1235" s="208"/>
      <c r="P1235" s="208"/>
      <c r="Q1235" s="208"/>
      <c r="R1235" s="208"/>
      <c r="S1235" s="208"/>
      <c r="T1235" s="209"/>
      <c r="AT1235" s="210" t="s">
        <v>181</v>
      </c>
      <c r="AU1235" s="210" t="s">
        <v>79</v>
      </c>
      <c r="AV1235" s="13" t="s">
        <v>79</v>
      </c>
      <c r="AW1235" s="13" t="s">
        <v>31</v>
      </c>
      <c r="AX1235" s="13" t="s">
        <v>69</v>
      </c>
      <c r="AY1235" s="210" t="s">
        <v>165</v>
      </c>
    </row>
    <row r="1236" spans="2:51" s="13" customFormat="1" ht="11.25">
      <c r="B1236" s="199"/>
      <c r="C1236" s="200"/>
      <c r="D1236" s="201" t="s">
        <v>181</v>
      </c>
      <c r="E1236" s="202" t="s">
        <v>19</v>
      </c>
      <c r="F1236" s="203" t="s">
        <v>1374</v>
      </c>
      <c r="G1236" s="200"/>
      <c r="H1236" s="204">
        <v>1.958</v>
      </c>
      <c r="I1236" s="205"/>
      <c r="J1236" s="200"/>
      <c r="K1236" s="200"/>
      <c r="L1236" s="206"/>
      <c r="M1236" s="207"/>
      <c r="N1236" s="208"/>
      <c r="O1236" s="208"/>
      <c r="P1236" s="208"/>
      <c r="Q1236" s="208"/>
      <c r="R1236" s="208"/>
      <c r="S1236" s="208"/>
      <c r="T1236" s="209"/>
      <c r="AT1236" s="210" t="s">
        <v>181</v>
      </c>
      <c r="AU1236" s="210" t="s">
        <v>79</v>
      </c>
      <c r="AV1236" s="13" t="s">
        <v>79</v>
      </c>
      <c r="AW1236" s="13" t="s">
        <v>31</v>
      </c>
      <c r="AX1236" s="13" t="s">
        <v>69</v>
      </c>
      <c r="AY1236" s="210" t="s">
        <v>165</v>
      </c>
    </row>
    <row r="1237" spans="2:51" s="13" customFormat="1" ht="11.25">
      <c r="B1237" s="199"/>
      <c r="C1237" s="200"/>
      <c r="D1237" s="201" t="s">
        <v>181</v>
      </c>
      <c r="E1237" s="202" t="s">
        <v>19</v>
      </c>
      <c r="F1237" s="203" t="s">
        <v>1375</v>
      </c>
      <c r="G1237" s="200"/>
      <c r="H1237" s="204">
        <v>0.67200000000000004</v>
      </c>
      <c r="I1237" s="205"/>
      <c r="J1237" s="200"/>
      <c r="K1237" s="200"/>
      <c r="L1237" s="206"/>
      <c r="M1237" s="207"/>
      <c r="N1237" s="208"/>
      <c r="O1237" s="208"/>
      <c r="P1237" s="208"/>
      <c r="Q1237" s="208"/>
      <c r="R1237" s="208"/>
      <c r="S1237" s="208"/>
      <c r="T1237" s="209"/>
      <c r="AT1237" s="210" t="s">
        <v>181</v>
      </c>
      <c r="AU1237" s="210" t="s">
        <v>79</v>
      </c>
      <c r="AV1237" s="13" t="s">
        <v>79</v>
      </c>
      <c r="AW1237" s="13" t="s">
        <v>31</v>
      </c>
      <c r="AX1237" s="13" t="s">
        <v>69</v>
      </c>
      <c r="AY1237" s="210" t="s">
        <v>165</v>
      </c>
    </row>
    <row r="1238" spans="2:51" s="13" customFormat="1" ht="11.25">
      <c r="B1238" s="199"/>
      <c r="C1238" s="200"/>
      <c r="D1238" s="201" t="s">
        <v>181</v>
      </c>
      <c r="E1238" s="202" t="s">
        <v>19</v>
      </c>
      <c r="F1238" s="203" t="s">
        <v>1376</v>
      </c>
      <c r="G1238" s="200"/>
      <c r="H1238" s="204">
        <v>0.36</v>
      </c>
      <c r="I1238" s="205"/>
      <c r="J1238" s="200"/>
      <c r="K1238" s="200"/>
      <c r="L1238" s="206"/>
      <c r="M1238" s="207"/>
      <c r="N1238" s="208"/>
      <c r="O1238" s="208"/>
      <c r="P1238" s="208"/>
      <c r="Q1238" s="208"/>
      <c r="R1238" s="208"/>
      <c r="S1238" s="208"/>
      <c r="T1238" s="209"/>
      <c r="AT1238" s="210" t="s">
        <v>181</v>
      </c>
      <c r="AU1238" s="210" t="s">
        <v>79</v>
      </c>
      <c r="AV1238" s="13" t="s">
        <v>79</v>
      </c>
      <c r="AW1238" s="13" t="s">
        <v>31</v>
      </c>
      <c r="AX1238" s="13" t="s">
        <v>69</v>
      </c>
      <c r="AY1238" s="210" t="s">
        <v>165</v>
      </c>
    </row>
    <row r="1239" spans="2:51" s="13" customFormat="1" ht="11.25">
      <c r="B1239" s="199"/>
      <c r="C1239" s="200"/>
      <c r="D1239" s="201" t="s">
        <v>181</v>
      </c>
      <c r="E1239" s="202" t="s">
        <v>19</v>
      </c>
      <c r="F1239" s="203" t="s">
        <v>1377</v>
      </c>
      <c r="G1239" s="200"/>
      <c r="H1239" s="204">
        <v>5.94</v>
      </c>
      <c r="I1239" s="205"/>
      <c r="J1239" s="200"/>
      <c r="K1239" s="200"/>
      <c r="L1239" s="206"/>
      <c r="M1239" s="207"/>
      <c r="N1239" s="208"/>
      <c r="O1239" s="208"/>
      <c r="P1239" s="208"/>
      <c r="Q1239" s="208"/>
      <c r="R1239" s="208"/>
      <c r="S1239" s="208"/>
      <c r="T1239" s="209"/>
      <c r="AT1239" s="210" t="s">
        <v>181</v>
      </c>
      <c r="AU1239" s="210" t="s">
        <v>79</v>
      </c>
      <c r="AV1239" s="13" t="s">
        <v>79</v>
      </c>
      <c r="AW1239" s="13" t="s">
        <v>31</v>
      </c>
      <c r="AX1239" s="13" t="s">
        <v>69</v>
      </c>
      <c r="AY1239" s="210" t="s">
        <v>165</v>
      </c>
    </row>
    <row r="1240" spans="2:51" s="13" customFormat="1" ht="11.25">
      <c r="B1240" s="199"/>
      <c r="C1240" s="200"/>
      <c r="D1240" s="201" t="s">
        <v>181</v>
      </c>
      <c r="E1240" s="202" t="s">
        <v>19</v>
      </c>
      <c r="F1240" s="203" t="s">
        <v>1378</v>
      </c>
      <c r="G1240" s="200"/>
      <c r="H1240" s="204">
        <v>0.81</v>
      </c>
      <c r="I1240" s="205"/>
      <c r="J1240" s="200"/>
      <c r="K1240" s="200"/>
      <c r="L1240" s="206"/>
      <c r="M1240" s="207"/>
      <c r="N1240" s="208"/>
      <c r="O1240" s="208"/>
      <c r="P1240" s="208"/>
      <c r="Q1240" s="208"/>
      <c r="R1240" s="208"/>
      <c r="S1240" s="208"/>
      <c r="T1240" s="209"/>
      <c r="AT1240" s="210" t="s">
        <v>181</v>
      </c>
      <c r="AU1240" s="210" t="s">
        <v>79</v>
      </c>
      <c r="AV1240" s="13" t="s">
        <v>79</v>
      </c>
      <c r="AW1240" s="13" t="s">
        <v>31</v>
      </c>
      <c r="AX1240" s="13" t="s">
        <v>69</v>
      </c>
      <c r="AY1240" s="210" t="s">
        <v>165</v>
      </c>
    </row>
    <row r="1241" spans="2:51" s="13" customFormat="1" ht="11.25">
      <c r="B1241" s="199"/>
      <c r="C1241" s="200"/>
      <c r="D1241" s="201" t="s">
        <v>181</v>
      </c>
      <c r="E1241" s="202" t="s">
        <v>19</v>
      </c>
      <c r="F1241" s="203" t="s">
        <v>1379</v>
      </c>
      <c r="G1241" s="200"/>
      <c r="H1241" s="204">
        <v>0.252</v>
      </c>
      <c r="I1241" s="205"/>
      <c r="J1241" s="200"/>
      <c r="K1241" s="200"/>
      <c r="L1241" s="206"/>
      <c r="M1241" s="207"/>
      <c r="N1241" s="208"/>
      <c r="O1241" s="208"/>
      <c r="P1241" s="208"/>
      <c r="Q1241" s="208"/>
      <c r="R1241" s="208"/>
      <c r="S1241" s="208"/>
      <c r="T1241" s="209"/>
      <c r="AT1241" s="210" t="s">
        <v>181</v>
      </c>
      <c r="AU1241" s="210" t="s">
        <v>79</v>
      </c>
      <c r="AV1241" s="13" t="s">
        <v>79</v>
      </c>
      <c r="AW1241" s="13" t="s">
        <v>31</v>
      </c>
      <c r="AX1241" s="13" t="s">
        <v>69</v>
      </c>
      <c r="AY1241" s="210" t="s">
        <v>165</v>
      </c>
    </row>
    <row r="1242" spans="2:51" s="13" customFormat="1" ht="11.25">
      <c r="B1242" s="199"/>
      <c r="C1242" s="200"/>
      <c r="D1242" s="201" t="s">
        <v>181</v>
      </c>
      <c r="E1242" s="202" t="s">
        <v>19</v>
      </c>
      <c r="F1242" s="203" t="s">
        <v>1380</v>
      </c>
      <c r="G1242" s="200"/>
      <c r="H1242" s="204">
        <v>0.16800000000000001</v>
      </c>
      <c r="I1242" s="205"/>
      <c r="J1242" s="200"/>
      <c r="K1242" s="200"/>
      <c r="L1242" s="206"/>
      <c r="M1242" s="207"/>
      <c r="N1242" s="208"/>
      <c r="O1242" s="208"/>
      <c r="P1242" s="208"/>
      <c r="Q1242" s="208"/>
      <c r="R1242" s="208"/>
      <c r="S1242" s="208"/>
      <c r="T1242" s="209"/>
      <c r="AT1242" s="210" t="s">
        <v>181</v>
      </c>
      <c r="AU1242" s="210" t="s">
        <v>79</v>
      </c>
      <c r="AV1242" s="13" t="s">
        <v>79</v>
      </c>
      <c r="AW1242" s="13" t="s">
        <v>31</v>
      </c>
      <c r="AX1242" s="13" t="s">
        <v>69</v>
      </c>
      <c r="AY1242" s="210" t="s">
        <v>165</v>
      </c>
    </row>
    <row r="1243" spans="2:51" s="13" customFormat="1" ht="11.25">
      <c r="B1243" s="199"/>
      <c r="C1243" s="200"/>
      <c r="D1243" s="201" t="s">
        <v>181</v>
      </c>
      <c r="E1243" s="202" t="s">
        <v>19</v>
      </c>
      <c r="F1243" s="203" t="s">
        <v>1381</v>
      </c>
      <c r="G1243" s="200"/>
      <c r="H1243" s="204">
        <v>2.04</v>
      </c>
      <c r="I1243" s="205"/>
      <c r="J1243" s="200"/>
      <c r="K1243" s="200"/>
      <c r="L1243" s="206"/>
      <c r="M1243" s="207"/>
      <c r="N1243" s="208"/>
      <c r="O1243" s="208"/>
      <c r="P1243" s="208"/>
      <c r="Q1243" s="208"/>
      <c r="R1243" s="208"/>
      <c r="S1243" s="208"/>
      <c r="T1243" s="209"/>
      <c r="AT1243" s="210" t="s">
        <v>181</v>
      </c>
      <c r="AU1243" s="210" t="s">
        <v>79</v>
      </c>
      <c r="AV1243" s="13" t="s">
        <v>79</v>
      </c>
      <c r="AW1243" s="13" t="s">
        <v>31</v>
      </c>
      <c r="AX1243" s="13" t="s">
        <v>69</v>
      </c>
      <c r="AY1243" s="210" t="s">
        <v>165</v>
      </c>
    </row>
    <row r="1244" spans="2:51" s="13" customFormat="1" ht="11.25">
      <c r="B1244" s="199"/>
      <c r="C1244" s="200"/>
      <c r="D1244" s="201" t="s">
        <v>181</v>
      </c>
      <c r="E1244" s="202" t="s">
        <v>19</v>
      </c>
      <c r="F1244" s="203" t="s">
        <v>1382</v>
      </c>
      <c r="G1244" s="200"/>
      <c r="H1244" s="204">
        <v>7.65</v>
      </c>
      <c r="I1244" s="205"/>
      <c r="J1244" s="200"/>
      <c r="K1244" s="200"/>
      <c r="L1244" s="206"/>
      <c r="M1244" s="207"/>
      <c r="N1244" s="208"/>
      <c r="O1244" s="208"/>
      <c r="P1244" s="208"/>
      <c r="Q1244" s="208"/>
      <c r="R1244" s="208"/>
      <c r="S1244" s="208"/>
      <c r="T1244" s="209"/>
      <c r="AT1244" s="210" t="s">
        <v>181</v>
      </c>
      <c r="AU1244" s="210" t="s">
        <v>79</v>
      </c>
      <c r="AV1244" s="13" t="s">
        <v>79</v>
      </c>
      <c r="AW1244" s="13" t="s">
        <v>31</v>
      </c>
      <c r="AX1244" s="13" t="s">
        <v>69</v>
      </c>
      <c r="AY1244" s="210" t="s">
        <v>165</v>
      </c>
    </row>
    <row r="1245" spans="2:51" s="13" customFormat="1" ht="11.25">
      <c r="B1245" s="199"/>
      <c r="C1245" s="200"/>
      <c r="D1245" s="201" t="s">
        <v>181</v>
      </c>
      <c r="E1245" s="202" t="s">
        <v>19</v>
      </c>
      <c r="F1245" s="203" t="s">
        <v>1383</v>
      </c>
      <c r="G1245" s="200"/>
      <c r="H1245" s="204">
        <v>2.0249999999999999</v>
      </c>
      <c r="I1245" s="205"/>
      <c r="J1245" s="200"/>
      <c r="K1245" s="200"/>
      <c r="L1245" s="206"/>
      <c r="M1245" s="207"/>
      <c r="N1245" s="208"/>
      <c r="O1245" s="208"/>
      <c r="P1245" s="208"/>
      <c r="Q1245" s="208"/>
      <c r="R1245" s="208"/>
      <c r="S1245" s="208"/>
      <c r="T1245" s="209"/>
      <c r="AT1245" s="210" t="s">
        <v>181</v>
      </c>
      <c r="AU1245" s="210" t="s">
        <v>79</v>
      </c>
      <c r="AV1245" s="13" t="s">
        <v>79</v>
      </c>
      <c r="AW1245" s="13" t="s">
        <v>31</v>
      </c>
      <c r="AX1245" s="13" t="s">
        <v>69</v>
      </c>
      <c r="AY1245" s="210" t="s">
        <v>165</v>
      </c>
    </row>
    <row r="1246" spans="2:51" s="13" customFormat="1" ht="11.25">
      <c r="B1246" s="199"/>
      <c r="C1246" s="200"/>
      <c r="D1246" s="201" t="s">
        <v>181</v>
      </c>
      <c r="E1246" s="202" t="s">
        <v>19</v>
      </c>
      <c r="F1246" s="203" t="s">
        <v>1384</v>
      </c>
      <c r="G1246" s="200"/>
      <c r="H1246" s="204">
        <v>1.4279999999999999</v>
      </c>
      <c r="I1246" s="205"/>
      <c r="J1246" s="200"/>
      <c r="K1246" s="200"/>
      <c r="L1246" s="206"/>
      <c r="M1246" s="207"/>
      <c r="N1246" s="208"/>
      <c r="O1246" s="208"/>
      <c r="P1246" s="208"/>
      <c r="Q1246" s="208"/>
      <c r="R1246" s="208"/>
      <c r="S1246" s="208"/>
      <c r="T1246" s="209"/>
      <c r="AT1246" s="210" t="s">
        <v>181</v>
      </c>
      <c r="AU1246" s="210" t="s">
        <v>79</v>
      </c>
      <c r="AV1246" s="13" t="s">
        <v>79</v>
      </c>
      <c r="AW1246" s="13" t="s">
        <v>31</v>
      </c>
      <c r="AX1246" s="13" t="s">
        <v>69</v>
      </c>
      <c r="AY1246" s="210" t="s">
        <v>165</v>
      </c>
    </row>
    <row r="1247" spans="2:51" s="13" customFormat="1" ht="11.25">
      <c r="B1247" s="199"/>
      <c r="C1247" s="200"/>
      <c r="D1247" s="201" t="s">
        <v>181</v>
      </c>
      <c r="E1247" s="202" t="s">
        <v>19</v>
      </c>
      <c r="F1247" s="203" t="s">
        <v>1385</v>
      </c>
      <c r="G1247" s="200"/>
      <c r="H1247" s="204">
        <v>0.22500000000000001</v>
      </c>
      <c r="I1247" s="205"/>
      <c r="J1247" s="200"/>
      <c r="K1247" s="200"/>
      <c r="L1247" s="206"/>
      <c r="M1247" s="207"/>
      <c r="N1247" s="208"/>
      <c r="O1247" s="208"/>
      <c r="P1247" s="208"/>
      <c r="Q1247" s="208"/>
      <c r="R1247" s="208"/>
      <c r="S1247" s="208"/>
      <c r="T1247" s="209"/>
      <c r="AT1247" s="210" t="s">
        <v>181</v>
      </c>
      <c r="AU1247" s="210" t="s">
        <v>79</v>
      </c>
      <c r="AV1247" s="13" t="s">
        <v>79</v>
      </c>
      <c r="AW1247" s="13" t="s">
        <v>31</v>
      </c>
      <c r="AX1247" s="13" t="s">
        <v>69</v>
      </c>
      <c r="AY1247" s="210" t="s">
        <v>165</v>
      </c>
    </row>
    <row r="1248" spans="2:51" s="13" customFormat="1" ht="11.25">
      <c r="B1248" s="199"/>
      <c r="C1248" s="200"/>
      <c r="D1248" s="201" t="s">
        <v>181</v>
      </c>
      <c r="E1248" s="202" t="s">
        <v>19</v>
      </c>
      <c r="F1248" s="203" t="s">
        <v>1386</v>
      </c>
      <c r="G1248" s="200"/>
      <c r="H1248" s="204">
        <v>0.78</v>
      </c>
      <c r="I1248" s="205"/>
      <c r="J1248" s="200"/>
      <c r="K1248" s="200"/>
      <c r="L1248" s="206"/>
      <c r="M1248" s="207"/>
      <c r="N1248" s="208"/>
      <c r="O1248" s="208"/>
      <c r="P1248" s="208"/>
      <c r="Q1248" s="208"/>
      <c r="R1248" s="208"/>
      <c r="S1248" s="208"/>
      <c r="T1248" s="209"/>
      <c r="AT1248" s="210" t="s">
        <v>181</v>
      </c>
      <c r="AU1248" s="210" t="s">
        <v>79</v>
      </c>
      <c r="AV1248" s="13" t="s">
        <v>79</v>
      </c>
      <c r="AW1248" s="13" t="s">
        <v>31</v>
      </c>
      <c r="AX1248" s="13" t="s">
        <v>69</v>
      </c>
      <c r="AY1248" s="210" t="s">
        <v>165</v>
      </c>
    </row>
    <row r="1249" spans="1:65" s="13" customFormat="1" ht="11.25">
      <c r="B1249" s="199"/>
      <c r="C1249" s="200"/>
      <c r="D1249" s="201" t="s">
        <v>181</v>
      </c>
      <c r="E1249" s="202" t="s">
        <v>19</v>
      </c>
      <c r="F1249" s="203" t="s">
        <v>1387</v>
      </c>
      <c r="G1249" s="200"/>
      <c r="H1249" s="204">
        <v>0.14399999999999999</v>
      </c>
      <c r="I1249" s="205"/>
      <c r="J1249" s="200"/>
      <c r="K1249" s="200"/>
      <c r="L1249" s="206"/>
      <c r="M1249" s="207"/>
      <c r="N1249" s="208"/>
      <c r="O1249" s="208"/>
      <c r="P1249" s="208"/>
      <c r="Q1249" s="208"/>
      <c r="R1249" s="208"/>
      <c r="S1249" s="208"/>
      <c r="T1249" s="209"/>
      <c r="AT1249" s="210" t="s">
        <v>181</v>
      </c>
      <c r="AU1249" s="210" t="s">
        <v>79</v>
      </c>
      <c r="AV1249" s="13" t="s">
        <v>79</v>
      </c>
      <c r="AW1249" s="13" t="s">
        <v>31</v>
      </c>
      <c r="AX1249" s="13" t="s">
        <v>69</v>
      </c>
      <c r="AY1249" s="210" t="s">
        <v>165</v>
      </c>
    </row>
    <row r="1250" spans="1:65" s="13" customFormat="1" ht="11.25">
      <c r="B1250" s="199"/>
      <c r="C1250" s="200"/>
      <c r="D1250" s="201" t="s">
        <v>181</v>
      </c>
      <c r="E1250" s="202" t="s">
        <v>19</v>
      </c>
      <c r="F1250" s="203" t="s">
        <v>1388</v>
      </c>
      <c r="G1250" s="200"/>
      <c r="H1250" s="204">
        <v>0.39600000000000002</v>
      </c>
      <c r="I1250" s="205"/>
      <c r="J1250" s="200"/>
      <c r="K1250" s="200"/>
      <c r="L1250" s="206"/>
      <c r="M1250" s="207"/>
      <c r="N1250" s="208"/>
      <c r="O1250" s="208"/>
      <c r="P1250" s="208"/>
      <c r="Q1250" s="208"/>
      <c r="R1250" s="208"/>
      <c r="S1250" s="208"/>
      <c r="T1250" s="209"/>
      <c r="AT1250" s="210" t="s">
        <v>181</v>
      </c>
      <c r="AU1250" s="210" t="s">
        <v>79</v>
      </c>
      <c r="AV1250" s="13" t="s">
        <v>79</v>
      </c>
      <c r="AW1250" s="13" t="s">
        <v>31</v>
      </c>
      <c r="AX1250" s="13" t="s">
        <v>69</v>
      </c>
      <c r="AY1250" s="210" t="s">
        <v>165</v>
      </c>
    </row>
    <row r="1251" spans="1:65" s="13" customFormat="1" ht="11.25">
      <c r="B1251" s="199"/>
      <c r="C1251" s="200"/>
      <c r="D1251" s="201" t="s">
        <v>181</v>
      </c>
      <c r="E1251" s="202" t="s">
        <v>19</v>
      </c>
      <c r="F1251" s="203" t="s">
        <v>1389</v>
      </c>
      <c r="G1251" s="200"/>
      <c r="H1251" s="204">
        <v>1.976</v>
      </c>
      <c r="I1251" s="205"/>
      <c r="J1251" s="200"/>
      <c r="K1251" s="200"/>
      <c r="L1251" s="206"/>
      <c r="M1251" s="207"/>
      <c r="N1251" s="208"/>
      <c r="O1251" s="208"/>
      <c r="P1251" s="208"/>
      <c r="Q1251" s="208"/>
      <c r="R1251" s="208"/>
      <c r="S1251" s="208"/>
      <c r="T1251" s="209"/>
      <c r="AT1251" s="210" t="s">
        <v>181</v>
      </c>
      <c r="AU1251" s="210" t="s">
        <v>79</v>
      </c>
      <c r="AV1251" s="13" t="s">
        <v>79</v>
      </c>
      <c r="AW1251" s="13" t="s">
        <v>31</v>
      </c>
      <c r="AX1251" s="13" t="s">
        <v>69</v>
      </c>
      <c r="AY1251" s="210" t="s">
        <v>165</v>
      </c>
    </row>
    <row r="1252" spans="1:65" s="13" customFormat="1" ht="11.25">
      <c r="B1252" s="199"/>
      <c r="C1252" s="200"/>
      <c r="D1252" s="201" t="s">
        <v>181</v>
      </c>
      <c r="E1252" s="202" t="s">
        <v>19</v>
      </c>
      <c r="F1252" s="203" t="s">
        <v>1390</v>
      </c>
      <c r="G1252" s="200"/>
      <c r="H1252" s="204">
        <v>1.4590000000000001</v>
      </c>
      <c r="I1252" s="205"/>
      <c r="J1252" s="200"/>
      <c r="K1252" s="200"/>
      <c r="L1252" s="206"/>
      <c r="M1252" s="207"/>
      <c r="N1252" s="208"/>
      <c r="O1252" s="208"/>
      <c r="P1252" s="208"/>
      <c r="Q1252" s="208"/>
      <c r="R1252" s="208"/>
      <c r="S1252" s="208"/>
      <c r="T1252" s="209"/>
      <c r="AT1252" s="210" t="s">
        <v>181</v>
      </c>
      <c r="AU1252" s="210" t="s">
        <v>79</v>
      </c>
      <c r="AV1252" s="13" t="s">
        <v>79</v>
      </c>
      <c r="AW1252" s="13" t="s">
        <v>31</v>
      </c>
      <c r="AX1252" s="13" t="s">
        <v>69</v>
      </c>
      <c r="AY1252" s="210" t="s">
        <v>165</v>
      </c>
    </row>
    <row r="1253" spans="1:65" s="13" customFormat="1" ht="11.25">
      <c r="B1253" s="199"/>
      <c r="C1253" s="200"/>
      <c r="D1253" s="201" t="s">
        <v>181</v>
      </c>
      <c r="E1253" s="202" t="s">
        <v>19</v>
      </c>
      <c r="F1253" s="203" t="s">
        <v>1391</v>
      </c>
      <c r="G1253" s="200"/>
      <c r="H1253" s="204">
        <v>0.16600000000000001</v>
      </c>
      <c r="I1253" s="205"/>
      <c r="J1253" s="200"/>
      <c r="K1253" s="200"/>
      <c r="L1253" s="206"/>
      <c r="M1253" s="207"/>
      <c r="N1253" s="208"/>
      <c r="O1253" s="208"/>
      <c r="P1253" s="208"/>
      <c r="Q1253" s="208"/>
      <c r="R1253" s="208"/>
      <c r="S1253" s="208"/>
      <c r="T1253" s="209"/>
      <c r="AT1253" s="210" t="s">
        <v>181</v>
      </c>
      <c r="AU1253" s="210" t="s">
        <v>79</v>
      </c>
      <c r="AV1253" s="13" t="s">
        <v>79</v>
      </c>
      <c r="AW1253" s="13" t="s">
        <v>31</v>
      </c>
      <c r="AX1253" s="13" t="s">
        <v>69</v>
      </c>
      <c r="AY1253" s="210" t="s">
        <v>165</v>
      </c>
    </row>
    <row r="1254" spans="1:65" s="13" customFormat="1" ht="11.25">
      <c r="B1254" s="199"/>
      <c r="C1254" s="200"/>
      <c r="D1254" s="201" t="s">
        <v>181</v>
      </c>
      <c r="E1254" s="202" t="s">
        <v>19</v>
      </c>
      <c r="F1254" s="203" t="s">
        <v>1392</v>
      </c>
      <c r="G1254" s="200"/>
      <c r="H1254" s="204">
        <v>1.4379999999999999</v>
      </c>
      <c r="I1254" s="205"/>
      <c r="J1254" s="200"/>
      <c r="K1254" s="200"/>
      <c r="L1254" s="206"/>
      <c r="M1254" s="207"/>
      <c r="N1254" s="208"/>
      <c r="O1254" s="208"/>
      <c r="P1254" s="208"/>
      <c r="Q1254" s="208"/>
      <c r="R1254" s="208"/>
      <c r="S1254" s="208"/>
      <c r="T1254" s="209"/>
      <c r="AT1254" s="210" t="s">
        <v>181</v>
      </c>
      <c r="AU1254" s="210" t="s">
        <v>79</v>
      </c>
      <c r="AV1254" s="13" t="s">
        <v>79</v>
      </c>
      <c r="AW1254" s="13" t="s">
        <v>31</v>
      </c>
      <c r="AX1254" s="13" t="s">
        <v>69</v>
      </c>
      <c r="AY1254" s="210" t="s">
        <v>165</v>
      </c>
    </row>
    <row r="1255" spans="1:65" s="15" customFormat="1" ht="11.25">
      <c r="B1255" s="221"/>
      <c r="C1255" s="222"/>
      <c r="D1255" s="201" t="s">
        <v>181</v>
      </c>
      <c r="E1255" s="223" t="s">
        <v>19</v>
      </c>
      <c r="F1255" s="224" t="s">
        <v>184</v>
      </c>
      <c r="G1255" s="222"/>
      <c r="H1255" s="225">
        <v>117.193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181</v>
      </c>
      <c r="AU1255" s="231" t="s">
        <v>79</v>
      </c>
      <c r="AV1255" s="15" t="s">
        <v>88</v>
      </c>
      <c r="AW1255" s="15" t="s">
        <v>31</v>
      </c>
      <c r="AX1255" s="15" t="s">
        <v>73</v>
      </c>
      <c r="AY1255" s="231" t="s">
        <v>165</v>
      </c>
    </row>
    <row r="1256" spans="1:65" s="2" customFormat="1" ht="44.25" customHeight="1">
      <c r="A1256" s="37"/>
      <c r="B1256" s="38"/>
      <c r="C1256" s="181" t="s">
        <v>1393</v>
      </c>
      <c r="D1256" s="181" t="s">
        <v>167</v>
      </c>
      <c r="E1256" s="182" t="s">
        <v>1394</v>
      </c>
      <c r="F1256" s="183" t="s">
        <v>1395</v>
      </c>
      <c r="G1256" s="184" t="s">
        <v>179</v>
      </c>
      <c r="H1256" s="185">
        <v>3.7719999999999998</v>
      </c>
      <c r="I1256" s="186"/>
      <c r="J1256" s="187">
        <f>ROUND(I1256*H1256,2)</f>
        <v>0</v>
      </c>
      <c r="K1256" s="183" t="s">
        <v>171</v>
      </c>
      <c r="L1256" s="42"/>
      <c r="M1256" s="188" t="s">
        <v>19</v>
      </c>
      <c r="N1256" s="189" t="s">
        <v>41</v>
      </c>
      <c r="O1256" s="67"/>
      <c r="P1256" s="190">
        <f>O1256*H1256</f>
        <v>0</v>
      </c>
      <c r="Q1256" s="190">
        <v>0</v>
      </c>
      <c r="R1256" s="190">
        <f>Q1256*H1256</f>
        <v>0</v>
      </c>
      <c r="S1256" s="190">
        <v>1.5940000000000001</v>
      </c>
      <c r="T1256" s="191">
        <f>S1256*H1256</f>
        <v>6.0125679999999999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192" t="s">
        <v>88</v>
      </c>
      <c r="AT1256" s="192" t="s">
        <v>167</v>
      </c>
      <c r="AU1256" s="192" t="s">
        <v>79</v>
      </c>
      <c r="AY1256" s="20" t="s">
        <v>165</v>
      </c>
      <c r="BE1256" s="193">
        <f>IF(N1256="základní",J1256,0)</f>
        <v>0</v>
      </c>
      <c r="BF1256" s="193">
        <f>IF(N1256="snížená",J1256,0)</f>
        <v>0</v>
      </c>
      <c r="BG1256" s="193">
        <f>IF(N1256="zákl. přenesená",J1256,0)</f>
        <v>0</v>
      </c>
      <c r="BH1256" s="193">
        <f>IF(N1256="sníž. přenesená",J1256,0)</f>
        <v>0</v>
      </c>
      <c r="BI1256" s="193">
        <f>IF(N1256="nulová",J1256,0)</f>
        <v>0</v>
      </c>
      <c r="BJ1256" s="20" t="s">
        <v>79</v>
      </c>
      <c r="BK1256" s="193">
        <f>ROUND(I1256*H1256,2)</f>
        <v>0</v>
      </c>
      <c r="BL1256" s="20" t="s">
        <v>88</v>
      </c>
      <c r="BM1256" s="192" t="s">
        <v>1396</v>
      </c>
    </row>
    <row r="1257" spans="1:65" s="2" customFormat="1" ht="11.25">
      <c r="A1257" s="37"/>
      <c r="B1257" s="38"/>
      <c r="C1257" s="39"/>
      <c r="D1257" s="194" t="s">
        <v>172</v>
      </c>
      <c r="E1257" s="39"/>
      <c r="F1257" s="195" t="s">
        <v>1397</v>
      </c>
      <c r="G1257" s="39"/>
      <c r="H1257" s="39"/>
      <c r="I1257" s="196"/>
      <c r="J1257" s="39"/>
      <c r="K1257" s="39"/>
      <c r="L1257" s="42"/>
      <c r="M1257" s="197"/>
      <c r="N1257" s="198"/>
      <c r="O1257" s="67"/>
      <c r="P1257" s="67"/>
      <c r="Q1257" s="67"/>
      <c r="R1257" s="67"/>
      <c r="S1257" s="67"/>
      <c r="T1257" s="68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T1257" s="20" t="s">
        <v>172</v>
      </c>
      <c r="AU1257" s="20" t="s">
        <v>79</v>
      </c>
    </row>
    <row r="1258" spans="1:65" s="13" customFormat="1" ht="11.25">
      <c r="B1258" s="199"/>
      <c r="C1258" s="200"/>
      <c r="D1258" s="201" t="s">
        <v>181</v>
      </c>
      <c r="E1258" s="202" t="s">
        <v>19</v>
      </c>
      <c r="F1258" s="203" t="s">
        <v>1398</v>
      </c>
      <c r="G1258" s="200"/>
      <c r="H1258" s="204">
        <v>3.5840000000000001</v>
      </c>
      <c r="I1258" s="205"/>
      <c r="J1258" s="200"/>
      <c r="K1258" s="200"/>
      <c r="L1258" s="206"/>
      <c r="M1258" s="207"/>
      <c r="N1258" s="208"/>
      <c r="O1258" s="208"/>
      <c r="P1258" s="208"/>
      <c r="Q1258" s="208"/>
      <c r="R1258" s="208"/>
      <c r="S1258" s="208"/>
      <c r="T1258" s="209"/>
      <c r="AT1258" s="210" t="s">
        <v>181</v>
      </c>
      <c r="AU1258" s="210" t="s">
        <v>79</v>
      </c>
      <c r="AV1258" s="13" t="s">
        <v>79</v>
      </c>
      <c r="AW1258" s="13" t="s">
        <v>31</v>
      </c>
      <c r="AX1258" s="13" t="s">
        <v>69</v>
      </c>
      <c r="AY1258" s="210" t="s">
        <v>165</v>
      </c>
    </row>
    <row r="1259" spans="1:65" s="13" customFormat="1" ht="11.25">
      <c r="B1259" s="199"/>
      <c r="C1259" s="200"/>
      <c r="D1259" s="201" t="s">
        <v>181</v>
      </c>
      <c r="E1259" s="202" t="s">
        <v>19</v>
      </c>
      <c r="F1259" s="203" t="s">
        <v>1399</v>
      </c>
      <c r="G1259" s="200"/>
      <c r="H1259" s="204">
        <v>0.188</v>
      </c>
      <c r="I1259" s="205"/>
      <c r="J1259" s="200"/>
      <c r="K1259" s="200"/>
      <c r="L1259" s="206"/>
      <c r="M1259" s="207"/>
      <c r="N1259" s="208"/>
      <c r="O1259" s="208"/>
      <c r="P1259" s="208"/>
      <c r="Q1259" s="208"/>
      <c r="R1259" s="208"/>
      <c r="S1259" s="208"/>
      <c r="T1259" s="209"/>
      <c r="AT1259" s="210" t="s">
        <v>181</v>
      </c>
      <c r="AU1259" s="210" t="s">
        <v>79</v>
      </c>
      <c r="AV1259" s="13" t="s">
        <v>79</v>
      </c>
      <c r="AW1259" s="13" t="s">
        <v>31</v>
      </c>
      <c r="AX1259" s="13" t="s">
        <v>69</v>
      </c>
      <c r="AY1259" s="210" t="s">
        <v>165</v>
      </c>
    </row>
    <row r="1260" spans="1:65" s="15" customFormat="1" ht="11.25">
      <c r="B1260" s="221"/>
      <c r="C1260" s="222"/>
      <c r="D1260" s="201" t="s">
        <v>181</v>
      </c>
      <c r="E1260" s="223" t="s">
        <v>19</v>
      </c>
      <c r="F1260" s="224" t="s">
        <v>184</v>
      </c>
      <c r="G1260" s="222"/>
      <c r="H1260" s="225">
        <v>3.7719999999999998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181</v>
      </c>
      <c r="AU1260" s="231" t="s">
        <v>79</v>
      </c>
      <c r="AV1260" s="15" t="s">
        <v>88</v>
      </c>
      <c r="AW1260" s="15" t="s">
        <v>31</v>
      </c>
      <c r="AX1260" s="15" t="s">
        <v>73</v>
      </c>
      <c r="AY1260" s="231" t="s">
        <v>165</v>
      </c>
    </row>
    <row r="1261" spans="1:65" s="2" customFormat="1" ht="24.2" customHeight="1">
      <c r="A1261" s="37"/>
      <c r="B1261" s="38"/>
      <c r="C1261" s="181" t="s">
        <v>1400</v>
      </c>
      <c r="D1261" s="181" t="s">
        <v>167</v>
      </c>
      <c r="E1261" s="182" t="s">
        <v>1401</v>
      </c>
      <c r="F1261" s="183" t="s">
        <v>1402</v>
      </c>
      <c r="G1261" s="184" t="s">
        <v>179</v>
      </c>
      <c r="H1261" s="185">
        <v>12.5</v>
      </c>
      <c r="I1261" s="186"/>
      <c r="J1261" s="187">
        <f>ROUND(I1261*H1261,2)</f>
        <v>0</v>
      </c>
      <c r="K1261" s="183" t="s">
        <v>171</v>
      </c>
      <c r="L1261" s="42"/>
      <c r="M1261" s="188" t="s">
        <v>19</v>
      </c>
      <c r="N1261" s="189" t="s">
        <v>41</v>
      </c>
      <c r="O1261" s="67"/>
      <c r="P1261" s="190">
        <f>O1261*H1261</f>
        <v>0</v>
      </c>
      <c r="Q1261" s="190">
        <v>0</v>
      </c>
      <c r="R1261" s="190">
        <f>Q1261*H1261</f>
        <v>0</v>
      </c>
      <c r="S1261" s="190">
        <v>2.2000000000000002</v>
      </c>
      <c r="T1261" s="191">
        <f>S1261*H1261</f>
        <v>27.500000000000004</v>
      </c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R1261" s="192" t="s">
        <v>88</v>
      </c>
      <c r="AT1261" s="192" t="s">
        <v>167</v>
      </c>
      <c r="AU1261" s="192" t="s">
        <v>79</v>
      </c>
      <c r="AY1261" s="20" t="s">
        <v>165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0" t="s">
        <v>79</v>
      </c>
      <c r="BK1261" s="193">
        <f>ROUND(I1261*H1261,2)</f>
        <v>0</v>
      </c>
      <c r="BL1261" s="20" t="s">
        <v>88</v>
      </c>
      <c r="BM1261" s="192" t="s">
        <v>1403</v>
      </c>
    </row>
    <row r="1262" spans="1:65" s="2" customFormat="1" ht="11.25">
      <c r="A1262" s="37"/>
      <c r="B1262" s="38"/>
      <c r="C1262" s="39"/>
      <c r="D1262" s="194" t="s">
        <v>172</v>
      </c>
      <c r="E1262" s="39"/>
      <c r="F1262" s="195" t="s">
        <v>1404</v>
      </c>
      <c r="G1262" s="39"/>
      <c r="H1262" s="39"/>
      <c r="I1262" s="196"/>
      <c r="J1262" s="39"/>
      <c r="K1262" s="39"/>
      <c r="L1262" s="42"/>
      <c r="M1262" s="197"/>
      <c r="N1262" s="198"/>
      <c r="O1262" s="67"/>
      <c r="P1262" s="67"/>
      <c r="Q1262" s="67"/>
      <c r="R1262" s="67"/>
      <c r="S1262" s="67"/>
      <c r="T1262" s="68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T1262" s="20" t="s">
        <v>172</v>
      </c>
      <c r="AU1262" s="20" t="s">
        <v>79</v>
      </c>
    </row>
    <row r="1263" spans="1:65" s="13" customFormat="1" ht="11.25">
      <c r="B1263" s="199"/>
      <c r="C1263" s="200"/>
      <c r="D1263" s="201" t="s">
        <v>181</v>
      </c>
      <c r="E1263" s="202" t="s">
        <v>19</v>
      </c>
      <c r="F1263" s="203" t="s">
        <v>1405</v>
      </c>
      <c r="G1263" s="200"/>
      <c r="H1263" s="204">
        <v>1.5</v>
      </c>
      <c r="I1263" s="205"/>
      <c r="J1263" s="200"/>
      <c r="K1263" s="200"/>
      <c r="L1263" s="206"/>
      <c r="M1263" s="207"/>
      <c r="N1263" s="208"/>
      <c r="O1263" s="208"/>
      <c r="P1263" s="208"/>
      <c r="Q1263" s="208"/>
      <c r="R1263" s="208"/>
      <c r="S1263" s="208"/>
      <c r="T1263" s="209"/>
      <c r="AT1263" s="210" t="s">
        <v>181</v>
      </c>
      <c r="AU1263" s="210" t="s">
        <v>79</v>
      </c>
      <c r="AV1263" s="13" t="s">
        <v>79</v>
      </c>
      <c r="AW1263" s="13" t="s">
        <v>31</v>
      </c>
      <c r="AX1263" s="13" t="s">
        <v>69</v>
      </c>
      <c r="AY1263" s="210" t="s">
        <v>165</v>
      </c>
    </row>
    <row r="1264" spans="1:65" s="13" customFormat="1" ht="11.25">
      <c r="B1264" s="199"/>
      <c r="C1264" s="200"/>
      <c r="D1264" s="201" t="s">
        <v>181</v>
      </c>
      <c r="E1264" s="202" t="s">
        <v>19</v>
      </c>
      <c r="F1264" s="203" t="s">
        <v>1406</v>
      </c>
      <c r="G1264" s="200"/>
      <c r="H1264" s="204">
        <v>7</v>
      </c>
      <c r="I1264" s="205"/>
      <c r="J1264" s="200"/>
      <c r="K1264" s="200"/>
      <c r="L1264" s="206"/>
      <c r="M1264" s="207"/>
      <c r="N1264" s="208"/>
      <c r="O1264" s="208"/>
      <c r="P1264" s="208"/>
      <c r="Q1264" s="208"/>
      <c r="R1264" s="208"/>
      <c r="S1264" s="208"/>
      <c r="T1264" s="209"/>
      <c r="AT1264" s="210" t="s">
        <v>181</v>
      </c>
      <c r="AU1264" s="210" t="s">
        <v>79</v>
      </c>
      <c r="AV1264" s="13" t="s">
        <v>79</v>
      </c>
      <c r="AW1264" s="13" t="s">
        <v>31</v>
      </c>
      <c r="AX1264" s="13" t="s">
        <v>69</v>
      </c>
      <c r="AY1264" s="210" t="s">
        <v>165</v>
      </c>
    </row>
    <row r="1265" spans="1:65" s="13" customFormat="1" ht="11.25">
      <c r="B1265" s="199"/>
      <c r="C1265" s="200"/>
      <c r="D1265" s="201" t="s">
        <v>181</v>
      </c>
      <c r="E1265" s="202" t="s">
        <v>19</v>
      </c>
      <c r="F1265" s="203" t="s">
        <v>1407</v>
      </c>
      <c r="G1265" s="200"/>
      <c r="H1265" s="204">
        <v>4</v>
      </c>
      <c r="I1265" s="205"/>
      <c r="J1265" s="200"/>
      <c r="K1265" s="200"/>
      <c r="L1265" s="206"/>
      <c r="M1265" s="207"/>
      <c r="N1265" s="208"/>
      <c r="O1265" s="208"/>
      <c r="P1265" s="208"/>
      <c r="Q1265" s="208"/>
      <c r="R1265" s="208"/>
      <c r="S1265" s="208"/>
      <c r="T1265" s="209"/>
      <c r="AT1265" s="210" t="s">
        <v>181</v>
      </c>
      <c r="AU1265" s="210" t="s">
        <v>79</v>
      </c>
      <c r="AV1265" s="13" t="s">
        <v>79</v>
      </c>
      <c r="AW1265" s="13" t="s">
        <v>31</v>
      </c>
      <c r="AX1265" s="13" t="s">
        <v>69</v>
      </c>
      <c r="AY1265" s="210" t="s">
        <v>165</v>
      </c>
    </row>
    <row r="1266" spans="1:65" s="15" customFormat="1" ht="11.25">
      <c r="B1266" s="221"/>
      <c r="C1266" s="222"/>
      <c r="D1266" s="201" t="s">
        <v>181</v>
      </c>
      <c r="E1266" s="223" t="s">
        <v>19</v>
      </c>
      <c r="F1266" s="224" t="s">
        <v>184</v>
      </c>
      <c r="G1266" s="222"/>
      <c r="H1266" s="225">
        <v>12.5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181</v>
      </c>
      <c r="AU1266" s="231" t="s">
        <v>79</v>
      </c>
      <c r="AV1266" s="15" t="s">
        <v>88</v>
      </c>
      <c r="AW1266" s="15" t="s">
        <v>31</v>
      </c>
      <c r="AX1266" s="15" t="s">
        <v>73</v>
      </c>
      <c r="AY1266" s="231" t="s">
        <v>165</v>
      </c>
    </row>
    <row r="1267" spans="1:65" s="2" customFormat="1" ht="37.9" customHeight="1">
      <c r="A1267" s="37"/>
      <c r="B1267" s="38"/>
      <c r="C1267" s="181" t="s">
        <v>842</v>
      </c>
      <c r="D1267" s="181" t="s">
        <v>167</v>
      </c>
      <c r="E1267" s="182" t="s">
        <v>1408</v>
      </c>
      <c r="F1267" s="183" t="s">
        <v>1409</v>
      </c>
      <c r="G1267" s="184" t="s">
        <v>179</v>
      </c>
      <c r="H1267" s="185">
        <v>32.253</v>
      </c>
      <c r="I1267" s="186"/>
      <c r="J1267" s="187">
        <f>ROUND(I1267*H1267,2)</f>
        <v>0</v>
      </c>
      <c r="K1267" s="183" t="s">
        <v>171</v>
      </c>
      <c r="L1267" s="42"/>
      <c r="M1267" s="188" t="s">
        <v>19</v>
      </c>
      <c r="N1267" s="189" t="s">
        <v>41</v>
      </c>
      <c r="O1267" s="67"/>
      <c r="P1267" s="190">
        <f>O1267*H1267</f>
        <v>0</v>
      </c>
      <c r="Q1267" s="190">
        <v>0</v>
      </c>
      <c r="R1267" s="190">
        <f>Q1267*H1267</f>
        <v>0</v>
      </c>
      <c r="S1267" s="190">
        <v>2.1</v>
      </c>
      <c r="T1267" s="191">
        <f>S1267*H1267</f>
        <v>67.731300000000005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2" t="s">
        <v>88</v>
      </c>
      <c r="AT1267" s="192" t="s">
        <v>167</v>
      </c>
      <c r="AU1267" s="192" t="s">
        <v>79</v>
      </c>
      <c r="AY1267" s="20" t="s">
        <v>165</v>
      </c>
      <c r="BE1267" s="193">
        <f>IF(N1267="základní",J1267,0)</f>
        <v>0</v>
      </c>
      <c r="BF1267" s="193">
        <f>IF(N1267="snížená",J1267,0)</f>
        <v>0</v>
      </c>
      <c r="BG1267" s="193">
        <f>IF(N1267="zákl. přenesená",J1267,0)</f>
        <v>0</v>
      </c>
      <c r="BH1267" s="193">
        <f>IF(N1267="sníž. přenesená",J1267,0)</f>
        <v>0</v>
      </c>
      <c r="BI1267" s="193">
        <f>IF(N1267="nulová",J1267,0)</f>
        <v>0</v>
      </c>
      <c r="BJ1267" s="20" t="s">
        <v>79</v>
      </c>
      <c r="BK1267" s="193">
        <f>ROUND(I1267*H1267,2)</f>
        <v>0</v>
      </c>
      <c r="BL1267" s="20" t="s">
        <v>88</v>
      </c>
      <c r="BM1267" s="192" t="s">
        <v>1410</v>
      </c>
    </row>
    <row r="1268" spans="1:65" s="2" customFormat="1" ht="11.25">
      <c r="A1268" s="37"/>
      <c r="B1268" s="38"/>
      <c r="C1268" s="39"/>
      <c r="D1268" s="194" t="s">
        <v>172</v>
      </c>
      <c r="E1268" s="39"/>
      <c r="F1268" s="195" t="s">
        <v>1411</v>
      </c>
      <c r="G1268" s="39"/>
      <c r="H1268" s="39"/>
      <c r="I1268" s="196"/>
      <c r="J1268" s="39"/>
      <c r="K1268" s="39"/>
      <c r="L1268" s="42"/>
      <c r="M1268" s="197"/>
      <c r="N1268" s="198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172</v>
      </c>
      <c r="AU1268" s="20" t="s">
        <v>79</v>
      </c>
    </row>
    <row r="1269" spans="1:65" s="13" customFormat="1" ht="11.25">
      <c r="B1269" s="199"/>
      <c r="C1269" s="200"/>
      <c r="D1269" s="201" t="s">
        <v>181</v>
      </c>
      <c r="E1269" s="202" t="s">
        <v>19</v>
      </c>
      <c r="F1269" s="203" t="s">
        <v>1412</v>
      </c>
      <c r="G1269" s="200"/>
      <c r="H1269" s="204">
        <v>1.0209999999999999</v>
      </c>
      <c r="I1269" s="205"/>
      <c r="J1269" s="200"/>
      <c r="K1269" s="200"/>
      <c r="L1269" s="206"/>
      <c r="M1269" s="207"/>
      <c r="N1269" s="208"/>
      <c r="O1269" s="208"/>
      <c r="P1269" s="208"/>
      <c r="Q1269" s="208"/>
      <c r="R1269" s="208"/>
      <c r="S1269" s="208"/>
      <c r="T1269" s="209"/>
      <c r="AT1269" s="210" t="s">
        <v>181</v>
      </c>
      <c r="AU1269" s="210" t="s">
        <v>79</v>
      </c>
      <c r="AV1269" s="13" t="s">
        <v>79</v>
      </c>
      <c r="AW1269" s="13" t="s">
        <v>31</v>
      </c>
      <c r="AX1269" s="13" t="s">
        <v>69</v>
      </c>
      <c r="AY1269" s="210" t="s">
        <v>165</v>
      </c>
    </row>
    <row r="1270" spans="1:65" s="13" customFormat="1" ht="11.25">
      <c r="B1270" s="199"/>
      <c r="C1270" s="200"/>
      <c r="D1270" s="201" t="s">
        <v>181</v>
      </c>
      <c r="E1270" s="202" t="s">
        <v>19</v>
      </c>
      <c r="F1270" s="203" t="s">
        <v>1413</v>
      </c>
      <c r="G1270" s="200"/>
      <c r="H1270" s="204">
        <v>2.1259999999999999</v>
      </c>
      <c r="I1270" s="205"/>
      <c r="J1270" s="200"/>
      <c r="K1270" s="200"/>
      <c r="L1270" s="206"/>
      <c r="M1270" s="207"/>
      <c r="N1270" s="208"/>
      <c r="O1270" s="208"/>
      <c r="P1270" s="208"/>
      <c r="Q1270" s="208"/>
      <c r="R1270" s="208"/>
      <c r="S1270" s="208"/>
      <c r="T1270" s="209"/>
      <c r="AT1270" s="210" t="s">
        <v>181</v>
      </c>
      <c r="AU1270" s="210" t="s">
        <v>79</v>
      </c>
      <c r="AV1270" s="13" t="s">
        <v>79</v>
      </c>
      <c r="AW1270" s="13" t="s">
        <v>31</v>
      </c>
      <c r="AX1270" s="13" t="s">
        <v>69</v>
      </c>
      <c r="AY1270" s="210" t="s">
        <v>165</v>
      </c>
    </row>
    <row r="1271" spans="1:65" s="13" customFormat="1" ht="11.25">
      <c r="B1271" s="199"/>
      <c r="C1271" s="200"/>
      <c r="D1271" s="201" t="s">
        <v>181</v>
      </c>
      <c r="E1271" s="202" t="s">
        <v>19</v>
      </c>
      <c r="F1271" s="203" t="s">
        <v>1414</v>
      </c>
      <c r="G1271" s="200"/>
      <c r="H1271" s="204">
        <v>29.106000000000002</v>
      </c>
      <c r="I1271" s="205"/>
      <c r="J1271" s="200"/>
      <c r="K1271" s="200"/>
      <c r="L1271" s="206"/>
      <c r="M1271" s="207"/>
      <c r="N1271" s="208"/>
      <c r="O1271" s="208"/>
      <c r="P1271" s="208"/>
      <c r="Q1271" s="208"/>
      <c r="R1271" s="208"/>
      <c r="S1271" s="208"/>
      <c r="T1271" s="209"/>
      <c r="AT1271" s="210" t="s">
        <v>181</v>
      </c>
      <c r="AU1271" s="210" t="s">
        <v>79</v>
      </c>
      <c r="AV1271" s="13" t="s">
        <v>79</v>
      </c>
      <c r="AW1271" s="13" t="s">
        <v>31</v>
      </c>
      <c r="AX1271" s="13" t="s">
        <v>69</v>
      </c>
      <c r="AY1271" s="210" t="s">
        <v>165</v>
      </c>
    </row>
    <row r="1272" spans="1:65" s="15" customFormat="1" ht="11.25">
      <c r="B1272" s="221"/>
      <c r="C1272" s="222"/>
      <c r="D1272" s="201" t="s">
        <v>181</v>
      </c>
      <c r="E1272" s="223" t="s">
        <v>19</v>
      </c>
      <c r="F1272" s="224" t="s">
        <v>184</v>
      </c>
      <c r="G1272" s="222"/>
      <c r="H1272" s="225">
        <v>32.253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181</v>
      </c>
      <c r="AU1272" s="231" t="s">
        <v>79</v>
      </c>
      <c r="AV1272" s="15" t="s">
        <v>88</v>
      </c>
      <c r="AW1272" s="15" t="s">
        <v>31</v>
      </c>
      <c r="AX1272" s="15" t="s">
        <v>73</v>
      </c>
      <c r="AY1272" s="231" t="s">
        <v>165</v>
      </c>
    </row>
    <row r="1273" spans="1:65" s="2" customFormat="1" ht="24.2" customHeight="1">
      <c r="A1273" s="37"/>
      <c r="B1273" s="38"/>
      <c r="C1273" s="181" t="s">
        <v>1415</v>
      </c>
      <c r="D1273" s="181" t="s">
        <v>167</v>
      </c>
      <c r="E1273" s="182" t="s">
        <v>1416</v>
      </c>
      <c r="F1273" s="183" t="s">
        <v>1417</v>
      </c>
      <c r="G1273" s="184" t="s">
        <v>179</v>
      </c>
      <c r="H1273" s="185">
        <v>24.408000000000001</v>
      </c>
      <c r="I1273" s="186"/>
      <c r="J1273" s="187">
        <f>ROUND(I1273*H1273,2)</f>
        <v>0</v>
      </c>
      <c r="K1273" s="183" t="s">
        <v>171</v>
      </c>
      <c r="L1273" s="42"/>
      <c r="M1273" s="188" t="s">
        <v>19</v>
      </c>
      <c r="N1273" s="189" t="s">
        <v>41</v>
      </c>
      <c r="O1273" s="67"/>
      <c r="P1273" s="190">
        <f>O1273*H1273</f>
        <v>0</v>
      </c>
      <c r="Q1273" s="190">
        <v>0</v>
      </c>
      <c r="R1273" s="190">
        <f>Q1273*H1273</f>
        <v>0</v>
      </c>
      <c r="S1273" s="190">
        <v>2.2000000000000002</v>
      </c>
      <c r="T1273" s="191">
        <f>S1273*H1273</f>
        <v>53.697600000000008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192" t="s">
        <v>88</v>
      </c>
      <c r="AT1273" s="192" t="s">
        <v>167</v>
      </c>
      <c r="AU1273" s="192" t="s">
        <v>79</v>
      </c>
      <c r="AY1273" s="20" t="s">
        <v>165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20" t="s">
        <v>79</v>
      </c>
      <c r="BK1273" s="193">
        <f>ROUND(I1273*H1273,2)</f>
        <v>0</v>
      </c>
      <c r="BL1273" s="20" t="s">
        <v>88</v>
      </c>
      <c r="BM1273" s="192" t="s">
        <v>1418</v>
      </c>
    </row>
    <row r="1274" spans="1:65" s="2" customFormat="1" ht="11.25">
      <c r="A1274" s="37"/>
      <c r="B1274" s="38"/>
      <c r="C1274" s="39"/>
      <c r="D1274" s="194" t="s">
        <v>172</v>
      </c>
      <c r="E1274" s="39"/>
      <c r="F1274" s="195" t="s">
        <v>1419</v>
      </c>
      <c r="G1274" s="39"/>
      <c r="H1274" s="39"/>
      <c r="I1274" s="196"/>
      <c r="J1274" s="39"/>
      <c r="K1274" s="39"/>
      <c r="L1274" s="42"/>
      <c r="M1274" s="197"/>
      <c r="N1274" s="198"/>
      <c r="O1274" s="67"/>
      <c r="P1274" s="67"/>
      <c r="Q1274" s="67"/>
      <c r="R1274" s="67"/>
      <c r="S1274" s="67"/>
      <c r="T1274" s="68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T1274" s="20" t="s">
        <v>172</v>
      </c>
      <c r="AU1274" s="20" t="s">
        <v>79</v>
      </c>
    </row>
    <row r="1275" spans="1:65" s="13" customFormat="1" ht="11.25">
      <c r="B1275" s="199"/>
      <c r="C1275" s="200"/>
      <c r="D1275" s="201" t="s">
        <v>181</v>
      </c>
      <c r="E1275" s="202" t="s">
        <v>19</v>
      </c>
      <c r="F1275" s="203" t="s">
        <v>1420</v>
      </c>
      <c r="G1275" s="200"/>
      <c r="H1275" s="204">
        <v>0.624</v>
      </c>
      <c r="I1275" s="205"/>
      <c r="J1275" s="200"/>
      <c r="K1275" s="200"/>
      <c r="L1275" s="206"/>
      <c r="M1275" s="207"/>
      <c r="N1275" s="208"/>
      <c r="O1275" s="208"/>
      <c r="P1275" s="208"/>
      <c r="Q1275" s="208"/>
      <c r="R1275" s="208"/>
      <c r="S1275" s="208"/>
      <c r="T1275" s="209"/>
      <c r="AT1275" s="210" t="s">
        <v>181</v>
      </c>
      <c r="AU1275" s="210" t="s">
        <v>79</v>
      </c>
      <c r="AV1275" s="13" t="s">
        <v>79</v>
      </c>
      <c r="AW1275" s="13" t="s">
        <v>31</v>
      </c>
      <c r="AX1275" s="13" t="s">
        <v>69</v>
      </c>
      <c r="AY1275" s="210" t="s">
        <v>165</v>
      </c>
    </row>
    <row r="1276" spans="1:65" s="13" customFormat="1" ht="11.25">
      <c r="B1276" s="199"/>
      <c r="C1276" s="200"/>
      <c r="D1276" s="201" t="s">
        <v>181</v>
      </c>
      <c r="E1276" s="202" t="s">
        <v>19</v>
      </c>
      <c r="F1276" s="203" t="s">
        <v>1421</v>
      </c>
      <c r="G1276" s="200"/>
      <c r="H1276" s="204">
        <v>0.109</v>
      </c>
      <c r="I1276" s="205"/>
      <c r="J1276" s="200"/>
      <c r="K1276" s="200"/>
      <c r="L1276" s="206"/>
      <c r="M1276" s="207"/>
      <c r="N1276" s="208"/>
      <c r="O1276" s="208"/>
      <c r="P1276" s="208"/>
      <c r="Q1276" s="208"/>
      <c r="R1276" s="208"/>
      <c r="S1276" s="208"/>
      <c r="T1276" s="209"/>
      <c r="AT1276" s="210" t="s">
        <v>181</v>
      </c>
      <c r="AU1276" s="210" t="s">
        <v>79</v>
      </c>
      <c r="AV1276" s="13" t="s">
        <v>79</v>
      </c>
      <c r="AW1276" s="13" t="s">
        <v>31</v>
      </c>
      <c r="AX1276" s="13" t="s">
        <v>69</v>
      </c>
      <c r="AY1276" s="210" t="s">
        <v>165</v>
      </c>
    </row>
    <row r="1277" spans="1:65" s="13" customFormat="1" ht="11.25">
      <c r="B1277" s="199"/>
      <c r="C1277" s="200"/>
      <c r="D1277" s="201" t="s">
        <v>181</v>
      </c>
      <c r="E1277" s="202" t="s">
        <v>19</v>
      </c>
      <c r="F1277" s="203" t="s">
        <v>1422</v>
      </c>
      <c r="G1277" s="200"/>
      <c r="H1277" s="204">
        <v>0.68</v>
      </c>
      <c r="I1277" s="205"/>
      <c r="J1277" s="200"/>
      <c r="K1277" s="200"/>
      <c r="L1277" s="206"/>
      <c r="M1277" s="207"/>
      <c r="N1277" s="208"/>
      <c r="O1277" s="208"/>
      <c r="P1277" s="208"/>
      <c r="Q1277" s="208"/>
      <c r="R1277" s="208"/>
      <c r="S1277" s="208"/>
      <c r="T1277" s="209"/>
      <c r="AT1277" s="210" t="s">
        <v>181</v>
      </c>
      <c r="AU1277" s="210" t="s">
        <v>79</v>
      </c>
      <c r="AV1277" s="13" t="s">
        <v>79</v>
      </c>
      <c r="AW1277" s="13" t="s">
        <v>31</v>
      </c>
      <c r="AX1277" s="13" t="s">
        <v>69</v>
      </c>
      <c r="AY1277" s="210" t="s">
        <v>165</v>
      </c>
    </row>
    <row r="1278" spans="1:65" s="13" customFormat="1" ht="11.25">
      <c r="B1278" s="199"/>
      <c r="C1278" s="200"/>
      <c r="D1278" s="201" t="s">
        <v>181</v>
      </c>
      <c r="E1278" s="202" t="s">
        <v>19</v>
      </c>
      <c r="F1278" s="203" t="s">
        <v>1423</v>
      </c>
      <c r="G1278" s="200"/>
      <c r="H1278" s="204">
        <v>0.82899999999999996</v>
      </c>
      <c r="I1278" s="205"/>
      <c r="J1278" s="200"/>
      <c r="K1278" s="200"/>
      <c r="L1278" s="206"/>
      <c r="M1278" s="207"/>
      <c r="N1278" s="208"/>
      <c r="O1278" s="208"/>
      <c r="P1278" s="208"/>
      <c r="Q1278" s="208"/>
      <c r="R1278" s="208"/>
      <c r="S1278" s="208"/>
      <c r="T1278" s="209"/>
      <c r="AT1278" s="210" t="s">
        <v>181</v>
      </c>
      <c r="AU1278" s="210" t="s">
        <v>79</v>
      </c>
      <c r="AV1278" s="13" t="s">
        <v>79</v>
      </c>
      <c r="AW1278" s="13" t="s">
        <v>31</v>
      </c>
      <c r="AX1278" s="13" t="s">
        <v>69</v>
      </c>
      <c r="AY1278" s="210" t="s">
        <v>165</v>
      </c>
    </row>
    <row r="1279" spans="1:65" s="13" customFormat="1" ht="11.25">
      <c r="B1279" s="199"/>
      <c r="C1279" s="200"/>
      <c r="D1279" s="201" t="s">
        <v>181</v>
      </c>
      <c r="E1279" s="202" t="s">
        <v>19</v>
      </c>
      <c r="F1279" s="203" t="s">
        <v>1424</v>
      </c>
      <c r="G1279" s="200"/>
      <c r="H1279" s="204">
        <v>1.323</v>
      </c>
      <c r="I1279" s="205"/>
      <c r="J1279" s="200"/>
      <c r="K1279" s="200"/>
      <c r="L1279" s="206"/>
      <c r="M1279" s="207"/>
      <c r="N1279" s="208"/>
      <c r="O1279" s="208"/>
      <c r="P1279" s="208"/>
      <c r="Q1279" s="208"/>
      <c r="R1279" s="208"/>
      <c r="S1279" s="208"/>
      <c r="T1279" s="209"/>
      <c r="AT1279" s="210" t="s">
        <v>181</v>
      </c>
      <c r="AU1279" s="210" t="s">
        <v>79</v>
      </c>
      <c r="AV1279" s="13" t="s">
        <v>79</v>
      </c>
      <c r="AW1279" s="13" t="s">
        <v>31</v>
      </c>
      <c r="AX1279" s="13" t="s">
        <v>69</v>
      </c>
      <c r="AY1279" s="210" t="s">
        <v>165</v>
      </c>
    </row>
    <row r="1280" spans="1:65" s="13" customFormat="1" ht="11.25">
      <c r="B1280" s="199"/>
      <c r="C1280" s="200"/>
      <c r="D1280" s="201" t="s">
        <v>181</v>
      </c>
      <c r="E1280" s="202" t="s">
        <v>19</v>
      </c>
      <c r="F1280" s="203" t="s">
        <v>1425</v>
      </c>
      <c r="G1280" s="200"/>
      <c r="H1280" s="204">
        <v>8.35</v>
      </c>
      <c r="I1280" s="205"/>
      <c r="J1280" s="200"/>
      <c r="K1280" s="200"/>
      <c r="L1280" s="206"/>
      <c r="M1280" s="207"/>
      <c r="N1280" s="208"/>
      <c r="O1280" s="208"/>
      <c r="P1280" s="208"/>
      <c r="Q1280" s="208"/>
      <c r="R1280" s="208"/>
      <c r="S1280" s="208"/>
      <c r="T1280" s="209"/>
      <c r="AT1280" s="210" t="s">
        <v>181</v>
      </c>
      <c r="AU1280" s="210" t="s">
        <v>79</v>
      </c>
      <c r="AV1280" s="13" t="s">
        <v>79</v>
      </c>
      <c r="AW1280" s="13" t="s">
        <v>31</v>
      </c>
      <c r="AX1280" s="13" t="s">
        <v>69</v>
      </c>
      <c r="AY1280" s="210" t="s">
        <v>165</v>
      </c>
    </row>
    <row r="1281" spans="1:65" s="13" customFormat="1" ht="11.25">
      <c r="B1281" s="199"/>
      <c r="C1281" s="200"/>
      <c r="D1281" s="201" t="s">
        <v>181</v>
      </c>
      <c r="E1281" s="202" t="s">
        <v>19</v>
      </c>
      <c r="F1281" s="203" t="s">
        <v>1426</v>
      </c>
      <c r="G1281" s="200"/>
      <c r="H1281" s="204">
        <v>0.85099999999999998</v>
      </c>
      <c r="I1281" s="205"/>
      <c r="J1281" s="200"/>
      <c r="K1281" s="200"/>
      <c r="L1281" s="206"/>
      <c r="M1281" s="207"/>
      <c r="N1281" s="208"/>
      <c r="O1281" s="208"/>
      <c r="P1281" s="208"/>
      <c r="Q1281" s="208"/>
      <c r="R1281" s="208"/>
      <c r="S1281" s="208"/>
      <c r="T1281" s="209"/>
      <c r="AT1281" s="210" t="s">
        <v>181</v>
      </c>
      <c r="AU1281" s="210" t="s">
        <v>79</v>
      </c>
      <c r="AV1281" s="13" t="s">
        <v>79</v>
      </c>
      <c r="AW1281" s="13" t="s">
        <v>31</v>
      </c>
      <c r="AX1281" s="13" t="s">
        <v>69</v>
      </c>
      <c r="AY1281" s="210" t="s">
        <v>165</v>
      </c>
    </row>
    <row r="1282" spans="1:65" s="13" customFormat="1" ht="11.25">
      <c r="B1282" s="199"/>
      <c r="C1282" s="200"/>
      <c r="D1282" s="201" t="s">
        <v>181</v>
      </c>
      <c r="E1282" s="202" t="s">
        <v>19</v>
      </c>
      <c r="F1282" s="203" t="s">
        <v>1427</v>
      </c>
      <c r="G1282" s="200"/>
      <c r="H1282" s="204">
        <v>11.641999999999999</v>
      </c>
      <c r="I1282" s="205"/>
      <c r="J1282" s="200"/>
      <c r="K1282" s="200"/>
      <c r="L1282" s="206"/>
      <c r="M1282" s="207"/>
      <c r="N1282" s="208"/>
      <c r="O1282" s="208"/>
      <c r="P1282" s="208"/>
      <c r="Q1282" s="208"/>
      <c r="R1282" s="208"/>
      <c r="S1282" s="208"/>
      <c r="T1282" s="209"/>
      <c r="AT1282" s="210" t="s">
        <v>181</v>
      </c>
      <c r="AU1282" s="210" t="s">
        <v>79</v>
      </c>
      <c r="AV1282" s="13" t="s">
        <v>79</v>
      </c>
      <c r="AW1282" s="13" t="s">
        <v>31</v>
      </c>
      <c r="AX1282" s="13" t="s">
        <v>69</v>
      </c>
      <c r="AY1282" s="210" t="s">
        <v>165</v>
      </c>
    </row>
    <row r="1283" spans="1:65" s="15" customFormat="1" ht="11.25">
      <c r="B1283" s="221"/>
      <c r="C1283" s="222"/>
      <c r="D1283" s="201" t="s">
        <v>181</v>
      </c>
      <c r="E1283" s="223" t="s">
        <v>19</v>
      </c>
      <c r="F1283" s="224" t="s">
        <v>184</v>
      </c>
      <c r="G1283" s="222"/>
      <c r="H1283" s="225">
        <v>24.408000000000001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181</v>
      </c>
      <c r="AU1283" s="231" t="s">
        <v>79</v>
      </c>
      <c r="AV1283" s="15" t="s">
        <v>88</v>
      </c>
      <c r="AW1283" s="15" t="s">
        <v>31</v>
      </c>
      <c r="AX1283" s="15" t="s">
        <v>73</v>
      </c>
      <c r="AY1283" s="231" t="s">
        <v>165</v>
      </c>
    </row>
    <row r="1284" spans="1:65" s="2" customFormat="1" ht="21.75" customHeight="1">
      <c r="A1284" s="37"/>
      <c r="B1284" s="38"/>
      <c r="C1284" s="181" t="s">
        <v>1428</v>
      </c>
      <c r="D1284" s="181" t="s">
        <v>167</v>
      </c>
      <c r="E1284" s="182" t="s">
        <v>1233</v>
      </c>
      <c r="F1284" s="183" t="s">
        <v>1234</v>
      </c>
      <c r="G1284" s="184" t="s">
        <v>323</v>
      </c>
      <c r="H1284" s="185">
        <v>151.49</v>
      </c>
      <c r="I1284" s="186"/>
      <c r="J1284" s="187">
        <f>ROUND(I1284*H1284,2)</f>
        <v>0</v>
      </c>
      <c r="K1284" s="183" t="s">
        <v>171</v>
      </c>
      <c r="L1284" s="42"/>
      <c r="M1284" s="188" t="s">
        <v>19</v>
      </c>
      <c r="N1284" s="189" t="s">
        <v>41</v>
      </c>
      <c r="O1284" s="67"/>
      <c r="P1284" s="190">
        <f>O1284*H1284</f>
        <v>0</v>
      </c>
      <c r="Q1284" s="190">
        <v>0</v>
      </c>
      <c r="R1284" s="190">
        <f>Q1284*H1284</f>
        <v>0</v>
      </c>
      <c r="S1284" s="190">
        <v>0</v>
      </c>
      <c r="T1284" s="191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192" t="s">
        <v>88</v>
      </c>
      <c r="AT1284" s="192" t="s">
        <v>167</v>
      </c>
      <c r="AU1284" s="192" t="s">
        <v>79</v>
      </c>
      <c r="AY1284" s="20" t="s">
        <v>165</v>
      </c>
      <c r="BE1284" s="193">
        <f>IF(N1284="základní",J1284,0)</f>
        <v>0</v>
      </c>
      <c r="BF1284" s="193">
        <f>IF(N1284="snížená",J1284,0)</f>
        <v>0</v>
      </c>
      <c r="BG1284" s="193">
        <f>IF(N1284="zákl. přenesená",J1284,0)</f>
        <v>0</v>
      </c>
      <c r="BH1284" s="193">
        <f>IF(N1284="sníž. přenesená",J1284,0)</f>
        <v>0</v>
      </c>
      <c r="BI1284" s="193">
        <f>IF(N1284="nulová",J1284,0)</f>
        <v>0</v>
      </c>
      <c r="BJ1284" s="20" t="s">
        <v>79</v>
      </c>
      <c r="BK1284" s="193">
        <f>ROUND(I1284*H1284,2)</f>
        <v>0</v>
      </c>
      <c r="BL1284" s="20" t="s">
        <v>88</v>
      </c>
      <c r="BM1284" s="192" t="s">
        <v>1429</v>
      </c>
    </row>
    <row r="1285" spans="1:65" s="2" customFormat="1" ht="11.25">
      <c r="A1285" s="37"/>
      <c r="B1285" s="38"/>
      <c r="C1285" s="39"/>
      <c r="D1285" s="194" t="s">
        <v>172</v>
      </c>
      <c r="E1285" s="39"/>
      <c r="F1285" s="195" t="s">
        <v>1236</v>
      </c>
      <c r="G1285" s="39"/>
      <c r="H1285" s="39"/>
      <c r="I1285" s="196"/>
      <c r="J1285" s="39"/>
      <c r="K1285" s="39"/>
      <c r="L1285" s="42"/>
      <c r="M1285" s="197"/>
      <c r="N1285" s="198"/>
      <c r="O1285" s="67"/>
      <c r="P1285" s="67"/>
      <c r="Q1285" s="67"/>
      <c r="R1285" s="67"/>
      <c r="S1285" s="67"/>
      <c r="T1285" s="68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T1285" s="20" t="s">
        <v>172</v>
      </c>
      <c r="AU1285" s="20" t="s">
        <v>79</v>
      </c>
    </row>
    <row r="1286" spans="1:65" s="13" customFormat="1" ht="11.25">
      <c r="B1286" s="199"/>
      <c r="C1286" s="200"/>
      <c r="D1286" s="201" t="s">
        <v>181</v>
      </c>
      <c r="E1286" s="202" t="s">
        <v>19</v>
      </c>
      <c r="F1286" s="203" t="s">
        <v>1229</v>
      </c>
      <c r="G1286" s="200"/>
      <c r="H1286" s="204">
        <v>92.52</v>
      </c>
      <c r="I1286" s="205"/>
      <c r="J1286" s="200"/>
      <c r="K1286" s="200"/>
      <c r="L1286" s="206"/>
      <c r="M1286" s="207"/>
      <c r="N1286" s="208"/>
      <c r="O1286" s="208"/>
      <c r="P1286" s="208"/>
      <c r="Q1286" s="208"/>
      <c r="R1286" s="208"/>
      <c r="S1286" s="208"/>
      <c r="T1286" s="209"/>
      <c r="AT1286" s="210" t="s">
        <v>181</v>
      </c>
      <c r="AU1286" s="210" t="s">
        <v>79</v>
      </c>
      <c r="AV1286" s="13" t="s">
        <v>79</v>
      </c>
      <c r="AW1286" s="13" t="s">
        <v>31</v>
      </c>
      <c r="AX1286" s="13" t="s">
        <v>69</v>
      </c>
      <c r="AY1286" s="210" t="s">
        <v>165</v>
      </c>
    </row>
    <row r="1287" spans="1:65" s="13" customFormat="1" ht="11.25">
      <c r="B1287" s="199"/>
      <c r="C1287" s="200"/>
      <c r="D1287" s="201" t="s">
        <v>181</v>
      </c>
      <c r="E1287" s="202" t="s">
        <v>19</v>
      </c>
      <c r="F1287" s="203" t="s">
        <v>1230</v>
      </c>
      <c r="G1287" s="200"/>
      <c r="H1287" s="204">
        <v>14.87</v>
      </c>
      <c r="I1287" s="205"/>
      <c r="J1287" s="200"/>
      <c r="K1287" s="200"/>
      <c r="L1287" s="206"/>
      <c r="M1287" s="207"/>
      <c r="N1287" s="208"/>
      <c r="O1287" s="208"/>
      <c r="P1287" s="208"/>
      <c r="Q1287" s="208"/>
      <c r="R1287" s="208"/>
      <c r="S1287" s="208"/>
      <c r="T1287" s="209"/>
      <c r="AT1287" s="210" t="s">
        <v>181</v>
      </c>
      <c r="AU1287" s="210" t="s">
        <v>79</v>
      </c>
      <c r="AV1287" s="13" t="s">
        <v>79</v>
      </c>
      <c r="AW1287" s="13" t="s">
        <v>31</v>
      </c>
      <c r="AX1287" s="13" t="s">
        <v>69</v>
      </c>
      <c r="AY1287" s="210" t="s">
        <v>165</v>
      </c>
    </row>
    <row r="1288" spans="1:65" s="13" customFormat="1" ht="11.25">
      <c r="B1288" s="199"/>
      <c r="C1288" s="200"/>
      <c r="D1288" s="201" t="s">
        <v>181</v>
      </c>
      <c r="E1288" s="202" t="s">
        <v>19</v>
      </c>
      <c r="F1288" s="203" t="s">
        <v>1231</v>
      </c>
      <c r="G1288" s="200"/>
      <c r="H1288" s="204">
        <v>44.1</v>
      </c>
      <c r="I1288" s="205"/>
      <c r="J1288" s="200"/>
      <c r="K1288" s="200"/>
      <c r="L1288" s="206"/>
      <c r="M1288" s="207"/>
      <c r="N1288" s="208"/>
      <c r="O1288" s="208"/>
      <c r="P1288" s="208"/>
      <c r="Q1288" s="208"/>
      <c r="R1288" s="208"/>
      <c r="S1288" s="208"/>
      <c r="T1288" s="209"/>
      <c r="AT1288" s="210" t="s">
        <v>181</v>
      </c>
      <c r="AU1288" s="210" t="s">
        <v>79</v>
      </c>
      <c r="AV1288" s="13" t="s">
        <v>79</v>
      </c>
      <c r="AW1288" s="13" t="s">
        <v>31</v>
      </c>
      <c r="AX1288" s="13" t="s">
        <v>69</v>
      </c>
      <c r="AY1288" s="210" t="s">
        <v>165</v>
      </c>
    </row>
    <row r="1289" spans="1:65" s="15" customFormat="1" ht="11.25">
      <c r="B1289" s="221"/>
      <c r="C1289" s="222"/>
      <c r="D1289" s="201" t="s">
        <v>181</v>
      </c>
      <c r="E1289" s="223" t="s">
        <v>19</v>
      </c>
      <c r="F1289" s="224" t="s">
        <v>184</v>
      </c>
      <c r="G1289" s="222"/>
      <c r="H1289" s="225">
        <v>151.49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181</v>
      </c>
      <c r="AU1289" s="231" t="s">
        <v>79</v>
      </c>
      <c r="AV1289" s="15" t="s">
        <v>88</v>
      </c>
      <c r="AW1289" s="15" t="s">
        <v>31</v>
      </c>
      <c r="AX1289" s="15" t="s">
        <v>73</v>
      </c>
      <c r="AY1289" s="231" t="s">
        <v>165</v>
      </c>
    </row>
    <row r="1290" spans="1:65" s="2" customFormat="1" ht="33" customHeight="1">
      <c r="A1290" s="37"/>
      <c r="B1290" s="38"/>
      <c r="C1290" s="181" t="s">
        <v>1430</v>
      </c>
      <c r="D1290" s="181" t="s">
        <v>167</v>
      </c>
      <c r="E1290" s="182" t="s">
        <v>1431</v>
      </c>
      <c r="F1290" s="183" t="s">
        <v>1432</v>
      </c>
      <c r="G1290" s="184" t="s">
        <v>179</v>
      </c>
      <c r="H1290" s="185">
        <v>30.524000000000001</v>
      </c>
      <c r="I1290" s="186"/>
      <c r="J1290" s="187">
        <f>ROUND(I1290*H1290,2)</f>
        <v>0</v>
      </c>
      <c r="K1290" s="183" t="s">
        <v>171</v>
      </c>
      <c r="L1290" s="42"/>
      <c r="M1290" s="188" t="s">
        <v>19</v>
      </c>
      <c r="N1290" s="189" t="s">
        <v>41</v>
      </c>
      <c r="O1290" s="67"/>
      <c r="P1290" s="190">
        <f>O1290*H1290</f>
        <v>0</v>
      </c>
      <c r="Q1290" s="190">
        <v>0</v>
      </c>
      <c r="R1290" s="190">
        <f>Q1290*H1290</f>
        <v>0</v>
      </c>
      <c r="S1290" s="190">
        <v>1.4</v>
      </c>
      <c r="T1290" s="191">
        <f>S1290*H1290</f>
        <v>42.733599999999996</v>
      </c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R1290" s="192" t="s">
        <v>88</v>
      </c>
      <c r="AT1290" s="192" t="s">
        <v>167</v>
      </c>
      <c r="AU1290" s="192" t="s">
        <v>79</v>
      </c>
      <c r="AY1290" s="20" t="s">
        <v>165</v>
      </c>
      <c r="BE1290" s="193">
        <f>IF(N1290="základní",J1290,0)</f>
        <v>0</v>
      </c>
      <c r="BF1290" s="193">
        <f>IF(N1290="snížená",J1290,0)</f>
        <v>0</v>
      </c>
      <c r="BG1290" s="193">
        <f>IF(N1290="zákl. přenesená",J1290,0)</f>
        <v>0</v>
      </c>
      <c r="BH1290" s="193">
        <f>IF(N1290="sníž. přenesená",J1290,0)</f>
        <v>0</v>
      </c>
      <c r="BI1290" s="193">
        <f>IF(N1290="nulová",J1290,0)</f>
        <v>0</v>
      </c>
      <c r="BJ1290" s="20" t="s">
        <v>79</v>
      </c>
      <c r="BK1290" s="193">
        <f>ROUND(I1290*H1290,2)</f>
        <v>0</v>
      </c>
      <c r="BL1290" s="20" t="s">
        <v>88</v>
      </c>
      <c r="BM1290" s="192" t="s">
        <v>1433</v>
      </c>
    </row>
    <row r="1291" spans="1:65" s="2" customFormat="1" ht="11.25">
      <c r="A1291" s="37"/>
      <c r="B1291" s="38"/>
      <c r="C1291" s="39"/>
      <c r="D1291" s="194" t="s">
        <v>172</v>
      </c>
      <c r="E1291" s="39"/>
      <c r="F1291" s="195" t="s">
        <v>1434</v>
      </c>
      <c r="G1291" s="39"/>
      <c r="H1291" s="39"/>
      <c r="I1291" s="196"/>
      <c r="J1291" s="39"/>
      <c r="K1291" s="39"/>
      <c r="L1291" s="42"/>
      <c r="M1291" s="197"/>
      <c r="N1291" s="198"/>
      <c r="O1291" s="67"/>
      <c r="P1291" s="67"/>
      <c r="Q1291" s="67"/>
      <c r="R1291" s="67"/>
      <c r="S1291" s="67"/>
      <c r="T1291" s="68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T1291" s="20" t="s">
        <v>172</v>
      </c>
      <c r="AU1291" s="20" t="s">
        <v>79</v>
      </c>
    </row>
    <row r="1292" spans="1:65" s="13" customFormat="1" ht="11.25">
      <c r="B1292" s="199"/>
      <c r="C1292" s="200"/>
      <c r="D1292" s="201" t="s">
        <v>181</v>
      </c>
      <c r="E1292" s="202" t="s">
        <v>19</v>
      </c>
      <c r="F1292" s="203" t="s">
        <v>1435</v>
      </c>
      <c r="G1292" s="200"/>
      <c r="H1292" s="204">
        <v>1.4179999999999999</v>
      </c>
      <c r="I1292" s="205"/>
      <c r="J1292" s="200"/>
      <c r="K1292" s="200"/>
      <c r="L1292" s="206"/>
      <c r="M1292" s="207"/>
      <c r="N1292" s="208"/>
      <c r="O1292" s="208"/>
      <c r="P1292" s="208"/>
      <c r="Q1292" s="208"/>
      <c r="R1292" s="208"/>
      <c r="S1292" s="208"/>
      <c r="T1292" s="209"/>
      <c r="AT1292" s="210" t="s">
        <v>181</v>
      </c>
      <c r="AU1292" s="210" t="s">
        <v>79</v>
      </c>
      <c r="AV1292" s="13" t="s">
        <v>79</v>
      </c>
      <c r="AW1292" s="13" t="s">
        <v>31</v>
      </c>
      <c r="AX1292" s="13" t="s">
        <v>69</v>
      </c>
      <c r="AY1292" s="210" t="s">
        <v>165</v>
      </c>
    </row>
    <row r="1293" spans="1:65" s="13" customFormat="1" ht="11.25">
      <c r="B1293" s="199"/>
      <c r="C1293" s="200"/>
      <c r="D1293" s="201" t="s">
        <v>181</v>
      </c>
      <c r="E1293" s="202" t="s">
        <v>19</v>
      </c>
      <c r="F1293" s="203" t="s">
        <v>1414</v>
      </c>
      <c r="G1293" s="200"/>
      <c r="H1293" s="204">
        <v>29.106000000000002</v>
      </c>
      <c r="I1293" s="205"/>
      <c r="J1293" s="200"/>
      <c r="K1293" s="200"/>
      <c r="L1293" s="206"/>
      <c r="M1293" s="207"/>
      <c r="N1293" s="208"/>
      <c r="O1293" s="208"/>
      <c r="P1293" s="208"/>
      <c r="Q1293" s="208"/>
      <c r="R1293" s="208"/>
      <c r="S1293" s="208"/>
      <c r="T1293" s="209"/>
      <c r="AT1293" s="210" t="s">
        <v>181</v>
      </c>
      <c r="AU1293" s="210" t="s">
        <v>79</v>
      </c>
      <c r="AV1293" s="13" t="s">
        <v>79</v>
      </c>
      <c r="AW1293" s="13" t="s">
        <v>31</v>
      </c>
      <c r="AX1293" s="13" t="s">
        <v>69</v>
      </c>
      <c r="AY1293" s="210" t="s">
        <v>165</v>
      </c>
    </row>
    <row r="1294" spans="1:65" s="15" customFormat="1" ht="11.25">
      <c r="B1294" s="221"/>
      <c r="C1294" s="222"/>
      <c r="D1294" s="201" t="s">
        <v>181</v>
      </c>
      <c r="E1294" s="223" t="s">
        <v>19</v>
      </c>
      <c r="F1294" s="224" t="s">
        <v>184</v>
      </c>
      <c r="G1294" s="222"/>
      <c r="H1294" s="225">
        <v>30.524000000000001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181</v>
      </c>
      <c r="AU1294" s="231" t="s">
        <v>79</v>
      </c>
      <c r="AV1294" s="15" t="s">
        <v>88</v>
      </c>
      <c r="AW1294" s="15" t="s">
        <v>31</v>
      </c>
      <c r="AX1294" s="15" t="s">
        <v>73</v>
      </c>
      <c r="AY1294" s="231" t="s">
        <v>165</v>
      </c>
    </row>
    <row r="1295" spans="1:65" s="2" customFormat="1" ht="37.9" customHeight="1">
      <c r="A1295" s="37"/>
      <c r="B1295" s="38"/>
      <c r="C1295" s="181" t="s">
        <v>846</v>
      </c>
      <c r="D1295" s="181" t="s">
        <v>167</v>
      </c>
      <c r="E1295" s="182" t="s">
        <v>1436</v>
      </c>
      <c r="F1295" s="183" t="s">
        <v>1437</v>
      </c>
      <c r="G1295" s="184" t="s">
        <v>323</v>
      </c>
      <c r="H1295" s="185">
        <v>2.25</v>
      </c>
      <c r="I1295" s="186"/>
      <c r="J1295" s="187">
        <f>ROUND(I1295*H1295,2)</f>
        <v>0</v>
      </c>
      <c r="K1295" s="183" t="s">
        <v>171</v>
      </c>
      <c r="L1295" s="42"/>
      <c r="M1295" s="188" t="s">
        <v>19</v>
      </c>
      <c r="N1295" s="189" t="s">
        <v>41</v>
      </c>
      <c r="O1295" s="67"/>
      <c r="P1295" s="190">
        <f>O1295*H1295</f>
        <v>0</v>
      </c>
      <c r="Q1295" s="190">
        <v>0</v>
      </c>
      <c r="R1295" s="190">
        <f>Q1295*H1295</f>
        <v>0</v>
      </c>
      <c r="S1295" s="190">
        <v>5.3999999999999999E-2</v>
      </c>
      <c r="T1295" s="191">
        <f>S1295*H1295</f>
        <v>0.1215</v>
      </c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R1295" s="192" t="s">
        <v>88</v>
      </c>
      <c r="AT1295" s="192" t="s">
        <v>167</v>
      </c>
      <c r="AU1295" s="192" t="s">
        <v>79</v>
      </c>
      <c r="AY1295" s="20" t="s">
        <v>165</v>
      </c>
      <c r="BE1295" s="193">
        <f>IF(N1295="základní",J1295,0)</f>
        <v>0</v>
      </c>
      <c r="BF1295" s="193">
        <f>IF(N1295="snížená",J1295,0)</f>
        <v>0</v>
      </c>
      <c r="BG1295" s="193">
        <f>IF(N1295="zákl. přenesená",J1295,0)</f>
        <v>0</v>
      </c>
      <c r="BH1295" s="193">
        <f>IF(N1295="sníž. přenesená",J1295,0)</f>
        <v>0</v>
      </c>
      <c r="BI1295" s="193">
        <f>IF(N1295="nulová",J1295,0)</f>
        <v>0</v>
      </c>
      <c r="BJ1295" s="20" t="s">
        <v>79</v>
      </c>
      <c r="BK1295" s="193">
        <f>ROUND(I1295*H1295,2)</f>
        <v>0</v>
      </c>
      <c r="BL1295" s="20" t="s">
        <v>88</v>
      </c>
      <c r="BM1295" s="192" t="s">
        <v>1438</v>
      </c>
    </row>
    <row r="1296" spans="1:65" s="2" customFormat="1" ht="11.25">
      <c r="A1296" s="37"/>
      <c r="B1296" s="38"/>
      <c r="C1296" s="39"/>
      <c r="D1296" s="194" t="s">
        <v>172</v>
      </c>
      <c r="E1296" s="39"/>
      <c r="F1296" s="195" t="s">
        <v>1439</v>
      </c>
      <c r="G1296" s="39"/>
      <c r="H1296" s="39"/>
      <c r="I1296" s="196"/>
      <c r="J1296" s="39"/>
      <c r="K1296" s="39"/>
      <c r="L1296" s="42"/>
      <c r="M1296" s="197"/>
      <c r="N1296" s="198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172</v>
      </c>
      <c r="AU1296" s="20" t="s">
        <v>79</v>
      </c>
    </row>
    <row r="1297" spans="1:65" s="13" customFormat="1" ht="11.25">
      <c r="B1297" s="199"/>
      <c r="C1297" s="200"/>
      <c r="D1297" s="201" t="s">
        <v>181</v>
      </c>
      <c r="E1297" s="202" t="s">
        <v>19</v>
      </c>
      <c r="F1297" s="203" t="s">
        <v>1440</v>
      </c>
      <c r="G1297" s="200"/>
      <c r="H1297" s="204">
        <v>2.25</v>
      </c>
      <c r="I1297" s="205"/>
      <c r="J1297" s="200"/>
      <c r="K1297" s="200"/>
      <c r="L1297" s="206"/>
      <c r="M1297" s="207"/>
      <c r="N1297" s="208"/>
      <c r="O1297" s="208"/>
      <c r="P1297" s="208"/>
      <c r="Q1297" s="208"/>
      <c r="R1297" s="208"/>
      <c r="S1297" s="208"/>
      <c r="T1297" s="209"/>
      <c r="AT1297" s="210" t="s">
        <v>181</v>
      </c>
      <c r="AU1297" s="210" t="s">
        <v>79</v>
      </c>
      <c r="AV1297" s="13" t="s">
        <v>79</v>
      </c>
      <c r="AW1297" s="13" t="s">
        <v>31</v>
      </c>
      <c r="AX1297" s="13" t="s">
        <v>69</v>
      </c>
      <c r="AY1297" s="210" t="s">
        <v>165</v>
      </c>
    </row>
    <row r="1298" spans="1:65" s="15" customFormat="1" ht="11.25">
      <c r="B1298" s="221"/>
      <c r="C1298" s="222"/>
      <c r="D1298" s="201" t="s">
        <v>181</v>
      </c>
      <c r="E1298" s="223" t="s">
        <v>19</v>
      </c>
      <c r="F1298" s="224" t="s">
        <v>184</v>
      </c>
      <c r="G1298" s="222"/>
      <c r="H1298" s="225">
        <v>2.25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181</v>
      </c>
      <c r="AU1298" s="231" t="s">
        <v>79</v>
      </c>
      <c r="AV1298" s="15" t="s">
        <v>88</v>
      </c>
      <c r="AW1298" s="15" t="s">
        <v>31</v>
      </c>
      <c r="AX1298" s="15" t="s">
        <v>73</v>
      </c>
      <c r="AY1298" s="231" t="s">
        <v>165</v>
      </c>
    </row>
    <row r="1299" spans="1:65" s="2" customFormat="1" ht="24.2" customHeight="1">
      <c r="A1299" s="37"/>
      <c r="B1299" s="38"/>
      <c r="C1299" s="181" t="s">
        <v>1441</v>
      </c>
      <c r="D1299" s="181" t="s">
        <v>167</v>
      </c>
      <c r="E1299" s="182" t="s">
        <v>1442</v>
      </c>
      <c r="F1299" s="183" t="s">
        <v>1443</v>
      </c>
      <c r="G1299" s="184" t="s">
        <v>170</v>
      </c>
      <c r="H1299" s="185">
        <v>25.6</v>
      </c>
      <c r="I1299" s="186"/>
      <c r="J1299" s="187">
        <f>ROUND(I1299*H1299,2)</f>
        <v>0</v>
      </c>
      <c r="K1299" s="183" t="s">
        <v>171</v>
      </c>
      <c r="L1299" s="42"/>
      <c r="M1299" s="188" t="s">
        <v>19</v>
      </c>
      <c r="N1299" s="189" t="s">
        <v>41</v>
      </c>
      <c r="O1299" s="67"/>
      <c r="P1299" s="190">
        <f>O1299*H1299</f>
        <v>0</v>
      </c>
      <c r="Q1299" s="190">
        <v>0</v>
      </c>
      <c r="R1299" s="190">
        <f>Q1299*H1299</f>
        <v>0</v>
      </c>
      <c r="S1299" s="190">
        <v>7.0000000000000007E-2</v>
      </c>
      <c r="T1299" s="191">
        <f>S1299*H1299</f>
        <v>1.7920000000000003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192" t="s">
        <v>88</v>
      </c>
      <c r="AT1299" s="192" t="s">
        <v>167</v>
      </c>
      <c r="AU1299" s="192" t="s">
        <v>79</v>
      </c>
      <c r="AY1299" s="20" t="s">
        <v>165</v>
      </c>
      <c r="BE1299" s="193">
        <f>IF(N1299="základní",J1299,0)</f>
        <v>0</v>
      </c>
      <c r="BF1299" s="193">
        <f>IF(N1299="snížená",J1299,0)</f>
        <v>0</v>
      </c>
      <c r="BG1299" s="193">
        <f>IF(N1299="zákl. přenesená",J1299,0)</f>
        <v>0</v>
      </c>
      <c r="BH1299" s="193">
        <f>IF(N1299="sníž. přenesená",J1299,0)</f>
        <v>0</v>
      </c>
      <c r="BI1299" s="193">
        <f>IF(N1299="nulová",J1299,0)</f>
        <v>0</v>
      </c>
      <c r="BJ1299" s="20" t="s">
        <v>79</v>
      </c>
      <c r="BK1299" s="193">
        <f>ROUND(I1299*H1299,2)</f>
        <v>0</v>
      </c>
      <c r="BL1299" s="20" t="s">
        <v>88</v>
      </c>
      <c r="BM1299" s="192" t="s">
        <v>1444</v>
      </c>
    </row>
    <row r="1300" spans="1:65" s="2" customFormat="1" ht="11.25">
      <c r="A1300" s="37"/>
      <c r="B1300" s="38"/>
      <c r="C1300" s="39"/>
      <c r="D1300" s="194" t="s">
        <v>172</v>
      </c>
      <c r="E1300" s="39"/>
      <c r="F1300" s="195" t="s">
        <v>1445</v>
      </c>
      <c r="G1300" s="39"/>
      <c r="H1300" s="39"/>
      <c r="I1300" s="196"/>
      <c r="J1300" s="39"/>
      <c r="K1300" s="39"/>
      <c r="L1300" s="42"/>
      <c r="M1300" s="197"/>
      <c r="N1300" s="198"/>
      <c r="O1300" s="67"/>
      <c r="P1300" s="67"/>
      <c r="Q1300" s="67"/>
      <c r="R1300" s="67"/>
      <c r="S1300" s="67"/>
      <c r="T1300" s="68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T1300" s="20" t="s">
        <v>172</v>
      </c>
      <c r="AU1300" s="20" t="s">
        <v>79</v>
      </c>
    </row>
    <row r="1301" spans="1:65" s="13" customFormat="1" ht="11.25">
      <c r="B1301" s="199"/>
      <c r="C1301" s="200"/>
      <c r="D1301" s="201" t="s">
        <v>181</v>
      </c>
      <c r="E1301" s="202" t="s">
        <v>19</v>
      </c>
      <c r="F1301" s="203" t="s">
        <v>1446</v>
      </c>
      <c r="G1301" s="200"/>
      <c r="H1301" s="204">
        <v>25.6</v>
      </c>
      <c r="I1301" s="205"/>
      <c r="J1301" s="200"/>
      <c r="K1301" s="200"/>
      <c r="L1301" s="206"/>
      <c r="M1301" s="207"/>
      <c r="N1301" s="208"/>
      <c r="O1301" s="208"/>
      <c r="P1301" s="208"/>
      <c r="Q1301" s="208"/>
      <c r="R1301" s="208"/>
      <c r="S1301" s="208"/>
      <c r="T1301" s="209"/>
      <c r="AT1301" s="210" t="s">
        <v>181</v>
      </c>
      <c r="AU1301" s="210" t="s">
        <v>79</v>
      </c>
      <c r="AV1301" s="13" t="s">
        <v>79</v>
      </c>
      <c r="AW1301" s="13" t="s">
        <v>31</v>
      </c>
      <c r="AX1301" s="13" t="s">
        <v>73</v>
      </c>
      <c r="AY1301" s="210" t="s">
        <v>165</v>
      </c>
    </row>
    <row r="1302" spans="1:65" s="2" customFormat="1" ht="37.9" customHeight="1">
      <c r="A1302" s="37"/>
      <c r="B1302" s="38"/>
      <c r="C1302" s="181" t="s">
        <v>1447</v>
      </c>
      <c r="D1302" s="181" t="s">
        <v>167</v>
      </c>
      <c r="E1302" s="182" t="s">
        <v>1448</v>
      </c>
      <c r="F1302" s="183" t="s">
        <v>1449</v>
      </c>
      <c r="G1302" s="184" t="s">
        <v>323</v>
      </c>
      <c r="H1302" s="185">
        <v>44.04</v>
      </c>
      <c r="I1302" s="186"/>
      <c r="J1302" s="187">
        <f>ROUND(I1302*H1302,2)</f>
        <v>0</v>
      </c>
      <c r="K1302" s="183" t="s">
        <v>171</v>
      </c>
      <c r="L1302" s="42"/>
      <c r="M1302" s="188" t="s">
        <v>19</v>
      </c>
      <c r="N1302" s="189" t="s">
        <v>41</v>
      </c>
      <c r="O1302" s="67"/>
      <c r="P1302" s="190">
        <f>O1302*H1302</f>
        <v>0</v>
      </c>
      <c r="Q1302" s="190">
        <v>0</v>
      </c>
      <c r="R1302" s="190">
        <f>Q1302*H1302</f>
        <v>0</v>
      </c>
      <c r="S1302" s="190">
        <v>7.5999999999999998E-2</v>
      </c>
      <c r="T1302" s="191">
        <f>S1302*H1302</f>
        <v>3.3470399999999998</v>
      </c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R1302" s="192" t="s">
        <v>88</v>
      </c>
      <c r="AT1302" s="192" t="s">
        <v>167</v>
      </c>
      <c r="AU1302" s="192" t="s">
        <v>79</v>
      </c>
      <c r="AY1302" s="20" t="s">
        <v>165</v>
      </c>
      <c r="BE1302" s="193">
        <f>IF(N1302="základní",J1302,0)</f>
        <v>0</v>
      </c>
      <c r="BF1302" s="193">
        <f>IF(N1302="snížená",J1302,0)</f>
        <v>0</v>
      </c>
      <c r="BG1302" s="193">
        <f>IF(N1302="zákl. přenesená",J1302,0)</f>
        <v>0</v>
      </c>
      <c r="BH1302" s="193">
        <f>IF(N1302="sníž. přenesená",J1302,0)</f>
        <v>0</v>
      </c>
      <c r="BI1302" s="193">
        <f>IF(N1302="nulová",J1302,0)</f>
        <v>0</v>
      </c>
      <c r="BJ1302" s="20" t="s">
        <v>79</v>
      </c>
      <c r="BK1302" s="193">
        <f>ROUND(I1302*H1302,2)</f>
        <v>0</v>
      </c>
      <c r="BL1302" s="20" t="s">
        <v>88</v>
      </c>
      <c r="BM1302" s="192" t="s">
        <v>1450</v>
      </c>
    </row>
    <row r="1303" spans="1:65" s="2" customFormat="1" ht="11.25">
      <c r="A1303" s="37"/>
      <c r="B1303" s="38"/>
      <c r="C1303" s="39"/>
      <c r="D1303" s="194" t="s">
        <v>172</v>
      </c>
      <c r="E1303" s="39"/>
      <c r="F1303" s="195" t="s">
        <v>1451</v>
      </c>
      <c r="G1303" s="39"/>
      <c r="H1303" s="39"/>
      <c r="I1303" s="196"/>
      <c r="J1303" s="39"/>
      <c r="K1303" s="39"/>
      <c r="L1303" s="42"/>
      <c r="M1303" s="197"/>
      <c r="N1303" s="198"/>
      <c r="O1303" s="67"/>
      <c r="P1303" s="67"/>
      <c r="Q1303" s="67"/>
      <c r="R1303" s="67"/>
      <c r="S1303" s="67"/>
      <c r="T1303" s="68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T1303" s="20" t="s">
        <v>172</v>
      </c>
      <c r="AU1303" s="20" t="s">
        <v>79</v>
      </c>
    </row>
    <row r="1304" spans="1:65" s="13" customFormat="1" ht="11.25">
      <c r="B1304" s="199"/>
      <c r="C1304" s="200"/>
      <c r="D1304" s="201" t="s">
        <v>181</v>
      </c>
      <c r="E1304" s="202" t="s">
        <v>19</v>
      </c>
      <c r="F1304" s="203" t="s">
        <v>1452</v>
      </c>
      <c r="G1304" s="200"/>
      <c r="H1304" s="204">
        <v>2</v>
      </c>
      <c r="I1304" s="205"/>
      <c r="J1304" s="200"/>
      <c r="K1304" s="200"/>
      <c r="L1304" s="206"/>
      <c r="M1304" s="207"/>
      <c r="N1304" s="208"/>
      <c r="O1304" s="208"/>
      <c r="P1304" s="208"/>
      <c r="Q1304" s="208"/>
      <c r="R1304" s="208"/>
      <c r="S1304" s="208"/>
      <c r="T1304" s="209"/>
      <c r="AT1304" s="210" t="s">
        <v>181</v>
      </c>
      <c r="AU1304" s="210" t="s">
        <v>79</v>
      </c>
      <c r="AV1304" s="13" t="s">
        <v>79</v>
      </c>
      <c r="AW1304" s="13" t="s">
        <v>31</v>
      </c>
      <c r="AX1304" s="13" t="s">
        <v>69</v>
      </c>
      <c r="AY1304" s="210" t="s">
        <v>165</v>
      </c>
    </row>
    <row r="1305" spans="1:65" s="13" customFormat="1" ht="11.25">
      <c r="B1305" s="199"/>
      <c r="C1305" s="200"/>
      <c r="D1305" s="201" t="s">
        <v>181</v>
      </c>
      <c r="E1305" s="202" t="s">
        <v>19</v>
      </c>
      <c r="F1305" s="203" t="s">
        <v>1453</v>
      </c>
      <c r="G1305" s="200"/>
      <c r="H1305" s="204">
        <v>12</v>
      </c>
      <c r="I1305" s="205"/>
      <c r="J1305" s="200"/>
      <c r="K1305" s="200"/>
      <c r="L1305" s="206"/>
      <c r="M1305" s="207"/>
      <c r="N1305" s="208"/>
      <c r="O1305" s="208"/>
      <c r="P1305" s="208"/>
      <c r="Q1305" s="208"/>
      <c r="R1305" s="208"/>
      <c r="S1305" s="208"/>
      <c r="T1305" s="209"/>
      <c r="AT1305" s="210" t="s">
        <v>181</v>
      </c>
      <c r="AU1305" s="210" t="s">
        <v>79</v>
      </c>
      <c r="AV1305" s="13" t="s">
        <v>79</v>
      </c>
      <c r="AW1305" s="13" t="s">
        <v>31</v>
      </c>
      <c r="AX1305" s="13" t="s">
        <v>69</v>
      </c>
      <c r="AY1305" s="210" t="s">
        <v>165</v>
      </c>
    </row>
    <row r="1306" spans="1:65" s="13" customFormat="1" ht="22.5">
      <c r="B1306" s="199"/>
      <c r="C1306" s="200"/>
      <c r="D1306" s="201" t="s">
        <v>181</v>
      </c>
      <c r="E1306" s="202" t="s">
        <v>19</v>
      </c>
      <c r="F1306" s="203" t="s">
        <v>1454</v>
      </c>
      <c r="G1306" s="200"/>
      <c r="H1306" s="204">
        <v>30.04</v>
      </c>
      <c r="I1306" s="205"/>
      <c r="J1306" s="200"/>
      <c r="K1306" s="200"/>
      <c r="L1306" s="206"/>
      <c r="M1306" s="207"/>
      <c r="N1306" s="208"/>
      <c r="O1306" s="208"/>
      <c r="P1306" s="208"/>
      <c r="Q1306" s="208"/>
      <c r="R1306" s="208"/>
      <c r="S1306" s="208"/>
      <c r="T1306" s="209"/>
      <c r="AT1306" s="210" t="s">
        <v>181</v>
      </c>
      <c r="AU1306" s="210" t="s">
        <v>79</v>
      </c>
      <c r="AV1306" s="13" t="s">
        <v>79</v>
      </c>
      <c r="AW1306" s="13" t="s">
        <v>31</v>
      </c>
      <c r="AX1306" s="13" t="s">
        <v>69</v>
      </c>
      <c r="AY1306" s="210" t="s">
        <v>165</v>
      </c>
    </row>
    <row r="1307" spans="1:65" s="15" customFormat="1" ht="11.25">
      <c r="B1307" s="221"/>
      <c r="C1307" s="222"/>
      <c r="D1307" s="201" t="s">
        <v>181</v>
      </c>
      <c r="E1307" s="223" t="s">
        <v>19</v>
      </c>
      <c r="F1307" s="224" t="s">
        <v>184</v>
      </c>
      <c r="G1307" s="222"/>
      <c r="H1307" s="225">
        <v>44.04</v>
      </c>
      <c r="I1307" s="226"/>
      <c r="J1307" s="222"/>
      <c r="K1307" s="222"/>
      <c r="L1307" s="227"/>
      <c r="M1307" s="228"/>
      <c r="N1307" s="229"/>
      <c r="O1307" s="229"/>
      <c r="P1307" s="229"/>
      <c r="Q1307" s="229"/>
      <c r="R1307" s="229"/>
      <c r="S1307" s="229"/>
      <c r="T1307" s="230"/>
      <c r="AT1307" s="231" t="s">
        <v>181</v>
      </c>
      <c r="AU1307" s="231" t="s">
        <v>79</v>
      </c>
      <c r="AV1307" s="15" t="s">
        <v>88</v>
      </c>
      <c r="AW1307" s="15" t="s">
        <v>31</v>
      </c>
      <c r="AX1307" s="15" t="s">
        <v>73</v>
      </c>
      <c r="AY1307" s="231" t="s">
        <v>165</v>
      </c>
    </row>
    <row r="1308" spans="1:65" s="2" customFormat="1" ht="33" customHeight="1">
      <c r="A1308" s="37"/>
      <c r="B1308" s="38"/>
      <c r="C1308" s="181" t="s">
        <v>1455</v>
      </c>
      <c r="D1308" s="181" t="s">
        <v>167</v>
      </c>
      <c r="E1308" s="182" t="s">
        <v>1456</v>
      </c>
      <c r="F1308" s="183" t="s">
        <v>1457</v>
      </c>
      <c r="G1308" s="184" t="s">
        <v>323</v>
      </c>
      <c r="H1308" s="185">
        <v>3.24</v>
      </c>
      <c r="I1308" s="186"/>
      <c r="J1308" s="187">
        <f>ROUND(I1308*H1308,2)</f>
        <v>0</v>
      </c>
      <c r="K1308" s="183" t="s">
        <v>171</v>
      </c>
      <c r="L1308" s="42"/>
      <c r="M1308" s="188" t="s">
        <v>19</v>
      </c>
      <c r="N1308" s="189" t="s">
        <v>41</v>
      </c>
      <c r="O1308" s="67"/>
      <c r="P1308" s="190">
        <f>O1308*H1308</f>
        <v>0</v>
      </c>
      <c r="Q1308" s="190">
        <v>0</v>
      </c>
      <c r="R1308" s="190">
        <f>Q1308*H1308</f>
        <v>0</v>
      </c>
      <c r="S1308" s="190">
        <v>7.2999999999999995E-2</v>
      </c>
      <c r="T1308" s="191">
        <f>S1308*H1308</f>
        <v>0.23652000000000001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192" t="s">
        <v>88</v>
      </c>
      <c r="AT1308" s="192" t="s">
        <v>167</v>
      </c>
      <c r="AU1308" s="192" t="s">
        <v>79</v>
      </c>
      <c r="AY1308" s="20" t="s">
        <v>165</v>
      </c>
      <c r="BE1308" s="193">
        <f>IF(N1308="základní",J1308,0)</f>
        <v>0</v>
      </c>
      <c r="BF1308" s="193">
        <f>IF(N1308="snížená",J1308,0)</f>
        <v>0</v>
      </c>
      <c r="BG1308" s="193">
        <f>IF(N1308="zákl. přenesená",J1308,0)</f>
        <v>0</v>
      </c>
      <c r="BH1308" s="193">
        <f>IF(N1308="sníž. přenesená",J1308,0)</f>
        <v>0</v>
      </c>
      <c r="BI1308" s="193">
        <f>IF(N1308="nulová",J1308,0)</f>
        <v>0</v>
      </c>
      <c r="BJ1308" s="20" t="s">
        <v>79</v>
      </c>
      <c r="BK1308" s="193">
        <f>ROUND(I1308*H1308,2)</f>
        <v>0</v>
      </c>
      <c r="BL1308" s="20" t="s">
        <v>88</v>
      </c>
      <c r="BM1308" s="192" t="s">
        <v>1458</v>
      </c>
    </row>
    <row r="1309" spans="1:65" s="2" customFormat="1" ht="11.25">
      <c r="A1309" s="37"/>
      <c r="B1309" s="38"/>
      <c r="C1309" s="39"/>
      <c r="D1309" s="194" t="s">
        <v>172</v>
      </c>
      <c r="E1309" s="39"/>
      <c r="F1309" s="195" t="s">
        <v>1459</v>
      </c>
      <c r="G1309" s="39"/>
      <c r="H1309" s="39"/>
      <c r="I1309" s="196"/>
      <c r="J1309" s="39"/>
      <c r="K1309" s="39"/>
      <c r="L1309" s="42"/>
      <c r="M1309" s="197"/>
      <c r="N1309" s="198"/>
      <c r="O1309" s="67"/>
      <c r="P1309" s="67"/>
      <c r="Q1309" s="67"/>
      <c r="R1309" s="67"/>
      <c r="S1309" s="67"/>
      <c r="T1309" s="68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T1309" s="20" t="s">
        <v>172</v>
      </c>
      <c r="AU1309" s="20" t="s">
        <v>79</v>
      </c>
    </row>
    <row r="1310" spans="1:65" s="13" customFormat="1" ht="11.25">
      <c r="B1310" s="199"/>
      <c r="C1310" s="200"/>
      <c r="D1310" s="201" t="s">
        <v>181</v>
      </c>
      <c r="E1310" s="202" t="s">
        <v>19</v>
      </c>
      <c r="F1310" s="203" t="s">
        <v>1460</v>
      </c>
      <c r="G1310" s="200"/>
      <c r="H1310" s="204">
        <v>1.44</v>
      </c>
      <c r="I1310" s="205"/>
      <c r="J1310" s="200"/>
      <c r="K1310" s="200"/>
      <c r="L1310" s="206"/>
      <c r="M1310" s="207"/>
      <c r="N1310" s="208"/>
      <c r="O1310" s="208"/>
      <c r="P1310" s="208"/>
      <c r="Q1310" s="208"/>
      <c r="R1310" s="208"/>
      <c r="S1310" s="208"/>
      <c r="T1310" s="209"/>
      <c r="AT1310" s="210" t="s">
        <v>181</v>
      </c>
      <c r="AU1310" s="210" t="s">
        <v>79</v>
      </c>
      <c r="AV1310" s="13" t="s">
        <v>79</v>
      </c>
      <c r="AW1310" s="13" t="s">
        <v>31</v>
      </c>
      <c r="AX1310" s="13" t="s">
        <v>69</v>
      </c>
      <c r="AY1310" s="210" t="s">
        <v>165</v>
      </c>
    </row>
    <row r="1311" spans="1:65" s="13" customFormat="1" ht="11.25">
      <c r="B1311" s="199"/>
      <c r="C1311" s="200"/>
      <c r="D1311" s="201" t="s">
        <v>181</v>
      </c>
      <c r="E1311" s="202" t="s">
        <v>19</v>
      </c>
      <c r="F1311" s="203" t="s">
        <v>1461</v>
      </c>
      <c r="G1311" s="200"/>
      <c r="H1311" s="204">
        <v>1.8</v>
      </c>
      <c r="I1311" s="205"/>
      <c r="J1311" s="200"/>
      <c r="K1311" s="200"/>
      <c r="L1311" s="206"/>
      <c r="M1311" s="207"/>
      <c r="N1311" s="208"/>
      <c r="O1311" s="208"/>
      <c r="P1311" s="208"/>
      <c r="Q1311" s="208"/>
      <c r="R1311" s="208"/>
      <c r="S1311" s="208"/>
      <c r="T1311" s="209"/>
      <c r="AT1311" s="210" t="s">
        <v>181</v>
      </c>
      <c r="AU1311" s="210" t="s">
        <v>79</v>
      </c>
      <c r="AV1311" s="13" t="s">
        <v>79</v>
      </c>
      <c r="AW1311" s="13" t="s">
        <v>31</v>
      </c>
      <c r="AX1311" s="13" t="s">
        <v>69</v>
      </c>
      <c r="AY1311" s="210" t="s">
        <v>165</v>
      </c>
    </row>
    <row r="1312" spans="1:65" s="15" customFormat="1" ht="11.25">
      <c r="B1312" s="221"/>
      <c r="C1312" s="222"/>
      <c r="D1312" s="201" t="s">
        <v>181</v>
      </c>
      <c r="E1312" s="223" t="s">
        <v>19</v>
      </c>
      <c r="F1312" s="224" t="s">
        <v>184</v>
      </c>
      <c r="G1312" s="222"/>
      <c r="H1312" s="225">
        <v>3.24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181</v>
      </c>
      <c r="AU1312" s="231" t="s">
        <v>79</v>
      </c>
      <c r="AV1312" s="15" t="s">
        <v>88</v>
      </c>
      <c r="AW1312" s="15" t="s">
        <v>31</v>
      </c>
      <c r="AX1312" s="15" t="s">
        <v>73</v>
      </c>
      <c r="AY1312" s="231" t="s">
        <v>165</v>
      </c>
    </row>
    <row r="1313" spans="1:65" s="2" customFormat="1" ht="33" customHeight="1">
      <c r="A1313" s="37"/>
      <c r="B1313" s="38"/>
      <c r="C1313" s="181" t="s">
        <v>856</v>
      </c>
      <c r="D1313" s="181" t="s">
        <v>167</v>
      </c>
      <c r="E1313" s="182" t="s">
        <v>1462</v>
      </c>
      <c r="F1313" s="183" t="s">
        <v>1463</v>
      </c>
      <c r="G1313" s="184" t="s">
        <v>323</v>
      </c>
      <c r="H1313" s="185">
        <v>9.16</v>
      </c>
      <c r="I1313" s="186"/>
      <c r="J1313" s="187">
        <f>ROUND(I1313*H1313,2)</f>
        <v>0</v>
      </c>
      <c r="K1313" s="183" t="s">
        <v>171</v>
      </c>
      <c r="L1313" s="42"/>
      <c r="M1313" s="188" t="s">
        <v>19</v>
      </c>
      <c r="N1313" s="189" t="s">
        <v>41</v>
      </c>
      <c r="O1313" s="67"/>
      <c r="P1313" s="190">
        <f>O1313*H1313</f>
        <v>0</v>
      </c>
      <c r="Q1313" s="190">
        <v>0</v>
      </c>
      <c r="R1313" s="190">
        <f>Q1313*H1313</f>
        <v>0</v>
      </c>
      <c r="S1313" s="190">
        <v>5.8999999999999997E-2</v>
      </c>
      <c r="T1313" s="191">
        <f>S1313*H1313</f>
        <v>0.54044000000000003</v>
      </c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R1313" s="192" t="s">
        <v>88</v>
      </c>
      <c r="AT1313" s="192" t="s">
        <v>167</v>
      </c>
      <c r="AU1313" s="192" t="s">
        <v>79</v>
      </c>
      <c r="AY1313" s="20" t="s">
        <v>165</v>
      </c>
      <c r="BE1313" s="193">
        <f>IF(N1313="základní",J1313,0)</f>
        <v>0</v>
      </c>
      <c r="BF1313" s="193">
        <f>IF(N1313="snížená",J1313,0)</f>
        <v>0</v>
      </c>
      <c r="BG1313" s="193">
        <f>IF(N1313="zákl. přenesená",J1313,0)</f>
        <v>0</v>
      </c>
      <c r="BH1313" s="193">
        <f>IF(N1313="sníž. přenesená",J1313,0)</f>
        <v>0</v>
      </c>
      <c r="BI1313" s="193">
        <f>IF(N1313="nulová",J1313,0)</f>
        <v>0</v>
      </c>
      <c r="BJ1313" s="20" t="s">
        <v>79</v>
      </c>
      <c r="BK1313" s="193">
        <f>ROUND(I1313*H1313,2)</f>
        <v>0</v>
      </c>
      <c r="BL1313" s="20" t="s">
        <v>88</v>
      </c>
      <c r="BM1313" s="192" t="s">
        <v>1464</v>
      </c>
    </row>
    <row r="1314" spans="1:65" s="2" customFormat="1" ht="11.25">
      <c r="A1314" s="37"/>
      <c r="B1314" s="38"/>
      <c r="C1314" s="39"/>
      <c r="D1314" s="194" t="s">
        <v>172</v>
      </c>
      <c r="E1314" s="39"/>
      <c r="F1314" s="195" t="s">
        <v>1465</v>
      </c>
      <c r="G1314" s="39"/>
      <c r="H1314" s="39"/>
      <c r="I1314" s="196"/>
      <c r="J1314" s="39"/>
      <c r="K1314" s="39"/>
      <c r="L1314" s="42"/>
      <c r="M1314" s="197"/>
      <c r="N1314" s="198"/>
      <c r="O1314" s="67"/>
      <c r="P1314" s="67"/>
      <c r="Q1314" s="67"/>
      <c r="R1314" s="67"/>
      <c r="S1314" s="67"/>
      <c r="T1314" s="68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T1314" s="20" t="s">
        <v>172</v>
      </c>
      <c r="AU1314" s="20" t="s">
        <v>79</v>
      </c>
    </row>
    <row r="1315" spans="1:65" s="13" customFormat="1" ht="11.25">
      <c r="B1315" s="199"/>
      <c r="C1315" s="200"/>
      <c r="D1315" s="201" t="s">
        <v>181</v>
      </c>
      <c r="E1315" s="202" t="s">
        <v>19</v>
      </c>
      <c r="F1315" s="203" t="s">
        <v>1466</v>
      </c>
      <c r="G1315" s="200"/>
      <c r="H1315" s="204">
        <v>5.4</v>
      </c>
      <c r="I1315" s="205"/>
      <c r="J1315" s="200"/>
      <c r="K1315" s="200"/>
      <c r="L1315" s="206"/>
      <c r="M1315" s="207"/>
      <c r="N1315" s="208"/>
      <c r="O1315" s="208"/>
      <c r="P1315" s="208"/>
      <c r="Q1315" s="208"/>
      <c r="R1315" s="208"/>
      <c r="S1315" s="208"/>
      <c r="T1315" s="209"/>
      <c r="AT1315" s="210" t="s">
        <v>181</v>
      </c>
      <c r="AU1315" s="210" t="s">
        <v>79</v>
      </c>
      <c r="AV1315" s="13" t="s">
        <v>79</v>
      </c>
      <c r="AW1315" s="13" t="s">
        <v>31</v>
      </c>
      <c r="AX1315" s="13" t="s">
        <v>69</v>
      </c>
      <c r="AY1315" s="210" t="s">
        <v>165</v>
      </c>
    </row>
    <row r="1316" spans="1:65" s="13" customFormat="1" ht="11.25">
      <c r="B1316" s="199"/>
      <c r="C1316" s="200"/>
      <c r="D1316" s="201" t="s">
        <v>181</v>
      </c>
      <c r="E1316" s="202" t="s">
        <v>19</v>
      </c>
      <c r="F1316" s="203" t="s">
        <v>1467</v>
      </c>
      <c r="G1316" s="200"/>
      <c r="H1316" s="204">
        <v>1.35</v>
      </c>
      <c r="I1316" s="205"/>
      <c r="J1316" s="200"/>
      <c r="K1316" s="200"/>
      <c r="L1316" s="206"/>
      <c r="M1316" s="207"/>
      <c r="N1316" s="208"/>
      <c r="O1316" s="208"/>
      <c r="P1316" s="208"/>
      <c r="Q1316" s="208"/>
      <c r="R1316" s="208"/>
      <c r="S1316" s="208"/>
      <c r="T1316" s="209"/>
      <c r="AT1316" s="210" t="s">
        <v>181</v>
      </c>
      <c r="AU1316" s="210" t="s">
        <v>79</v>
      </c>
      <c r="AV1316" s="13" t="s">
        <v>79</v>
      </c>
      <c r="AW1316" s="13" t="s">
        <v>31</v>
      </c>
      <c r="AX1316" s="13" t="s">
        <v>69</v>
      </c>
      <c r="AY1316" s="210" t="s">
        <v>165</v>
      </c>
    </row>
    <row r="1317" spans="1:65" s="13" customFormat="1" ht="11.25">
      <c r="B1317" s="199"/>
      <c r="C1317" s="200"/>
      <c r="D1317" s="201" t="s">
        <v>181</v>
      </c>
      <c r="E1317" s="202" t="s">
        <v>19</v>
      </c>
      <c r="F1317" s="203" t="s">
        <v>1468</v>
      </c>
      <c r="G1317" s="200"/>
      <c r="H1317" s="204">
        <v>1.21</v>
      </c>
      <c r="I1317" s="205"/>
      <c r="J1317" s="200"/>
      <c r="K1317" s="200"/>
      <c r="L1317" s="206"/>
      <c r="M1317" s="207"/>
      <c r="N1317" s="208"/>
      <c r="O1317" s="208"/>
      <c r="P1317" s="208"/>
      <c r="Q1317" s="208"/>
      <c r="R1317" s="208"/>
      <c r="S1317" s="208"/>
      <c r="T1317" s="209"/>
      <c r="AT1317" s="210" t="s">
        <v>181</v>
      </c>
      <c r="AU1317" s="210" t="s">
        <v>79</v>
      </c>
      <c r="AV1317" s="13" t="s">
        <v>79</v>
      </c>
      <c r="AW1317" s="13" t="s">
        <v>31</v>
      </c>
      <c r="AX1317" s="13" t="s">
        <v>69</v>
      </c>
      <c r="AY1317" s="210" t="s">
        <v>165</v>
      </c>
    </row>
    <row r="1318" spans="1:65" s="13" customFormat="1" ht="11.25">
      <c r="B1318" s="199"/>
      <c r="C1318" s="200"/>
      <c r="D1318" s="201" t="s">
        <v>181</v>
      </c>
      <c r="E1318" s="202" t="s">
        <v>19</v>
      </c>
      <c r="F1318" s="203" t="s">
        <v>1469</v>
      </c>
      <c r="G1318" s="200"/>
      <c r="H1318" s="204">
        <v>1.2</v>
      </c>
      <c r="I1318" s="205"/>
      <c r="J1318" s="200"/>
      <c r="K1318" s="200"/>
      <c r="L1318" s="206"/>
      <c r="M1318" s="207"/>
      <c r="N1318" s="208"/>
      <c r="O1318" s="208"/>
      <c r="P1318" s="208"/>
      <c r="Q1318" s="208"/>
      <c r="R1318" s="208"/>
      <c r="S1318" s="208"/>
      <c r="T1318" s="209"/>
      <c r="AT1318" s="210" t="s">
        <v>181</v>
      </c>
      <c r="AU1318" s="210" t="s">
        <v>79</v>
      </c>
      <c r="AV1318" s="13" t="s">
        <v>79</v>
      </c>
      <c r="AW1318" s="13" t="s">
        <v>31</v>
      </c>
      <c r="AX1318" s="13" t="s">
        <v>69</v>
      </c>
      <c r="AY1318" s="210" t="s">
        <v>165</v>
      </c>
    </row>
    <row r="1319" spans="1:65" s="15" customFormat="1" ht="11.25">
      <c r="B1319" s="221"/>
      <c r="C1319" s="222"/>
      <c r="D1319" s="201" t="s">
        <v>181</v>
      </c>
      <c r="E1319" s="223" t="s">
        <v>19</v>
      </c>
      <c r="F1319" s="224" t="s">
        <v>184</v>
      </c>
      <c r="G1319" s="222"/>
      <c r="H1319" s="225">
        <v>9.16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181</v>
      </c>
      <c r="AU1319" s="231" t="s">
        <v>79</v>
      </c>
      <c r="AV1319" s="15" t="s">
        <v>88</v>
      </c>
      <c r="AW1319" s="15" t="s">
        <v>31</v>
      </c>
      <c r="AX1319" s="15" t="s">
        <v>73</v>
      </c>
      <c r="AY1319" s="231" t="s">
        <v>165</v>
      </c>
    </row>
    <row r="1320" spans="1:65" s="2" customFormat="1" ht="33" customHeight="1">
      <c r="A1320" s="37"/>
      <c r="B1320" s="38"/>
      <c r="C1320" s="181" t="s">
        <v>1470</v>
      </c>
      <c r="D1320" s="181" t="s">
        <v>167</v>
      </c>
      <c r="E1320" s="182" t="s">
        <v>1471</v>
      </c>
      <c r="F1320" s="183" t="s">
        <v>1472</v>
      </c>
      <c r="G1320" s="184" t="s">
        <v>323</v>
      </c>
      <c r="H1320" s="185">
        <v>32.58</v>
      </c>
      <c r="I1320" s="186"/>
      <c r="J1320" s="187">
        <f>ROUND(I1320*H1320,2)</f>
        <v>0</v>
      </c>
      <c r="K1320" s="183" t="s">
        <v>171</v>
      </c>
      <c r="L1320" s="42"/>
      <c r="M1320" s="188" t="s">
        <v>19</v>
      </c>
      <c r="N1320" s="189" t="s">
        <v>41</v>
      </c>
      <c r="O1320" s="67"/>
      <c r="P1320" s="190">
        <f>O1320*H1320</f>
        <v>0</v>
      </c>
      <c r="Q1320" s="190">
        <v>0</v>
      </c>
      <c r="R1320" s="190">
        <f>Q1320*H1320</f>
        <v>0</v>
      </c>
      <c r="S1320" s="190">
        <v>5.0999999999999997E-2</v>
      </c>
      <c r="T1320" s="191">
        <f>S1320*H1320</f>
        <v>1.6615799999999998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192" t="s">
        <v>88</v>
      </c>
      <c r="AT1320" s="192" t="s">
        <v>167</v>
      </c>
      <c r="AU1320" s="192" t="s">
        <v>79</v>
      </c>
      <c r="AY1320" s="20" t="s">
        <v>165</v>
      </c>
      <c r="BE1320" s="193">
        <f>IF(N1320="základní",J1320,0)</f>
        <v>0</v>
      </c>
      <c r="BF1320" s="193">
        <f>IF(N1320="snížená",J1320,0)</f>
        <v>0</v>
      </c>
      <c r="BG1320" s="193">
        <f>IF(N1320="zákl. přenesená",J1320,0)</f>
        <v>0</v>
      </c>
      <c r="BH1320" s="193">
        <f>IF(N1320="sníž. přenesená",J1320,0)</f>
        <v>0</v>
      </c>
      <c r="BI1320" s="193">
        <f>IF(N1320="nulová",J1320,0)</f>
        <v>0</v>
      </c>
      <c r="BJ1320" s="20" t="s">
        <v>79</v>
      </c>
      <c r="BK1320" s="193">
        <f>ROUND(I1320*H1320,2)</f>
        <v>0</v>
      </c>
      <c r="BL1320" s="20" t="s">
        <v>88</v>
      </c>
      <c r="BM1320" s="192" t="s">
        <v>1473</v>
      </c>
    </row>
    <row r="1321" spans="1:65" s="2" customFormat="1" ht="11.25">
      <c r="A1321" s="37"/>
      <c r="B1321" s="38"/>
      <c r="C1321" s="39"/>
      <c r="D1321" s="194" t="s">
        <v>172</v>
      </c>
      <c r="E1321" s="39"/>
      <c r="F1321" s="195" t="s">
        <v>1474</v>
      </c>
      <c r="G1321" s="39"/>
      <c r="H1321" s="39"/>
      <c r="I1321" s="196"/>
      <c r="J1321" s="39"/>
      <c r="K1321" s="39"/>
      <c r="L1321" s="42"/>
      <c r="M1321" s="197"/>
      <c r="N1321" s="198"/>
      <c r="O1321" s="67"/>
      <c r="P1321" s="67"/>
      <c r="Q1321" s="67"/>
      <c r="R1321" s="67"/>
      <c r="S1321" s="67"/>
      <c r="T1321" s="68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T1321" s="20" t="s">
        <v>172</v>
      </c>
      <c r="AU1321" s="20" t="s">
        <v>79</v>
      </c>
    </row>
    <row r="1322" spans="1:65" s="13" customFormat="1" ht="11.25">
      <c r="B1322" s="199"/>
      <c r="C1322" s="200"/>
      <c r="D1322" s="201" t="s">
        <v>181</v>
      </c>
      <c r="E1322" s="202" t="s">
        <v>19</v>
      </c>
      <c r="F1322" s="203" t="s">
        <v>1475</v>
      </c>
      <c r="G1322" s="200"/>
      <c r="H1322" s="204">
        <v>9</v>
      </c>
      <c r="I1322" s="205"/>
      <c r="J1322" s="200"/>
      <c r="K1322" s="200"/>
      <c r="L1322" s="206"/>
      <c r="M1322" s="207"/>
      <c r="N1322" s="208"/>
      <c r="O1322" s="208"/>
      <c r="P1322" s="208"/>
      <c r="Q1322" s="208"/>
      <c r="R1322" s="208"/>
      <c r="S1322" s="208"/>
      <c r="T1322" s="209"/>
      <c r="AT1322" s="210" t="s">
        <v>181</v>
      </c>
      <c r="AU1322" s="210" t="s">
        <v>79</v>
      </c>
      <c r="AV1322" s="13" t="s">
        <v>79</v>
      </c>
      <c r="AW1322" s="13" t="s">
        <v>31</v>
      </c>
      <c r="AX1322" s="13" t="s">
        <v>69</v>
      </c>
      <c r="AY1322" s="210" t="s">
        <v>165</v>
      </c>
    </row>
    <row r="1323" spans="1:65" s="13" customFormat="1" ht="11.25">
      <c r="B1323" s="199"/>
      <c r="C1323" s="200"/>
      <c r="D1323" s="201" t="s">
        <v>181</v>
      </c>
      <c r="E1323" s="202" t="s">
        <v>19</v>
      </c>
      <c r="F1323" s="203" t="s">
        <v>1476</v>
      </c>
      <c r="G1323" s="200"/>
      <c r="H1323" s="204">
        <v>5.0999999999999996</v>
      </c>
      <c r="I1323" s="205"/>
      <c r="J1323" s="200"/>
      <c r="K1323" s="200"/>
      <c r="L1323" s="206"/>
      <c r="M1323" s="207"/>
      <c r="N1323" s="208"/>
      <c r="O1323" s="208"/>
      <c r="P1323" s="208"/>
      <c r="Q1323" s="208"/>
      <c r="R1323" s="208"/>
      <c r="S1323" s="208"/>
      <c r="T1323" s="209"/>
      <c r="AT1323" s="210" t="s">
        <v>181</v>
      </c>
      <c r="AU1323" s="210" t="s">
        <v>79</v>
      </c>
      <c r="AV1323" s="13" t="s">
        <v>79</v>
      </c>
      <c r="AW1323" s="13" t="s">
        <v>31</v>
      </c>
      <c r="AX1323" s="13" t="s">
        <v>69</v>
      </c>
      <c r="AY1323" s="210" t="s">
        <v>165</v>
      </c>
    </row>
    <row r="1324" spans="1:65" s="13" customFormat="1" ht="11.25">
      <c r="B1324" s="199"/>
      <c r="C1324" s="200"/>
      <c r="D1324" s="201" t="s">
        <v>181</v>
      </c>
      <c r="E1324" s="202" t="s">
        <v>19</v>
      </c>
      <c r="F1324" s="203" t="s">
        <v>1477</v>
      </c>
      <c r="G1324" s="200"/>
      <c r="H1324" s="204">
        <v>12.6</v>
      </c>
      <c r="I1324" s="205"/>
      <c r="J1324" s="200"/>
      <c r="K1324" s="200"/>
      <c r="L1324" s="206"/>
      <c r="M1324" s="207"/>
      <c r="N1324" s="208"/>
      <c r="O1324" s="208"/>
      <c r="P1324" s="208"/>
      <c r="Q1324" s="208"/>
      <c r="R1324" s="208"/>
      <c r="S1324" s="208"/>
      <c r="T1324" s="209"/>
      <c r="AT1324" s="210" t="s">
        <v>181</v>
      </c>
      <c r="AU1324" s="210" t="s">
        <v>79</v>
      </c>
      <c r="AV1324" s="13" t="s">
        <v>79</v>
      </c>
      <c r="AW1324" s="13" t="s">
        <v>31</v>
      </c>
      <c r="AX1324" s="13" t="s">
        <v>69</v>
      </c>
      <c r="AY1324" s="210" t="s">
        <v>165</v>
      </c>
    </row>
    <row r="1325" spans="1:65" s="13" customFormat="1" ht="11.25">
      <c r="B1325" s="199"/>
      <c r="C1325" s="200"/>
      <c r="D1325" s="201" t="s">
        <v>181</v>
      </c>
      <c r="E1325" s="202" t="s">
        <v>19</v>
      </c>
      <c r="F1325" s="203" t="s">
        <v>1478</v>
      </c>
      <c r="G1325" s="200"/>
      <c r="H1325" s="204">
        <v>5.88</v>
      </c>
      <c r="I1325" s="205"/>
      <c r="J1325" s="200"/>
      <c r="K1325" s="200"/>
      <c r="L1325" s="206"/>
      <c r="M1325" s="207"/>
      <c r="N1325" s="208"/>
      <c r="O1325" s="208"/>
      <c r="P1325" s="208"/>
      <c r="Q1325" s="208"/>
      <c r="R1325" s="208"/>
      <c r="S1325" s="208"/>
      <c r="T1325" s="209"/>
      <c r="AT1325" s="210" t="s">
        <v>181</v>
      </c>
      <c r="AU1325" s="210" t="s">
        <v>79</v>
      </c>
      <c r="AV1325" s="13" t="s">
        <v>79</v>
      </c>
      <c r="AW1325" s="13" t="s">
        <v>31</v>
      </c>
      <c r="AX1325" s="13" t="s">
        <v>69</v>
      </c>
      <c r="AY1325" s="210" t="s">
        <v>165</v>
      </c>
    </row>
    <row r="1326" spans="1:65" s="15" customFormat="1" ht="11.25">
      <c r="B1326" s="221"/>
      <c r="C1326" s="222"/>
      <c r="D1326" s="201" t="s">
        <v>181</v>
      </c>
      <c r="E1326" s="223" t="s">
        <v>19</v>
      </c>
      <c r="F1326" s="224" t="s">
        <v>184</v>
      </c>
      <c r="G1326" s="222"/>
      <c r="H1326" s="225">
        <v>32.58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181</v>
      </c>
      <c r="AU1326" s="231" t="s">
        <v>79</v>
      </c>
      <c r="AV1326" s="15" t="s">
        <v>88</v>
      </c>
      <c r="AW1326" s="15" t="s">
        <v>31</v>
      </c>
      <c r="AX1326" s="15" t="s">
        <v>73</v>
      </c>
      <c r="AY1326" s="231" t="s">
        <v>165</v>
      </c>
    </row>
    <row r="1327" spans="1:65" s="2" customFormat="1" ht="33" customHeight="1">
      <c r="A1327" s="37"/>
      <c r="B1327" s="38"/>
      <c r="C1327" s="181" t="s">
        <v>1479</v>
      </c>
      <c r="D1327" s="181" t="s">
        <v>167</v>
      </c>
      <c r="E1327" s="182" t="s">
        <v>1480</v>
      </c>
      <c r="F1327" s="183" t="s">
        <v>1481</v>
      </c>
      <c r="G1327" s="184" t="s">
        <v>323</v>
      </c>
      <c r="H1327" s="185">
        <v>1.8</v>
      </c>
      <c r="I1327" s="186"/>
      <c r="J1327" s="187">
        <f>ROUND(I1327*H1327,2)</f>
        <v>0</v>
      </c>
      <c r="K1327" s="183" t="s">
        <v>171</v>
      </c>
      <c r="L1327" s="42"/>
      <c r="M1327" s="188" t="s">
        <v>19</v>
      </c>
      <c r="N1327" s="189" t="s">
        <v>41</v>
      </c>
      <c r="O1327" s="67"/>
      <c r="P1327" s="190">
        <f>O1327*H1327</f>
        <v>0</v>
      </c>
      <c r="Q1327" s="190">
        <v>0</v>
      </c>
      <c r="R1327" s="190">
        <f>Q1327*H1327</f>
        <v>0</v>
      </c>
      <c r="S1327" s="190">
        <v>8.3000000000000004E-2</v>
      </c>
      <c r="T1327" s="191">
        <f>S1327*H1327</f>
        <v>0.14940000000000001</v>
      </c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R1327" s="192" t="s">
        <v>88</v>
      </c>
      <c r="AT1327" s="192" t="s">
        <v>167</v>
      </c>
      <c r="AU1327" s="192" t="s">
        <v>79</v>
      </c>
      <c r="AY1327" s="20" t="s">
        <v>165</v>
      </c>
      <c r="BE1327" s="193">
        <f>IF(N1327="základní",J1327,0)</f>
        <v>0</v>
      </c>
      <c r="BF1327" s="193">
        <f>IF(N1327="snížená",J1327,0)</f>
        <v>0</v>
      </c>
      <c r="BG1327" s="193">
        <f>IF(N1327="zákl. přenesená",J1327,0)</f>
        <v>0</v>
      </c>
      <c r="BH1327" s="193">
        <f>IF(N1327="sníž. přenesená",J1327,0)</f>
        <v>0</v>
      </c>
      <c r="BI1327" s="193">
        <f>IF(N1327="nulová",J1327,0)</f>
        <v>0</v>
      </c>
      <c r="BJ1327" s="20" t="s">
        <v>79</v>
      </c>
      <c r="BK1327" s="193">
        <f>ROUND(I1327*H1327,2)</f>
        <v>0</v>
      </c>
      <c r="BL1327" s="20" t="s">
        <v>88</v>
      </c>
      <c r="BM1327" s="192" t="s">
        <v>1482</v>
      </c>
    </row>
    <row r="1328" spans="1:65" s="2" customFormat="1" ht="11.25">
      <c r="A1328" s="37"/>
      <c r="B1328" s="38"/>
      <c r="C1328" s="39"/>
      <c r="D1328" s="194" t="s">
        <v>172</v>
      </c>
      <c r="E1328" s="39"/>
      <c r="F1328" s="195" t="s">
        <v>1483</v>
      </c>
      <c r="G1328" s="39"/>
      <c r="H1328" s="39"/>
      <c r="I1328" s="196"/>
      <c r="J1328" s="39"/>
      <c r="K1328" s="39"/>
      <c r="L1328" s="42"/>
      <c r="M1328" s="197"/>
      <c r="N1328" s="198"/>
      <c r="O1328" s="67"/>
      <c r="P1328" s="67"/>
      <c r="Q1328" s="67"/>
      <c r="R1328" s="67"/>
      <c r="S1328" s="67"/>
      <c r="T1328" s="68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T1328" s="20" t="s">
        <v>172</v>
      </c>
      <c r="AU1328" s="20" t="s">
        <v>79</v>
      </c>
    </row>
    <row r="1329" spans="1:65" s="13" customFormat="1" ht="11.25">
      <c r="B1329" s="199"/>
      <c r="C1329" s="200"/>
      <c r="D1329" s="201" t="s">
        <v>181</v>
      </c>
      <c r="E1329" s="202" t="s">
        <v>19</v>
      </c>
      <c r="F1329" s="203" t="s">
        <v>1484</v>
      </c>
      <c r="G1329" s="200"/>
      <c r="H1329" s="204">
        <v>1.8</v>
      </c>
      <c r="I1329" s="205"/>
      <c r="J1329" s="200"/>
      <c r="K1329" s="200"/>
      <c r="L1329" s="206"/>
      <c r="M1329" s="207"/>
      <c r="N1329" s="208"/>
      <c r="O1329" s="208"/>
      <c r="P1329" s="208"/>
      <c r="Q1329" s="208"/>
      <c r="R1329" s="208"/>
      <c r="S1329" s="208"/>
      <c r="T1329" s="209"/>
      <c r="AT1329" s="210" t="s">
        <v>181</v>
      </c>
      <c r="AU1329" s="210" t="s">
        <v>79</v>
      </c>
      <c r="AV1329" s="13" t="s">
        <v>79</v>
      </c>
      <c r="AW1329" s="13" t="s">
        <v>31</v>
      </c>
      <c r="AX1329" s="13" t="s">
        <v>69</v>
      </c>
      <c r="AY1329" s="210" t="s">
        <v>165</v>
      </c>
    </row>
    <row r="1330" spans="1:65" s="15" customFormat="1" ht="11.25">
      <c r="B1330" s="221"/>
      <c r="C1330" s="222"/>
      <c r="D1330" s="201" t="s">
        <v>181</v>
      </c>
      <c r="E1330" s="223" t="s">
        <v>19</v>
      </c>
      <c r="F1330" s="224" t="s">
        <v>184</v>
      </c>
      <c r="G1330" s="222"/>
      <c r="H1330" s="225">
        <v>1.8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181</v>
      </c>
      <c r="AU1330" s="231" t="s">
        <v>79</v>
      </c>
      <c r="AV1330" s="15" t="s">
        <v>88</v>
      </c>
      <c r="AW1330" s="15" t="s">
        <v>31</v>
      </c>
      <c r="AX1330" s="15" t="s">
        <v>73</v>
      </c>
      <c r="AY1330" s="231" t="s">
        <v>165</v>
      </c>
    </row>
    <row r="1331" spans="1:65" s="2" customFormat="1" ht="33" customHeight="1">
      <c r="A1331" s="37"/>
      <c r="B1331" s="38"/>
      <c r="C1331" s="181" t="s">
        <v>1485</v>
      </c>
      <c r="D1331" s="181" t="s">
        <v>167</v>
      </c>
      <c r="E1331" s="182" t="s">
        <v>1486</v>
      </c>
      <c r="F1331" s="183" t="s">
        <v>1487</v>
      </c>
      <c r="G1331" s="184" t="s">
        <v>323</v>
      </c>
      <c r="H1331" s="185">
        <v>5.4240000000000004</v>
      </c>
      <c r="I1331" s="186"/>
      <c r="J1331" s="187">
        <f>ROUND(I1331*H1331,2)</f>
        <v>0</v>
      </c>
      <c r="K1331" s="183" t="s">
        <v>171</v>
      </c>
      <c r="L1331" s="42"/>
      <c r="M1331" s="188" t="s">
        <v>19</v>
      </c>
      <c r="N1331" s="189" t="s">
        <v>41</v>
      </c>
      <c r="O1331" s="67"/>
      <c r="P1331" s="190">
        <f>O1331*H1331</f>
        <v>0</v>
      </c>
      <c r="Q1331" s="190">
        <v>0</v>
      </c>
      <c r="R1331" s="190">
        <f>Q1331*H1331</f>
        <v>0</v>
      </c>
      <c r="S1331" s="190">
        <v>6.2E-2</v>
      </c>
      <c r="T1331" s="191">
        <f>S1331*H1331</f>
        <v>0.33628800000000003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192" t="s">
        <v>88</v>
      </c>
      <c r="AT1331" s="192" t="s">
        <v>167</v>
      </c>
      <c r="AU1331" s="192" t="s">
        <v>79</v>
      </c>
      <c r="AY1331" s="20" t="s">
        <v>165</v>
      </c>
      <c r="BE1331" s="193">
        <f>IF(N1331="základní",J1331,0)</f>
        <v>0</v>
      </c>
      <c r="BF1331" s="193">
        <f>IF(N1331="snížená",J1331,0)</f>
        <v>0</v>
      </c>
      <c r="BG1331" s="193">
        <f>IF(N1331="zákl. přenesená",J1331,0)</f>
        <v>0</v>
      </c>
      <c r="BH1331" s="193">
        <f>IF(N1331="sníž. přenesená",J1331,0)</f>
        <v>0</v>
      </c>
      <c r="BI1331" s="193">
        <f>IF(N1331="nulová",J1331,0)</f>
        <v>0</v>
      </c>
      <c r="BJ1331" s="20" t="s">
        <v>79</v>
      </c>
      <c r="BK1331" s="193">
        <f>ROUND(I1331*H1331,2)</f>
        <v>0</v>
      </c>
      <c r="BL1331" s="20" t="s">
        <v>88</v>
      </c>
      <c r="BM1331" s="192" t="s">
        <v>1488</v>
      </c>
    </row>
    <row r="1332" spans="1:65" s="2" customFormat="1" ht="11.25">
      <c r="A1332" s="37"/>
      <c r="B1332" s="38"/>
      <c r="C1332" s="39"/>
      <c r="D1332" s="194" t="s">
        <v>172</v>
      </c>
      <c r="E1332" s="39"/>
      <c r="F1332" s="195" t="s">
        <v>1489</v>
      </c>
      <c r="G1332" s="39"/>
      <c r="H1332" s="39"/>
      <c r="I1332" s="196"/>
      <c r="J1332" s="39"/>
      <c r="K1332" s="39"/>
      <c r="L1332" s="42"/>
      <c r="M1332" s="197"/>
      <c r="N1332" s="198"/>
      <c r="O1332" s="67"/>
      <c r="P1332" s="67"/>
      <c r="Q1332" s="67"/>
      <c r="R1332" s="67"/>
      <c r="S1332" s="67"/>
      <c r="T1332" s="68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T1332" s="20" t="s">
        <v>172</v>
      </c>
      <c r="AU1332" s="20" t="s">
        <v>79</v>
      </c>
    </row>
    <row r="1333" spans="1:65" s="13" customFormat="1" ht="11.25">
      <c r="B1333" s="199"/>
      <c r="C1333" s="200"/>
      <c r="D1333" s="201" t="s">
        <v>181</v>
      </c>
      <c r="E1333" s="202" t="s">
        <v>19</v>
      </c>
      <c r="F1333" s="203" t="s">
        <v>1490</v>
      </c>
      <c r="G1333" s="200"/>
      <c r="H1333" s="204">
        <v>2.58</v>
      </c>
      <c r="I1333" s="205"/>
      <c r="J1333" s="200"/>
      <c r="K1333" s="200"/>
      <c r="L1333" s="206"/>
      <c r="M1333" s="207"/>
      <c r="N1333" s="208"/>
      <c r="O1333" s="208"/>
      <c r="P1333" s="208"/>
      <c r="Q1333" s="208"/>
      <c r="R1333" s="208"/>
      <c r="S1333" s="208"/>
      <c r="T1333" s="209"/>
      <c r="AT1333" s="210" t="s">
        <v>181</v>
      </c>
      <c r="AU1333" s="210" t="s">
        <v>79</v>
      </c>
      <c r="AV1333" s="13" t="s">
        <v>79</v>
      </c>
      <c r="AW1333" s="13" t="s">
        <v>31</v>
      </c>
      <c r="AX1333" s="13" t="s">
        <v>69</v>
      </c>
      <c r="AY1333" s="210" t="s">
        <v>165</v>
      </c>
    </row>
    <row r="1334" spans="1:65" s="13" customFormat="1" ht="11.25">
      <c r="B1334" s="199"/>
      <c r="C1334" s="200"/>
      <c r="D1334" s="201" t="s">
        <v>181</v>
      </c>
      <c r="E1334" s="202" t="s">
        <v>19</v>
      </c>
      <c r="F1334" s="203" t="s">
        <v>1491</v>
      </c>
      <c r="G1334" s="200"/>
      <c r="H1334" s="204">
        <v>2.8439999999999999</v>
      </c>
      <c r="I1334" s="205"/>
      <c r="J1334" s="200"/>
      <c r="K1334" s="200"/>
      <c r="L1334" s="206"/>
      <c r="M1334" s="207"/>
      <c r="N1334" s="208"/>
      <c r="O1334" s="208"/>
      <c r="P1334" s="208"/>
      <c r="Q1334" s="208"/>
      <c r="R1334" s="208"/>
      <c r="S1334" s="208"/>
      <c r="T1334" s="209"/>
      <c r="AT1334" s="210" t="s">
        <v>181</v>
      </c>
      <c r="AU1334" s="210" t="s">
        <v>79</v>
      </c>
      <c r="AV1334" s="13" t="s">
        <v>79</v>
      </c>
      <c r="AW1334" s="13" t="s">
        <v>31</v>
      </c>
      <c r="AX1334" s="13" t="s">
        <v>69</v>
      </c>
      <c r="AY1334" s="210" t="s">
        <v>165</v>
      </c>
    </row>
    <row r="1335" spans="1:65" s="15" customFormat="1" ht="11.25">
      <c r="B1335" s="221"/>
      <c r="C1335" s="222"/>
      <c r="D1335" s="201" t="s">
        <v>181</v>
      </c>
      <c r="E1335" s="223" t="s">
        <v>19</v>
      </c>
      <c r="F1335" s="224" t="s">
        <v>184</v>
      </c>
      <c r="G1335" s="222"/>
      <c r="H1335" s="225">
        <v>5.4240000000000004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181</v>
      </c>
      <c r="AU1335" s="231" t="s">
        <v>79</v>
      </c>
      <c r="AV1335" s="15" t="s">
        <v>88</v>
      </c>
      <c r="AW1335" s="15" t="s">
        <v>31</v>
      </c>
      <c r="AX1335" s="15" t="s">
        <v>73</v>
      </c>
      <c r="AY1335" s="231" t="s">
        <v>165</v>
      </c>
    </row>
    <row r="1336" spans="1:65" s="2" customFormat="1" ht="55.5" customHeight="1">
      <c r="A1336" s="37"/>
      <c r="B1336" s="38"/>
      <c r="C1336" s="181" t="s">
        <v>1492</v>
      </c>
      <c r="D1336" s="181" t="s">
        <v>167</v>
      </c>
      <c r="E1336" s="182" t="s">
        <v>1493</v>
      </c>
      <c r="F1336" s="183" t="s">
        <v>1494</v>
      </c>
      <c r="G1336" s="184" t="s">
        <v>290</v>
      </c>
      <c r="H1336" s="185">
        <v>1</v>
      </c>
      <c r="I1336" s="186"/>
      <c r="J1336" s="187">
        <f>ROUND(I1336*H1336,2)</f>
        <v>0</v>
      </c>
      <c r="K1336" s="183" t="s">
        <v>171</v>
      </c>
      <c r="L1336" s="42"/>
      <c r="M1336" s="188" t="s">
        <v>19</v>
      </c>
      <c r="N1336" s="189" t="s">
        <v>41</v>
      </c>
      <c r="O1336" s="67"/>
      <c r="P1336" s="190">
        <f>O1336*H1336</f>
        <v>0</v>
      </c>
      <c r="Q1336" s="190">
        <v>0</v>
      </c>
      <c r="R1336" s="190">
        <f>Q1336*H1336</f>
        <v>0</v>
      </c>
      <c r="S1336" s="190">
        <v>6.9000000000000006E-2</v>
      </c>
      <c r="T1336" s="191">
        <f>S1336*H1336</f>
        <v>6.9000000000000006E-2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192" t="s">
        <v>88</v>
      </c>
      <c r="AT1336" s="192" t="s">
        <v>167</v>
      </c>
      <c r="AU1336" s="192" t="s">
        <v>79</v>
      </c>
      <c r="AY1336" s="20" t="s">
        <v>165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0" t="s">
        <v>79</v>
      </c>
      <c r="BK1336" s="193">
        <f>ROUND(I1336*H1336,2)</f>
        <v>0</v>
      </c>
      <c r="BL1336" s="20" t="s">
        <v>88</v>
      </c>
      <c r="BM1336" s="192" t="s">
        <v>1495</v>
      </c>
    </row>
    <row r="1337" spans="1:65" s="2" customFormat="1" ht="11.25">
      <c r="A1337" s="37"/>
      <c r="B1337" s="38"/>
      <c r="C1337" s="39"/>
      <c r="D1337" s="194" t="s">
        <v>172</v>
      </c>
      <c r="E1337" s="39"/>
      <c r="F1337" s="195" t="s">
        <v>1496</v>
      </c>
      <c r="G1337" s="39"/>
      <c r="H1337" s="39"/>
      <c r="I1337" s="196"/>
      <c r="J1337" s="39"/>
      <c r="K1337" s="39"/>
      <c r="L1337" s="42"/>
      <c r="M1337" s="197"/>
      <c r="N1337" s="198"/>
      <c r="O1337" s="67"/>
      <c r="P1337" s="67"/>
      <c r="Q1337" s="67"/>
      <c r="R1337" s="67"/>
      <c r="S1337" s="67"/>
      <c r="T1337" s="68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T1337" s="20" t="s">
        <v>172</v>
      </c>
      <c r="AU1337" s="20" t="s">
        <v>79</v>
      </c>
    </row>
    <row r="1338" spans="1:65" s="13" customFormat="1" ht="11.25">
      <c r="B1338" s="199"/>
      <c r="C1338" s="200"/>
      <c r="D1338" s="201" t="s">
        <v>181</v>
      </c>
      <c r="E1338" s="202" t="s">
        <v>19</v>
      </c>
      <c r="F1338" s="203" t="s">
        <v>1497</v>
      </c>
      <c r="G1338" s="200"/>
      <c r="H1338" s="204">
        <v>1</v>
      </c>
      <c r="I1338" s="205"/>
      <c r="J1338" s="200"/>
      <c r="K1338" s="200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181</v>
      </c>
      <c r="AU1338" s="210" t="s">
        <v>79</v>
      </c>
      <c r="AV1338" s="13" t="s">
        <v>79</v>
      </c>
      <c r="AW1338" s="13" t="s">
        <v>31</v>
      </c>
      <c r="AX1338" s="13" t="s">
        <v>69</v>
      </c>
      <c r="AY1338" s="210" t="s">
        <v>165</v>
      </c>
    </row>
    <row r="1339" spans="1:65" s="15" customFormat="1" ht="11.25">
      <c r="B1339" s="221"/>
      <c r="C1339" s="222"/>
      <c r="D1339" s="201" t="s">
        <v>181</v>
      </c>
      <c r="E1339" s="223" t="s">
        <v>19</v>
      </c>
      <c r="F1339" s="224" t="s">
        <v>184</v>
      </c>
      <c r="G1339" s="222"/>
      <c r="H1339" s="225">
        <v>1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181</v>
      </c>
      <c r="AU1339" s="231" t="s">
        <v>79</v>
      </c>
      <c r="AV1339" s="15" t="s">
        <v>88</v>
      </c>
      <c r="AW1339" s="15" t="s">
        <v>31</v>
      </c>
      <c r="AX1339" s="15" t="s">
        <v>73</v>
      </c>
      <c r="AY1339" s="231" t="s">
        <v>165</v>
      </c>
    </row>
    <row r="1340" spans="1:65" s="2" customFormat="1" ht="55.5" customHeight="1">
      <c r="A1340" s="37"/>
      <c r="B1340" s="38"/>
      <c r="C1340" s="181" t="s">
        <v>1498</v>
      </c>
      <c r="D1340" s="181" t="s">
        <v>167</v>
      </c>
      <c r="E1340" s="182" t="s">
        <v>1499</v>
      </c>
      <c r="F1340" s="183" t="s">
        <v>1500</v>
      </c>
      <c r="G1340" s="184" t="s">
        <v>290</v>
      </c>
      <c r="H1340" s="185">
        <v>1</v>
      </c>
      <c r="I1340" s="186"/>
      <c r="J1340" s="187">
        <f>ROUND(I1340*H1340,2)</f>
        <v>0</v>
      </c>
      <c r="K1340" s="183" t="s">
        <v>171</v>
      </c>
      <c r="L1340" s="42"/>
      <c r="M1340" s="188" t="s">
        <v>19</v>
      </c>
      <c r="N1340" s="189" t="s">
        <v>41</v>
      </c>
      <c r="O1340" s="67"/>
      <c r="P1340" s="190">
        <f>O1340*H1340</f>
        <v>0</v>
      </c>
      <c r="Q1340" s="190">
        <v>0</v>
      </c>
      <c r="R1340" s="190">
        <f>Q1340*H1340</f>
        <v>0</v>
      </c>
      <c r="S1340" s="190">
        <v>0.13800000000000001</v>
      </c>
      <c r="T1340" s="191">
        <f>S1340*H1340</f>
        <v>0.13800000000000001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192" t="s">
        <v>88</v>
      </c>
      <c r="AT1340" s="192" t="s">
        <v>167</v>
      </c>
      <c r="AU1340" s="192" t="s">
        <v>79</v>
      </c>
      <c r="AY1340" s="20" t="s">
        <v>165</v>
      </c>
      <c r="BE1340" s="193">
        <f>IF(N1340="základní",J1340,0)</f>
        <v>0</v>
      </c>
      <c r="BF1340" s="193">
        <f>IF(N1340="snížená",J1340,0)</f>
        <v>0</v>
      </c>
      <c r="BG1340" s="193">
        <f>IF(N1340="zákl. přenesená",J1340,0)</f>
        <v>0</v>
      </c>
      <c r="BH1340" s="193">
        <f>IF(N1340="sníž. přenesená",J1340,0)</f>
        <v>0</v>
      </c>
      <c r="BI1340" s="193">
        <f>IF(N1340="nulová",J1340,0)</f>
        <v>0</v>
      </c>
      <c r="BJ1340" s="20" t="s">
        <v>79</v>
      </c>
      <c r="BK1340" s="193">
        <f>ROUND(I1340*H1340,2)</f>
        <v>0</v>
      </c>
      <c r="BL1340" s="20" t="s">
        <v>88</v>
      </c>
      <c r="BM1340" s="192" t="s">
        <v>1501</v>
      </c>
    </row>
    <row r="1341" spans="1:65" s="2" customFormat="1" ht="11.25">
      <c r="A1341" s="37"/>
      <c r="B1341" s="38"/>
      <c r="C1341" s="39"/>
      <c r="D1341" s="194" t="s">
        <v>172</v>
      </c>
      <c r="E1341" s="39"/>
      <c r="F1341" s="195" t="s">
        <v>1502</v>
      </c>
      <c r="G1341" s="39"/>
      <c r="H1341" s="39"/>
      <c r="I1341" s="196"/>
      <c r="J1341" s="39"/>
      <c r="K1341" s="39"/>
      <c r="L1341" s="42"/>
      <c r="M1341" s="197"/>
      <c r="N1341" s="198"/>
      <c r="O1341" s="67"/>
      <c r="P1341" s="67"/>
      <c r="Q1341" s="67"/>
      <c r="R1341" s="67"/>
      <c r="S1341" s="67"/>
      <c r="T1341" s="68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T1341" s="20" t="s">
        <v>172</v>
      </c>
      <c r="AU1341" s="20" t="s">
        <v>79</v>
      </c>
    </row>
    <row r="1342" spans="1:65" s="13" customFormat="1" ht="11.25">
      <c r="B1342" s="199"/>
      <c r="C1342" s="200"/>
      <c r="D1342" s="201" t="s">
        <v>181</v>
      </c>
      <c r="E1342" s="202" t="s">
        <v>19</v>
      </c>
      <c r="F1342" s="203" t="s">
        <v>1503</v>
      </c>
      <c r="G1342" s="200"/>
      <c r="H1342" s="204">
        <v>1</v>
      </c>
      <c r="I1342" s="205"/>
      <c r="J1342" s="200"/>
      <c r="K1342" s="200"/>
      <c r="L1342" s="206"/>
      <c r="M1342" s="207"/>
      <c r="N1342" s="208"/>
      <c r="O1342" s="208"/>
      <c r="P1342" s="208"/>
      <c r="Q1342" s="208"/>
      <c r="R1342" s="208"/>
      <c r="S1342" s="208"/>
      <c r="T1342" s="209"/>
      <c r="AT1342" s="210" t="s">
        <v>181</v>
      </c>
      <c r="AU1342" s="210" t="s">
        <v>79</v>
      </c>
      <c r="AV1342" s="13" t="s">
        <v>79</v>
      </c>
      <c r="AW1342" s="13" t="s">
        <v>31</v>
      </c>
      <c r="AX1342" s="13" t="s">
        <v>69</v>
      </c>
      <c r="AY1342" s="210" t="s">
        <v>165</v>
      </c>
    </row>
    <row r="1343" spans="1:65" s="15" customFormat="1" ht="11.25">
      <c r="B1343" s="221"/>
      <c r="C1343" s="222"/>
      <c r="D1343" s="201" t="s">
        <v>181</v>
      </c>
      <c r="E1343" s="223" t="s">
        <v>19</v>
      </c>
      <c r="F1343" s="224" t="s">
        <v>184</v>
      </c>
      <c r="G1343" s="222"/>
      <c r="H1343" s="225">
        <v>1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181</v>
      </c>
      <c r="AU1343" s="231" t="s">
        <v>79</v>
      </c>
      <c r="AV1343" s="15" t="s">
        <v>88</v>
      </c>
      <c r="AW1343" s="15" t="s">
        <v>31</v>
      </c>
      <c r="AX1343" s="15" t="s">
        <v>73</v>
      </c>
      <c r="AY1343" s="231" t="s">
        <v>165</v>
      </c>
    </row>
    <row r="1344" spans="1:65" s="2" customFormat="1" ht="55.5" customHeight="1">
      <c r="A1344" s="37"/>
      <c r="B1344" s="38"/>
      <c r="C1344" s="181" t="s">
        <v>1504</v>
      </c>
      <c r="D1344" s="181" t="s">
        <v>167</v>
      </c>
      <c r="E1344" s="182" t="s">
        <v>1505</v>
      </c>
      <c r="F1344" s="183" t="s">
        <v>1506</v>
      </c>
      <c r="G1344" s="184" t="s">
        <v>290</v>
      </c>
      <c r="H1344" s="185">
        <v>1</v>
      </c>
      <c r="I1344" s="186"/>
      <c r="J1344" s="187">
        <f>ROUND(I1344*H1344,2)</f>
        <v>0</v>
      </c>
      <c r="K1344" s="183" t="s">
        <v>171</v>
      </c>
      <c r="L1344" s="42"/>
      <c r="M1344" s="188" t="s">
        <v>19</v>
      </c>
      <c r="N1344" s="189" t="s">
        <v>41</v>
      </c>
      <c r="O1344" s="67"/>
      <c r="P1344" s="190">
        <f>O1344*H1344</f>
        <v>0</v>
      </c>
      <c r="Q1344" s="190">
        <v>0</v>
      </c>
      <c r="R1344" s="190">
        <f>Q1344*H1344</f>
        <v>0</v>
      </c>
      <c r="S1344" s="190">
        <v>0.20699999999999999</v>
      </c>
      <c r="T1344" s="191">
        <f>S1344*H1344</f>
        <v>0.20699999999999999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192" t="s">
        <v>88</v>
      </c>
      <c r="AT1344" s="192" t="s">
        <v>167</v>
      </c>
      <c r="AU1344" s="192" t="s">
        <v>79</v>
      </c>
      <c r="AY1344" s="20" t="s">
        <v>165</v>
      </c>
      <c r="BE1344" s="193">
        <f>IF(N1344="základní",J1344,0)</f>
        <v>0</v>
      </c>
      <c r="BF1344" s="193">
        <f>IF(N1344="snížená",J1344,0)</f>
        <v>0</v>
      </c>
      <c r="BG1344" s="193">
        <f>IF(N1344="zákl. přenesená",J1344,0)</f>
        <v>0</v>
      </c>
      <c r="BH1344" s="193">
        <f>IF(N1344="sníž. přenesená",J1344,0)</f>
        <v>0</v>
      </c>
      <c r="BI1344" s="193">
        <f>IF(N1344="nulová",J1344,0)</f>
        <v>0</v>
      </c>
      <c r="BJ1344" s="20" t="s">
        <v>79</v>
      </c>
      <c r="BK1344" s="193">
        <f>ROUND(I1344*H1344,2)</f>
        <v>0</v>
      </c>
      <c r="BL1344" s="20" t="s">
        <v>88</v>
      </c>
      <c r="BM1344" s="192" t="s">
        <v>1507</v>
      </c>
    </row>
    <row r="1345" spans="1:65" s="2" customFormat="1" ht="11.25">
      <c r="A1345" s="37"/>
      <c r="B1345" s="38"/>
      <c r="C1345" s="39"/>
      <c r="D1345" s="194" t="s">
        <v>172</v>
      </c>
      <c r="E1345" s="39"/>
      <c r="F1345" s="195" t="s">
        <v>1508</v>
      </c>
      <c r="G1345" s="39"/>
      <c r="H1345" s="39"/>
      <c r="I1345" s="196"/>
      <c r="J1345" s="39"/>
      <c r="K1345" s="39"/>
      <c r="L1345" s="42"/>
      <c r="M1345" s="197"/>
      <c r="N1345" s="198"/>
      <c r="O1345" s="67"/>
      <c r="P1345" s="67"/>
      <c r="Q1345" s="67"/>
      <c r="R1345" s="67"/>
      <c r="S1345" s="67"/>
      <c r="T1345" s="68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T1345" s="20" t="s">
        <v>172</v>
      </c>
      <c r="AU1345" s="20" t="s">
        <v>79</v>
      </c>
    </row>
    <row r="1346" spans="1:65" s="13" customFormat="1" ht="11.25">
      <c r="B1346" s="199"/>
      <c r="C1346" s="200"/>
      <c r="D1346" s="201" t="s">
        <v>181</v>
      </c>
      <c r="E1346" s="202" t="s">
        <v>19</v>
      </c>
      <c r="F1346" s="203" t="s">
        <v>1509</v>
      </c>
      <c r="G1346" s="200"/>
      <c r="H1346" s="204">
        <v>1</v>
      </c>
      <c r="I1346" s="205"/>
      <c r="J1346" s="200"/>
      <c r="K1346" s="200"/>
      <c r="L1346" s="206"/>
      <c r="M1346" s="207"/>
      <c r="N1346" s="208"/>
      <c r="O1346" s="208"/>
      <c r="P1346" s="208"/>
      <c r="Q1346" s="208"/>
      <c r="R1346" s="208"/>
      <c r="S1346" s="208"/>
      <c r="T1346" s="209"/>
      <c r="AT1346" s="210" t="s">
        <v>181</v>
      </c>
      <c r="AU1346" s="210" t="s">
        <v>79</v>
      </c>
      <c r="AV1346" s="13" t="s">
        <v>79</v>
      </c>
      <c r="AW1346" s="13" t="s">
        <v>31</v>
      </c>
      <c r="AX1346" s="13" t="s">
        <v>69</v>
      </c>
      <c r="AY1346" s="210" t="s">
        <v>165</v>
      </c>
    </row>
    <row r="1347" spans="1:65" s="15" customFormat="1" ht="11.25">
      <c r="B1347" s="221"/>
      <c r="C1347" s="222"/>
      <c r="D1347" s="201" t="s">
        <v>181</v>
      </c>
      <c r="E1347" s="223" t="s">
        <v>19</v>
      </c>
      <c r="F1347" s="224" t="s">
        <v>184</v>
      </c>
      <c r="G1347" s="222"/>
      <c r="H1347" s="225">
        <v>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181</v>
      </c>
      <c r="AU1347" s="231" t="s">
        <v>79</v>
      </c>
      <c r="AV1347" s="15" t="s">
        <v>88</v>
      </c>
      <c r="AW1347" s="15" t="s">
        <v>31</v>
      </c>
      <c r="AX1347" s="15" t="s">
        <v>73</v>
      </c>
      <c r="AY1347" s="231" t="s">
        <v>165</v>
      </c>
    </row>
    <row r="1348" spans="1:65" s="2" customFormat="1" ht="55.5" customHeight="1">
      <c r="A1348" s="37"/>
      <c r="B1348" s="38"/>
      <c r="C1348" s="181" t="s">
        <v>1510</v>
      </c>
      <c r="D1348" s="181" t="s">
        <v>167</v>
      </c>
      <c r="E1348" s="182" t="s">
        <v>1511</v>
      </c>
      <c r="F1348" s="183" t="s">
        <v>1512</v>
      </c>
      <c r="G1348" s="184" t="s">
        <v>290</v>
      </c>
      <c r="H1348" s="185">
        <v>3</v>
      </c>
      <c r="I1348" s="186"/>
      <c r="J1348" s="187">
        <f>ROUND(I1348*H1348,2)</f>
        <v>0</v>
      </c>
      <c r="K1348" s="183" t="s">
        <v>171</v>
      </c>
      <c r="L1348" s="42"/>
      <c r="M1348" s="188" t="s">
        <v>19</v>
      </c>
      <c r="N1348" s="189" t="s">
        <v>41</v>
      </c>
      <c r="O1348" s="67"/>
      <c r="P1348" s="190">
        <f>O1348*H1348</f>
        <v>0</v>
      </c>
      <c r="Q1348" s="190">
        <v>0</v>
      </c>
      <c r="R1348" s="190">
        <f>Q1348*H1348</f>
        <v>0</v>
      </c>
      <c r="S1348" s="190">
        <v>0.27600000000000002</v>
      </c>
      <c r="T1348" s="191">
        <f>S1348*H1348</f>
        <v>0.82800000000000007</v>
      </c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R1348" s="192" t="s">
        <v>88</v>
      </c>
      <c r="AT1348" s="192" t="s">
        <v>167</v>
      </c>
      <c r="AU1348" s="192" t="s">
        <v>79</v>
      </c>
      <c r="AY1348" s="20" t="s">
        <v>165</v>
      </c>
      <c r="BE1348" s="193">
        <f>IF(N1348="základní",J1348,0)</f>
        <v>0</v>
      </c>
      <c r="BF1348" s="193">
        <f>IF(N1348="snížená",J1348,0)</f>
        <v>0</v>
      </c>
      <c r="BG1348" s="193">
        <f>IF(N1348="zákl. přenesená",J1348,0)</f>
        <v>0</v>
      </c>
      <c r="BH1348" s="193">
        <f>IF(N1348="sníž. přenesená",J1348,0)</f>
        <v>0</v>
      </c>
      <c r="BI1348" s="193">
        <f>IF(N1348="nulová",J1348,0)</f>
        <v>0</v>
      </c>
      <c r="BJ1348" s="20" t="s">
        <v>79</v>
      </c>
      <c r="BK1348" s="193">
        <f>ROUND(I1348*H1348,2)</f>
        <v>0</v>
      </c>
      <c r="BL1348" s="20" t="s">
        <v>88</v>
      </c>
      <c r="BM1348" s="192" t="s">
        <v>1513</v>
      </c>
    </row>
    <row r="1349" spans="1:65" s="2" customFormat="1" ht="11.25">
      <c r="A1349" s="37"/>
      <c r="B1349" s="38"/>
      <c r="C1349" s="39"/>
      <c r="D1349" s="194" t="s">
        <v>172</v>
      </c>
      <c r="E1349" s="39"/>
      <c r="F1349" s="195" t="s">
        <v>1514</v>
      </c>
      <c r="G1349" s="39"/>
      <c r="H1349" s="39"/>
      <c r="I1349" s="196"/>
      <c r="J1349" s="39"/>
      <c r="K1349" s="39"/>
      <c r="L1349" s="42"/>
      <c r="M1349" s="197"/>
      <c r="N1349" s="198"/>
      <c r="O1349" s="67"/>
      <c r="P1349" s="67"/>
      <c r="Q1349" s="67"/>
      <c r="R1349" s="67"/>
      <c r="S1349" s="67"/>
      <c r="T1349" s="68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T1349" s="20" t="s">
        <v>172</v>
      </c>
      <c r="AU1349" s="20" t="s">
        <v>79</v>
      </c>
    </row>
    <row r="1350" spans="1:65" s="13" customFormat="1" ht="11.25">
      <c r="B1350" s="199"/>
      <c r="C1350" s="200"/>
      <c r="D1350" s="201" t="s">
        <v>181</v>
      </c>
      <c r="E1350" s="202" t="s">
        <v>19</v>
      </c>
      <c r="F1350" s="203" t="s">
        <v>1515</v>
      </c>
      <c r="G1350" s="200"/>
      <c r="H1350" s="204">
        <v>1</v>
      </c>
      <c r="I1350" s="205"/>
      <c r="J1350" s="200"/>
      <c r="K1350" s="200"/>
      <c r="L1350" s="206"/>
      <c r="M1350" s="207"/>
      <c r="N1350" s="208"/>
      <c r="O1350" s="208"/>
      <c r="P1350" s="208"/>
      <c r="Q1350" s="208"/>
      <c r="R1350" s="208"/>
      <c r="S1350" s="208"/>
      <c r="T1350" s="209"/>
      <c r="AT1350" s="210" t="s">
        <v>181</v>
      </c>
      <c r="AU1350" s="210" t="s">
        <v>79</v>
      </c>
      <c r="AV1350" s="13" t="s">
        <v>79</v>
      </c>
      <c r="AW1350" s="13" t="s">
        <v>31</v>
      </c>
      <c r="AX1350" s="13" t="s">
        <v>69</v>
      </c>
      <c r="AY1350" s="210" t="s">
        <v>165</v>
      </c>
    </row>
    <row r="1351" spans="1:65" s="13" customFormat="1" ht="11.25">
      <c r="B1351" s="199"/>
      <c r="C1351" s="200"/>
      <c r="D1351" s="201" t="s">
        <v>181</v>
      </c>
      <c r="E1351" s="202" t="s">
        <v>19</v>
      </c>
      <c r="F1351" s="203" t="s">
        <v>1516</v>
      </c>
      <c r="G1351" s="200"/>
      <c r="H1351" s="204">
        <v>1</v>
      </c>
      <c r="I1351" s="205"/>
      <c r="J1351" s="200"/>
      <c r="K1351" s="200"/>
      <c r="L1351" s="206"/>
      <c r="M1351" s="207"/>
      <c r="N1351" s="208"/>
      <c r="O1351" s="208"/>
      <c r="P1351" s="208"/>
      <c r="Q1351" s="208"/>
      <c r="R1351" s="208"/>
      <c r="S1351" s="208"/>
      <c r="T1351" s="209"/>
      <c r="AT1351" s="210" t="s">
        <v>181</v>
      </c>
      <c r="AU1351" s="210" t="s">
        <v>79</v>
      </c>
      <c r="AV1351" s="13" t="s">
        <v>79</v>
      </c>
      <c r="AW1351" s="13" t="s">
        <v>31</v>
      </c>
      <c r="AX1351" s="13" t="s">
        <v>69</v>
      </c>
      <c r="AY1351" s="210" t="s">
        <v>165</v>
      </c>
    </row>
    <row r="1352" spans="1:65" s="13" customFormat="1" ht="11.25">
      <c r="B1352" s="199"/>
      <c r="C1352" s="200"/>
      <c r="D1352" s="201" t="s">
        <v>181</v>
      </c>
      <c r="E1352" s="202" t="s">
        <v>19</v>
      </c>
      <c r="F1352" s="203" t="s">
        <v>1517</v>
      </c>
      <c r="G1352" s="200"/>
      <c r="H1352" s="204">
        <v>1</v>
      </c>
      <c r="I1352" s="205"/>
      <c r="J1352" s="200"/>
      <c r="K1352" s="200"/>
      <c r="L1352" s="206"/>
      <c r="M1352" s="207"/>
      <c r="N1352" s="208"/>
      <c r="O1352" s="208"/>
      <c r="P1352" s="208"/>
      <c r="Q1352" s="208"/>
      <c r="R1352" s="208"/>
      <c r="S1352" s="208"/>
      <c r="T1352" s="209"/>
      <c r="AT1352" s="210" t="s">
        <v>181</v>
      </c>
      <c r="AU1352" s="210" t="s">
        <v>79</v>
      </c>
      <c r="AV1352" s="13" t="s">
        <v>79</v>
      </c>
      <c r="AW1352" s="13" t="s">
        <v>31</v>
      </c>
      <c r="AX1352" s="13" t="s">
        <v>69</v>
      </c>
      <c r="AY1352" s="210" t="s">
        <v>165</v>
      </c>
    </row>
    <row r="1353" spans="1:65" s="15" customFormat="1" ht="11.25">
      <c r="B1353" s="221"/>
      <c r="C1353" s="222"/>
      <c r="D1353" s="201" t="s">
        <v>181</v>
      </c>
      <c r="E1353" s="223" t="s">
        <v>19</v>
      </c>
      <c r="F1353" s="224" t="s">
        <v>184</v>
      </c>
      <c r="G1353" s="222"/>
      <c r="H1353" s="225">
        <v>3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181</v>
      </c>
      <c r="AU1353" s="231" t="s">
        <v>79</v>
      </c>
      <c r="AV1353" s="15" t="s">
        <v>88</v>
      </c>
      <c r="AW1353" s="15" t="s">
        <v>31</v>
      </c>
      <c r="AX1353" s="15" t="s">
        <v>73</v>
      </c>
      <c r="AY1353" s="231" t="s">
        <v>165</v>
      </c>
    </row>
    <row r="1354" spans="1:65" s="2" customFormat="1" ht="55.5" customHeight="1">
      <c r="A1354" s="37"/>
      <c r="B1354" s="38"/>
      <c r="C1354" s="181" t="s">
        <v>869</v>
      </c>
      <c r="D1354" s="181" t="s">
        <v>167</v>
      </c>
      <c r="E1354" s="182" t="s">
        <v>1518</v>
      </c>
      <c r="F1354" s="183" t="s">
        <v>1519</v>
      </c>
      <c r="G1354" s="184" t="s">
        <v>323</v>
      </c>
      <c r="H1354" s="185">
        <v>1.752</v>
      </c>
      <c r="I1354" s="186"/>
      <c r="J1354" s="187">
        <f>ROUND(I1354*H1354,2)</f>
        <v>0</v>
      </c>
      <c r="K1354" s="183" t="s">
        <v>171</v>
      </c>
      <c r="L1354" s="42"/>
      <c r="M1354" s="188" t="s">
        <v>19</v>
      </c>
      <c r="N1354" s="189" t="s">
        <v>41</v>
      </c>
      <c r="O1354" s="67"/>
      <c r="P1354" s="190">
        <f>O1354*H1354</f>
        <v>0</v>
      </c>
      <c r="Q1354" s="190">
        <v>0</v>
      </c>
      <c r="R1354" s="190">
        <f>Q1354*H1354</f>
        <v>0</v>
      </c>
      <c r="S1354" s="190">
        <v>0.27</v>
      </c>
      <c r="T1354" s="191">
        <f>S1354*H1354</f>
        <v>0.47304000000000002</v>
      </c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R1354" s="192" t="s">
        <v>88</v>
      </c>
      <c r="AT1354" s="192" t="s">
        <v>167</v>
      </c>
      <c r="AU1354" s="192" t="s">
        <v>79</v>
      </c>
      <c r="AY1354" s="20" t="s">
        <v>165</v>
      </c>
      <c r="BE1354" s="193">
        <f>IF(N1354="základní",J1354,0)</f>
        <v>0</v>
      </c>
      <c r="BF1354" s="193">
        <f>IF(N1354="snížená",J1354,0)</f>
        <v>0</v>
      </c>
      <c r="BG1354" s="193">
        <f>IF(N1354="zákl. přenesená",J1354,0)</f>
        <v>0</v>
      </c>
      <c r="BH1354" s="193">
        <f>IF(N1354="sníž. přenesená",J1354,0)</f>
        <v>0</v>
      </c>
      <c r="BI1354" s="193">
        <f>IF(N1354="nulová",J1354,0)</f>
        <v>0</v>
      </c>
      <c r="BJ1354" s="20" t="s">
        <v>79</v>
      </c>
      <c r="BK1354" s="193">
        <f>ROUND(I1354*H1354,2)</f>
        <v>0</v>
      </c>
      <c r="BL1354" s="20" t="s">
        <v>88</v>
      </c>
      <c r="BM1354" s="192" t="s">
        <v>1520</v>
      </c>
    </row>
    <row r="1355" spans="1:65" s="2" customFormat="1" ht="11.25">
      <c r="A1355" s="37"/>
      <c r="B1355" s="38"/>
      <c r="C1355" s="39"/>
      <c r="D1355" s="194" t="s">
        <v>172</v>
      </c>
      <c r="E1355" s="39"/>
      <c r="F1355" s="195" t="s">
        <v>1521</v>
      </c>
      <c r="G1355" s="39"/>
      <c r="H1355" s="39"/>
      <c r="I1355" s="196"/>
      <c r="J1355" s="39"/>
      <c r="K1355" s="39"/>
      <c r="L1355" s="42"/>
      <c r="M1355" s="197"/>
      <c r="N1355" s="198"/>
      <c r="O1355" s="67"/>
      <c r="P1355" s="67"/>
      <c r="Q1355" s="67"/>
      <c r="R1355" s="67"/>
      <c r="S1355" s="67"/>
      <c r="T1355" s="68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T1355" s="20" t="s">
        <v>172</v>
      </c>
      <c r="AU1355" s="20" t="s">
        <v>79</v>
      </c>
    </row>
    <row r="1356" spans="1:65" s="13" customFormat="1" ht="11.25">
      <c r="B1356" s="199"/>
      <c r="C1356" s="200"/>
      <c r="D1356" s="201" t="s">
        <v>181</v>
      </c>
      <c r="E1356" s="202" t="s">
        <v>19</v>
      </c>
      <c r="F1356" s="203" t="s">
        <v>1522</v>
      </c>
      <c r="G1356" s="200"/>
      <c r="H1356" s="204">
        <v>0.43</v>
      </c>
      <c r="I1356" s="205"/>
      <c r="J1356" s="200"/>
      <c r="K1356" s="200"/>
      <c r="L1356" s="206"/>
      <c r="M1356" s="207"/>
      <c r="N1356" s="208"/>
      <c r="O1356" s="208"/>
      <c r="P1356" s="208"/>
      <c r="Q1356" s="208"/>
      <c r="R1356" s="208"/>
      <c r="S1356" s="208"/>
      <c r="T1356" s="209"/>
      <c r="AT1356" s="210" t="s">
        <v>181</v>
      </c>
      <c r="AU1356" s="210" t="s">
        <v>79</v>
      </c>
      <c r="AV1356" s="13" t="s">
        <v>79</v>
      </c>
      <c r="AW1356" s="13" t="s">
        <v>31</v>
      </c>
      <c r="AX1356" s="13" t="s">
        <v>69</v>
      </c>
      <c r="AY1356" s="210" t="s">
        <v>165</v>
      </c>
    </row>
    <row r="1357" spans="1:65" s="13" customFormat="1" ht="11.25">
      <c r="B1357" s="199"/>
      <c r="C1357" s="200"/>
      <c r="D1357" s="201" t="s">
        <v>181</v>
      </c>
      <c r="E1357" s="202" t="s">
        <v>19</v>
      </c>
      <c r="F1357" s="203" t="s">
        <v>1523</v>
      </c>
      <c r="G1357" s="200"/>
      <c r="H1357" s="204">
        <v>0.42299999999999999</v>
      </c>
      <c r="I1357" s="205"/>
      <c r="J1357" s="200"/>
      <c r="K1357" s="200"/>
      <c r="L1357" s="206"/>
      <c r="M1357" s="207"/>
      <c r="N1357" s="208"/>
      <c r="O1357" s="208"/>
      <c r="P1357" s="208"/>
      <c r="Q1357" s="208"/>
      <c r="R1357" s="208"/>
      <c r="S1357" s="208"/>
      <c r="T1357" s="209"/>
      <c r="AT1357" s="210" t="s">
        <v>181</v>
      </c>
      <c r="AU1357" s="210" t="s">
        <v>79</v>
      </c>
      <c r="AV1357" s="13" t="s">
        <v>79</v>
      </c>
      <c r="AW1357" s="13" t="s">
        <v>31</v>
      </c>
      <c r="AX1357" s="13" t="s">
        <v>69</v>
      </c>
      <c r="AY1357" s="210" t="s">
        <v>165</v>
      </c>
    </row>
    <row r="1358" spans="1:65" s="13" customFormat="1" ht="11.25">
      <c r="B1358" s="199"/>
      <c r="C1358" s="200"/>
      <c r="D1358" s="201" t="s">
        <v>181</v>
      </c>
      <c r="E1358" s="202" t="s">
        <v>19</v>
      </c>
      <c r="F1358" s="203" t="s">
        <v>1524</v>
      </c>
      <c r="G1358" s="200"/>
      <c r="H1358" s="204">
        <v>0.26</v>
      </c>
      <c r="I1358" s="205"/>
      <c r="J1358" s="200"/>
      <c r="K1358" s="200"/>
      <c r="L1358" s="206"/>
      <c r="M1358" s="207"/>
      <c r="N1358" s="208"/>
      <c r="O1358" s="208"/>
      <c r="P1358" s="208"/>
      <c r="Q1358" s="208"/>
      <c r="R1358" s="208"/>
      <c r="S1358" s="208"/>
      <c r="T1358" s="209"/>
      <c r="AT1358" s="210" t="s">
        <v>181</v>
      </c>
      <c r="AU1358" s="210" t="s">
        <v>79</v>
      </c>
      <c r="AV1358" s="13" t="s">
        <v>79</v>
      </c>
      <c r="AW1358" s="13" t="s">
        <v>31</v>
      </c>
      <c r="AX1358" s="13" t="s">
        <v>69</v>
      </c>
      <c r="AY1358" s="210" t="s">
        <v>165</v>
      </c>
    </row>
    <row r="1359" spans="1:65" s="13" customFormat="1" ht="11.25">
      <c r="B1359" s="199"/>
      <c r="C1359" s="200"/>
      <c r="D1359" s="201" t="s">
        <v>181</v>
      </c>
      <c r="E1359" s="202" t="s">
        <v>19</v>
      </c>
      <c r="F1359" s="203" t="s">
        <v>1525</v>
      </c>
      <c r="G1359" s="200"/>
      <c r="H1359" s="204">
        <v>0.28000000000000003</v>
      </c>
      <c r="I1359" s="205"/>
      <c r="J1359" s="200"/>
      <c r="K1359" s="200"/>
      <c r="L1359" s="206"/>
      <c r="M1359" s="207"/>
      <c r="N1359" s="208"/>
      <c r="O1359" s="208"/>
      <c r="P1359" s="208"/>
      <c r="Q1359" s="208"/>
      <c r="R1359" s="208"/>
      <c r="S1359" s="208"/>
      <c r="T1359" s="209"/>
      <c r="AT1359" s="210" t="s">
        <v>181</v>
      </c>
      <c r="AU1359" s="210" t="s">
        <v>79</v>
      </c>
      <c r="AV1359" s="13" t="s">
        <v>79</v>
      </c>
      <c r="AW1359" s="13" t="s">
        <v>31</v>
      </c>
      <c r="AX1359" s="13" t="s">
        <v>69</v>
      </c>
      <c r="AY1359" s="210" t="s">
        <v>165</v>
      </c>
    </row>
    <row r="1360" spans="1:65" s="13" customFormat="1" ht="11.25">
      <c r="B1360" s="199"/>
      <c r="C1360" s="200"/>
      <c r="D1360" s="201" t="s">
        <v>181</v>
      </c>
      <c r="E1360" s="202" t="s">
        <v>19</v>
      </c>
      <c r="F1360" s="203" t="s">
        <v>1526</v>
      </c>
      <c r="G1360" s="200"/>
      <c r="H1360" s="204">
        <v>0.35899999999999999</v>
      </c>
      <c r="I1360" s="205"/>
      <c r="J1360" s="200"/>
      <c r="K1360" s="200"/>
      <c r="L1360" s="206"/>
      <c r="M1360" s="207"/>
      <c r="N1360" s="208"/>
      <c r="O1360" s="208"/>
      <c r="P1360" s="208"/>
      <c r="Q1360" s="208"/>
      <c r="R1360" s="208"/>
      <c r="S1360" s="208"/>
      <c r="T1360" s="209"/>
      <c r="AT1360" s="210" t="s">
        <v>181</v>
      </c>
      <c r="AU1360" s="210" t="s">
        <v>79</v>
      </c>
      <c r="AV1360" s="13" t="s">
        <v>79</v>
      </c>
      <c r="AW1360" s="13" t="s">
        <v>31</v>
      </c>
      <c r="AX1360" s="13" t="s">
        <v>69</v>
      </c>
      <c r="AY1360" s="210" t="s">
        <v>165</v>
      </c>
    </row>
    <row r="1361" spans="1:65" s="15" customFormat="1" ht="11.25">
      <c r="B1361" s="221"/>
      <c r="C1361" s="222"/>
      <c r="D1361" s="201" t="s">
        <v>181</v>
      </c>
      <c r="E1361" s="223" t="s">
        <v>19</v>
      </c>
      <c r="F1361" s="224" t="s">
        <v>184</v>
      </c>
      <c r="G1361" s="222"/>
      <c r="H1361" s="225">
        <v>1.752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181</v>
      </c>
      <c r="AU1361" s="231" t="s">
        <v>79</v>
      </c>
      <c r="AV1361" s="15" t="s">
        <v>88</v>
      </c>
      <c r="AW1361" s="15" t="s">
        <v>31</v>
      </c>
      <c r="AX1361" s="15" t="s">
        <v>73</v>
      </c>
      <c r="AY1361" s="231" t="s">
        <v>165</v>
      </c>
    </row>
    <row r="1362" spans="1:65" s="2" customFormat="1" ht="55.5" customHeight="1">
      <c r="A1362" s="37"/>
      <c r="B1362" s="38"/>
      <c r="C1362" s="181" t="s">
        <v>1527</v>
      </c>
      <c r="D1362" s="181" t="s">
        <v>167</v>
      </c>
      <c r="E1362" s="182" t="s">
        <v>1528</v>
      </c>
      <c r="F1362" s="183" t="s">
        <v>1529</v>
      </c>
      <c r="G1362" s="184" t="s">
        <v>179</v>
      </c>
      <c r="H1362" s="185">
        <v>0.45500000000000002</v>
      </c>
      <c r="I1362" s="186"/>
      <c r="J1362" s="187">
        <f>ROUND(I1362*H1362,2)</f>
        <v>0</v>
      </c>
      <c r="K1362" s="183" t="s">
        <v>171</v>
      </c>
      <c r="L1362" s="42"/>
      <c r="M1362" s="188" t="s">
        <v>19</v>
      </c>
      <c r="N1362" s="189" t="s">
        <v>41</v>
      </c>
      <c r="O1362" s="67"/>
      <c r="P1362" s="190">
        <f>O1362*H1362</f>
        <v>0</v>
      </c>
      <c r="Q1362" s="190">
        <v>0</v>
      </c>
      <c r="R1362" s="190">
        <f>Q1362*H1362</f>
        <v>0</v>
      </c>
      <c r="S1362" s="190">
        <v>1.8</v>
      </c>
      <c r="T1362" s="191">
        <f>S1362*H1362</f>
        <v>0.81900000000000006</v>
      </c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R1362" s="192" t="s">
        <v>88</v>
      </c>
      <c r="AT1362" s="192" t="s">
        <v>167</v>
      </c>
      <c r="AU1362" s="192" t="s">
        <v>79</v>
      </c>
      <c r="AY1362" s="20" t="s">
        <v>165</v>
      </c>
      <c r="BE1362" s="193">
        <f>IF(N1362="základní",J1362,0)</f>
        <v>0</v>
      </c>
      <c r="BF1362" s="193">
        <f>IF(N1362="snížená",J1362,0)</f>
        <v>0</v>
      </c>
      <c r="BG1362" s="193">
        <f>IF(N1362="zákl. přenesená",J1362,0)</f>
        <v>0</v>
      </c>
      <c r="BH1362" s="193">
        <f>IF(N1362="sníž. přenesená",J1362,0)</f>
        <v>0</v>
      </c>
      <c r="BI1362" s="193">
        <f>IF(N1362="nulová",J1362,0)</f>
        <v>0</v>
      </c>
      <c r="BJ1362" s="20" t="s">
        <v>79</v>
      </c>
      <c r="BK1362" s="193">
        <f>ROUND(I1362*H1362,2)</f>
        <v>0</v>
      </c>
      <c r="BL1362" s="20" t="s">
        <v>88</v>
      </c>
      <c r="BM1362" s="192" t="s">
        <v>1530</v>
      </c>
    </row>
    <row r="1363" spans="1:65" s="2" customFormat="1" ht="11.25">
      <c r="A1363" s="37"/>
      <c r="B1363" s="38"/>
      <c r="C1363" s="39"/>
      <c r="D1363" s="194" t="s">
        <v>172</v>
      </c>
      <c r="E1363" s="39"/>
      <c r="F1363" s="195" t="s">
        <v>1531</v>
      </c>
      <c r="G1363" s="39"/>
      <c r="H1363" s="39"/>
      <c r="I1363" s="196"/>
      <c r="J1363" s="39"/>
      <c r="K1363" s="39"/>
      <c r="L1363" s="42"/>
      <c r="M1363" s="197"/>
      <c r="N1363" s="198"/>
      <c r="O1363" s="67"/>
      <c r="P1363" s="67"/>
      <c r="Q1363" s="67"/>
      <c r="R1363" s="67"/>
      <c r="S1363" s="67"/>
      <c r="T1363" s="68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T1363" s="20" t="s">
        <v>172</v>
      </c>
      <c r="AU1363" s="20" t="s">
        <v>79</v>
      </c>
    </row>
    <row r="1364" spans="1:65" s="13" customFormat="1" ht="11.25">
      <c r="B1364" s="199"/>
      <c r="C1364" s="200"/>
      <c r="D1364" s="201" t="s">
        <v>181</v>
      </c>
      <c r="E1364" s="202" t="s">
        <v>19</v>
      </c>
      <c r="F1364" s="203" t="s">
        <v>1532</v>
      </c>
      <c r="G1364" s="200"/>
      <c r="H1364" s="204">
        <v>0.109</v>
      </c>
      <c r="I1364" s="205"/>
      <c r="J1364" s="200"/>
      <c r="K1364" s="200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181</v>
      </c>
      <c r="AU1364" s="210" t="s">
        <v>79</v>
      </c>
      <c r="AV1364" s="13" t="s">
        <v>79</v>
      </c>
      <c r="AW1364" s="13" t="s">
        <v>31</v>
      </c>
      <c r="AX1364" s="13" t="s">
        <v>69</v>
      </c>
      <c r="AY1364" s="210" t="s">
        <v>165</v>
      </c>
    </row>
    <row r="1365" spans="1:65" s="13" customFormat="1" ht="22.5">
      <c r="B1365" s="199"/>
      <c r="C1365" s="200"/>
      <c r="D1365" s="201" t="s">
        <v>181</v>
      </c>
      <c r="E1365" s="202" t="s">
        <v>19</v>
      </c>
      <c r="F1365" s="203" t="s">
        <v>1533</v>
      </c>
      <c r="G1365" s="200"/>
      <c r="H1365" s="204">
        <v>8.5999999999999993E-2</v>
      </c>
      <c r="I1365" s="205"/>
      <c r="J1365" s="200"/>
      <c r="K1365" s="200"/>
      <c r="L1365" s="206"/>
      <c r="M1365" s="207"/>
      <c r="N1365" s="208"/>
      <c r="O1365" s="208"/>
      <c r="P1365" s="208"/>
      <c r="Q1365" s="208"/>
      <c r="R1365" s="208"/>
      <c r="S1365" s="208"/>
      <c r="T1365" s="209"/>
      <c r="AT1365" s="210" t="s">
        <v>181</v>
      </c>
      <c r="AU1365" s="210" t="s">
        <v>79</v>
      </c>
      <c r="AV1365" s="13" t="s">
        <v>79</v>
      </c>
      <c r="AW1365" s="13" t="s">
        <v>31</v>
      </c>
      <c r="AX1365" s="13" t="s">
        <v>69</v>
      </c>
      <c r="AY1365" s="210" t="s">
        <v>165</v>
      </c>
    </row>
    <row r="1366" spans="1:65" s="13" customFormat="1" ht="11.25">
      <c r="B1366" s="199"/>
      <c r="C1366" s="200"/>
      <c r="D1366" s="201" t="s">
        <v>181</v>
      </c>
      <c r="E1366" s="202" t="s">
        <v>19</v>
      </c>
      <c r="F1366" s="203" t="s">
        <v>1534</v>
      </c>
      <c r="G1366" s="200"/>
      <c r="H1366" s="204">
        <v>0.26</v>
      </c>
      <c r="I1366" s="205"/>
      <c r="J1366" s="200"/>
      <c r="K1366" s="200"/>
      <c r="L1366" s="206"/>
      <c r="M1366" s="207"/>
      <c r="N1366" s="208"/>
      <c r="O1366" s="208"/>
      <c r="P1366" s="208"/>
      <c r="Q1366" s="208"/>
      <c r="R1366" s="208"/>
      <c r="S1366" s="208"/>
      <c r="T1366" s="209"/>
      <c r="AT1366" s="210" t="s">
        <v>181</v>
      </c>
      <c r="AU1366" s="210" t="s">
        <v>79</v>
      </c>
      <c r="AV1366" s="13" t="s">
        <v>79</v>
      </c>
      <c r="AW1366" s="13" t="s">
        <v>31</v>
      </c>
      <c r="AX1366" s="13" t="s">
        <v>69</v>
      </c>
      <c r="AY1366" s="210" t="s">
        <v>165</v>
      </c>
    </row>
    <row r="1367" spans="1:65" s="15" customFormat="1" ht="11.25">
      <c r="B1367" s="221"/>
      <c r="C1367" s="222"/>
      <c r="D1367" s="201" t="s">
        <v>181</v>
      </c>
      <c r="E1367" s="223" t="s">
        <v>19</v>
      </c>
      <c r="F1367" s="224" t="s">
        <v>184</v>
      </c>
      <c r="G1367" s="222"/>
      <c r="H1367" s="225">
        <v>0.45500000000000002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181</v>
      </c>
      <c r="AU1367" s="231" t="s">
        <v>79</v>
      </c>
      <c r="AV1367" s="15" t="s">
        <v>88</v>
      </c>
      <c r="AW1367" s="15" t="s">
        <v>31</v>
      </c>
      <c r="AX1367" s="15" t="s">
        <v>73</v>
      </c>
      <c r="AY1367" s="231" t="s">
        <v>165</v>
      </c>
    </row>
    <row r="1368" spans="1:65" s="2" customFormat="1" ht="55.5" customHeight="1">
      <c r="A1368" s="37"/>
      <c r="B1368" s="38"/>
      <c r="C1368" s="181" t="s">
        <v>1535</v>
      </c>
      <c r="D1368" s="181" t="s">
        <v>167</v>
      </c>
      <c r="E1368" s="182" t="s">
        <v>1536</v>
      </c>
      <c r="F1368" s="183" t="s">
        <v>1537</v>
      </c>
      <c r="G1368" s="184" t="s">
        <v>179</v>
      </c>
      <c r="H1368" s="185">
        <v>0.70099999999999996</v>
      </c>
      <c r="I1368" s="186"/>
      <c r="J1368" s="187">
        <f>ROUND(I1368*H1368,2)</f>
        <v>0</v>
      </c>
      <c r="K1368" s="183" t="s">
        <v>171</v>
      </c>
      <c r="L1368" s="42"/>
      <c r="M1368" s="188" t="s">
        <v>19</v>
      </c>
      <c r="N1368" s="189" t="s">
        <v>41</v>
      </c>
      <c r="O1368" s="67"/>
      <c r="P1368" s="190">
        <f>O1368*H1368</f>
        <v>0</v>
      </c>
      <c r="Q1368" s="190">
        <v>0</v>
      </c>
      <c r="R1368" s="190">
        <f>Q1368*H1368</f>
        <v>0</v>
      </c>
      <c r="S1368" s="190">
        <v>1.8</v>
      </c>
      <c r="T1368" s="191">
        <f>S1368*H1368</f>
        <v>1.2618</v>
      </c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R1368" s="192" t="s">
        <v>88</v>
      </c>
      <c r="AT1368" s="192" t="s">
        <v>167</v>
      </c>
      <c r="AU1368" s="192" t="s">
        <v>79</v>
      </c>
      <c r="AY1368" s="20" t="s">
        <v>165</v>
      </c>
      <c r="BE1368" s="193">
        <f>IF(N1368="základní",J1368,0)</f>
        <v>0</v>
      </c>
      <c r="BF1368" s="193">
        <f>IF(N1368="snížená",J1368,0)</f>
        <v>0</v>
      </c>
      <c r="BG1368" s="193">
        <f>IF(N1368="zákl. přenesená",J1368,0)</f>
        <v>0</v>
      </c>
      <c r="BH1368" s="193">
        <f>IF(N1368="sníž. přenesená",J1368,0)</f>
        <v>0</v>
      </c>
      <c r="BI1368" s="193">
        <f>IF(N1368="nulová",J1368,0)</f>
        <v>0</v>
      </c>
      <c r="BJ1368" s="20" t="s">
        <v>79</v>
      </c>
      <c r="BK1368" s="193">
        <f>ROUND(I1368*H1368,2)</f>
        <v>0</v>
      </c>
      <c r="BL1368" s="20" t="s">
        <v>88</v>
      </c>
      <c r="BM1368" s="192" t="s">
        <v>1538</v>
      </c>
    </row>
    <row r="1369" spans="1:65" s="2" customFormat="1" ht="11.25">
      <c r="A1369" s="37"/>
      <c r="B1369" s="38"/>
      <c r="C1369" s="39"/>
      <c r="D1369" s="194" t="s">
        <v>172</v>
      </c>
      <c r="E1369" s="39"/>
      <c r="F1369" s="195" t="s">
        <v>1539</v>
      </c>
      <c r="G1369" s="39"/>
      <c r="H1369" s="39"/>
      <c r="I1369" s="196"/>
      <c r="J1369" s="39"/>
      <c r="K1369" s="39"/>
      <c r="L1369" s="42"/>
      <c r="M1369" s="197"/>
      <c r="N1369" s="198"/>
      <c r="O1369" s="67"/>
      <c r="P1369" s="67"/>
      <c r="Q1369" s="67"/>
      <c r="R1369" s="67"/>
      <c r="S1369" s="67"/>
      <c r="T1369" s="68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T1369" s="20" t="s">
        <v>172</v>
      </c>
      <c r="AU1369" s="20" t="s">
        <v>79</v>
      </c>
    </row>
    <row r="1370" spans="1:65" s="13" customFormat="1" ht="22.5">
      <c r="B1370" s="199"/>
      <c r="C1370" s="200"/>
      <c r="D1370" s="201" t="s">
        <v>181</v>
      </c>
      <c r="E1370" s="202" t="s">
        <v>19</v>
      </c>
      <c r="F1370" s="203" t="s">
        <v>1540</v>
      </c>
      <c r="G1370" s="200"/>
      <c r="H1370" s="204">
        <v>0.17199999999999999</v>
      </c>
      <c r="I1370" s="205"/>
      <c r="J1370" s="200"/>
      <c r="K1370" s="200"/>
      <c r="L1370" s="206"/>
      <c r="M1370" s="207"/>
      <c r="N1370" s="208"/>
      <c r="O1370" s="208"/>
      <c r="P1370" s="208"/>
      <c r="Q1370" s="208"/>
      <c r="R1370" s="208"/>
      <c r="S1370" s="208"/>
      <c r="T1370" s="209"/>
      <c r="AT1370" s="210" t="s">
        <v>181</v>
      </c>
      <c r="AU1370" s="210" t="s">
        <v>79</v>
      </c>
      <c r="AV1370" s="13" t="s">
        <v>79</v>
      </c>
      <c r="AW1370" s="13" t="s">
        <v>31</v>
      </c>
      <c r="AX1370" s="13" t="s">
        <v>69</v>
      </c>
      <c r="AY1370" s="210" t="s">
        <v>165</v>
      </c>
    </row>
    <row r="1371" spans="1:65" s="13" customFormat="1" ht="11.25">
      <c r="B1371" s="199"/>
      <c r="C1371" s="200"/>
      <c r="D1371" s="201" t="s">
        <v>181</v>
      </c>
      <c r="E1371" s="202" t="s">
        <v>19</v>
      </c>
      <c r="F1371" s="203" t="s">
        <v>1541</v>
      </c>
      <c r="G1371" s="200"/>
      <c r="H1371" s="204">
        <v>0.16900000000000001</v>
      </c>
      <c r="I1371" s="205"/>
      <c r="J1371" s="200"/>
      <c r="K1371" s="200"/>
      <c r="L1371" s="206"/>
      <c r="M1371" s="207"/>
      <c r="N1371" s="208"/>
      <c r="O1371" s="208"/>
      <c r="P1371" s="208"/>
      <c r="Q1371" s="208"/>
      <c r="R1371" s="208"/>
      <c r="S1371" s="208"/>
      <c r="T1371" s="209"/>
      <c r="AT1371" s="210" t="s">
        <v>181</v>
      </c>
      <c r="AU1371" s="210" t="s">
        <v>79</v>
      </c>
      <c r="AV1371" s="13" t="s">
        <v>79</v>
      </c>
      <c r="AW1371" s="13" t="s">
        <v>31</v>
      </c>
      <c r="AX1371" s="13" t="s">
        <v>69</v>
      </c>
      <c r="AY1371" s="210" t="s">
        <v>165</v>
      </c>
    </row>
    <row r="1372" spans="1:65" s="13" customFormat="1" ht="11.25">
      <c r="B1372" s="199"/>
      <c r="C1372" s="200"/>
      <c r="D1372" s="201" t="s">
        <v>181</v>
      </c>
      <c r="E1372" s="202" t="s">
        <v>19</v>
      </c>
      <c r="F1372" s="203" t="s">
        <v>1542</v>
      </c>
      <c r="G1372" s="200"/>
      <c r="H1372" s="204">
        <v>0.36</v>
      </c>
      <c r="I1372" s="205"/>
      <c r="J1372" s="200"/>
      <c r="K1372" s="200"/>
      <c r="L1372" s="206"/>
      <c r="M1372" s="207"/>
      <c r="N1372" s="208"/>
      <c r="O1372" s="208"/>
      <c r="P1372" s="208"/>
      <c r="Q1372" s="208"/>
      <c r="R1372" s="208"/>
      <c r="S1372" s="208"/>
      <c r="T1372" s="209"/>
      <c r="AT1372" s="210" t="s">
        <v>181</v>
      </c>
      <c r="AU1372" s="210" t="s">
        <v>79</v>
      </c>
      <c r="AV1372" s="13" t="s">
        <v>79</v>
      </c>
      <c r="AW1372" s="13" t="s">
        <v>31</v>
      </c>
      <c r="AX1372" s="13" t="s">
        <v>69</v>
      </c>
      <c r="AY1372" s="210" t="s">
        <v>165</v>
      </c>
    </row>
    <row r="1373" spans="1:65" s="15" customFormat="1" ht="11.25">
      <c r="B1373" s="221"/>
      <c r="C1373" s="222"/>
      <c r="D1373" s="201" t="s">
        <v>181</v>
      </c>
      <c r="E1373" s="223" t="s">
        <v>19</v>
      </c>
      <c r="F1373" s="224" t="s">
        <v>184</v>
      </c>
      <c r="G1373" s="222"/>
      <c r="H1373" s="225">
        <v>0.70099999999999996</v>
      </c>
      <c r="I1373" s="226"/>
      <c r="J1373" s="222"/>
      <c r="K1373" s="222"/>
      <c r="L1373" s="227"/>
      <c r="M1373" s="228"/>
      <c r="N1373" s="229"/>
      <c r="O1373" s="229"/>
      <c r="P1373" s="229"/>
      <c r="Q1373" s="229"/>
      <c r="R1373" s="229"/>
      <c r="S1373" s="229"/>
      <c r="T1373" s="230"/>
      <c r="AT1373" s="231" t="s">
        <v>181</v>
      </c>
      <c r="AU1373" s="231" t="s">
        <v>79</v>
      </c>
      <c r="AV1373" s="15" t="s">
        <v>88</v>
      </c>
      <c r="AW1373" s="15" t="s">
        <v>31</v>
      </c>
      <c r="AX1373" s="15" t="s">
        <v>73</v>
      </c>
      <c r="AY1373" s="231" t="s">
        <v>165</v>
      </c>
    </row>
    <row r="1374" spans="1:65" s="2" customFormat="1" ht="55.5" customHeight="1">
      <c r="A1374" s="37"/>
      <c r="B1374" s="38"/>
      <c r="C1374" s="181" t="s">
        <v>1543</v>
      </c>
      <c r="D1374" s="181" t="s">
        <v>167</v>
      </c>
      <c r="E1374" s="182" t="s">
        <v>1544</v>
      </c>
      <c r="F1374" s="183" t="s">
        <v>1545</v>
      </c>
      <c r="G1374" s="184" t="s">
        <v>179</v>
      </c>
      <c r="H1374" s="185">
        <v>3.45</v>
      </c>
      <c r="I1374" s="186"/>
      <c r="J1374" s="187">
        <f>ROUND(I1374*H1374,2)</f>
        <v>0</v>
      </c>
      <c r="K1374" s="183" t="s">
        <v>171</v>
      </c>
      <c r="L1374" s="42"/>
      <c r="M1374" s="188" t="s">
        <v>19</v>
      </c>
      <c r="N1374" s="189" t="s">
        <v>41</v>
      </c>
      <c r="O1374" s="67"/>
      <c r="P1374" s="190">
        <f>O1374*H1374</f>
        <v>0</v>
      </c>
      <c r="Q1374" s="190">
        <v>0</v>
      </c>
      <c r="R1374" s="190">
        <f>Q1374*H1374</f>
        <v>0</v>
      </c>
      <c r="S1374" s="190">
        <v>1.8</v>
      </c>
      <c r="T1374" s="191">
        <f>S1374*H1374</f>
        <v>6.2100000000000009</v>
      </c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R1374" s="192" t="s">
        <v>88</v>
      </c>
      <c r="AT1374" s="192" t="s">
        <v>167</v>
      </c>
      <c r="AU1374" s="192" t="s">
        <v>79</v>
      </c>
      <c r="AY1374" s="20" t="s">
        <v>165</v>
      </c>
      <c r="BE1374" s="193">
        <f>IF(N1374="základní",J1374,0)</f>
        <v>0</v>
      </c>
      <c r="BF1374" s="193">
        <f>IF(N1374="snížená",J1374,0)</f>
        <v>0</v>
      </c>
      <c r="BG1374" s="193">
        <f>IF(N1374="zákl. přenesená",J1374,0)</f>
        <v>0</v>
      </c>
      <c r="BH1374" s="193">
        <f>IF(N1374="sníž. přenesená",J1374,0)</f>
        <v>0</v>
      </c>
      <c r="BI1374" s="193">
        <f>IF(N1374="nulová",J1374,0)</f>
        <v>0</v>
      </c>
      <c r="BJ1374" s="20" t="s">
        <v>79</v>
      </c>
      <c r="BK1374" s="193">
        <f>ROUND(I1374*H1374,2)</f>
        <v>0</v>
      </c>
      <c r="BL1374" s="20" t="s">
        <v>88</v>
      </c>
      <c r="BM1374" s="192" t="s">
        <v>1546</v>
      </c>
    </row>
    <row r="1375" spans="1:65" s="2" customFormat="1" ht="11.25">
      <c r="A1375" s="37"/>
      <c r="B1375" s="38"/>
      <c r="C1375" s="39"/>
      <c r="D1375" s="194" t="s">
        <v>172</v>
      </c>
      <c r="E1375" s="39"/>
      <c r="F1375" s="195" t="s">
        <v>1547</v>
      </c>
      <c r="G1375" s="39"/>
      <c r="H1375" s="39"/>
      <c r="I1375" s="196"/>
      <c r="J1375" s="39"/>
      <c r="K1375" s="39"/>
      <c r="L1375" s="42"/>
      <c r="M1375" s="197"/>
      <c r="N1375" s="198"/>
      <c r="O1375" s="67"/>
      <c r="P1375" s="67"/>
      <c r="Q1375" s="67"/>
      <c r="R1375" s="67"/>
      <c r="S1375" s="67"/>
      <c r="T1375" s="68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T1375" s="20" t="s">
        <v>172</v>
      </c>
      <c r="AU1375" s="20" t="s">
        <v>79</v>
      </c>
    </row>
    <row r="1376" spans="1:65" s="13" customFormat="1" ht="11.25">
      <c r="B1376" s="199"/>
      <c r="C1376" s="200"/>
      <c r="D1376" s="201" t="s">
        <v>181</v>
      </c>
      <c r="E1376" s="202" t="s">
        <v>19</v>
      </c>
      <c r="F1376" s="203" t="s">
        <v>1548</v>
      </c>
      <c r="G1376" s="200"/>
      <c r="H1376" s="204">
        <v>1.125</v>
      </c>
      <c r="I1376" s="205"/>
      <c r="J1376" s="200"/>
      <c r="K1376" s="200"/>
      <c r="L1376" s="206"/>
      <c r="M1376" s="207"/>
      <c r="N1376" s="208"/>
      <c r="O1376" s="208"/>
      <c r="P1376" s="208"/>
      <c r="Q1376" s="208"/>
      <c r="R1376" s="208"/>
      <c r="S1376" s="208"/>
      <c r="T1376" s="209"/>
      <c r="AT1376" s="210" t="s">
        <v>181</v>
      </c>
      <c r="AU1376" s="210" t="s">
        <v>79</v>
      </c>
      <c r="AV1376" s="13" t="s">
        <v>79</v>
      </c>
      <c r="AW1376" s="13" t="s">
        <v>31</v>
      </c>
      <c r="AX1376" s="13" t="s">
        <v>69</v>
      </c>
      <c r="AY1376" s="210" t="s">
        <v>165</v>
      </c>
    </row>
    <row r="1377" spans="1:65" s="13" customFormat="1" ht="11.25">
      <c r="B1377" s="199"/>
      <c r="C1377" s="200"/>
      <c r="D1377" s="201" t="s">
        <v>181</v>
      </c>
      <c r="E1377" s="202" t="s">
        <v>19</v>
      </c>
      <c r="F1377" s="203" t="s">
        <v>1549</v>
      </c>
      <c r="G1377" s="200"/>
      <c r="H1377" s="204">
        <v>1.2</v>
      </c>
      <c r="I1377" s="205"/>
      <c r="J1377" s="200"/>
      <c r="K1377" s="200"/>
      <c r="L1377" s="206"/>
      <c r="M1377" s="207"/>
      <c r="N1377" s="208"/>
      <c r="O1377" s="208"/>
      <c r="P1377" s="208"/>
      <c r="Q1377" s="208"/>
      <c r="R1377" s="208"/>
      <c r="S1377" s="208"/>
      <c r="T1377" s="209"/>
      <c r="AT1377" s="210" t="s">
        <v>181</v>
      </c>
      <c r="AU1377" s="210" t="s">
        <v>79</v>
      </c>
      <c r="AV1377" s="13" t="s">
        <v>79</v>
      </c>
      <c r="AW1377" s="13" t="s">
        <v>31</v>
      </c>
      <c r="AX1377" s="13" t="s">
        <v>69</v>
      </c>
      <c r="AY1377" s="210" t="s">
        <v>165</v>
      </c>
    </row>
    <row r="1378" spans="1:65" s="13" customFormat="1" ht="11.25">
      <c r="B1378" s="199"/>
      <c r="C1378" s="200"/>
      <c r="D1378" s="201" t="s">
        <v>181</v>
      </c>
      <c r="E1378" s="202" t="s">
        <v>19</v>
      </c>
      <c r="F1378" s="203" t="s">
        <v>1550</v>
      </c>
      <c r="G1378" s="200"/>
      <c r="H1378" s="204">
        <v>1.125</v>
      </c>
      <c r="I1378" s="205"/>
      <c r="J1378" s="200"/>
      <c r="K1378" s="200"/>
      <c r="L1378" s="206"/>
      <c r="M1378" s="207"/>
      <c r="N1378" s="208"/>
      <c r="O1378" s="208"/>
      <c r="P1378" s="208"/>
      <c r="Q1378" s="208"/>
      <c r="R1378" s="208"/>
      <c r="S1378" s="208"/>
      <c r="T1378" s="209"/>
      <c r="AT1378" s="210" t="s">
        <v>181</v>
      </c>
      <c r="AU1378" s="210" t="s">
        <v>79</v>
      </c>
      <c r="AV1378" s="13" t="s">
        <v>79</v>
      </c>
      <c r="AW1378" s="13" t="s">
        <v>31</v>
      </c>
      <c r="AX1378" s="13" t="s">
        <v>69</v>
      </c>
      <c r="AY1378" s="210" t="s">
        <v>165</v>
      </c>
    </row>
    <row r="1379" spans="1:65" s="15" customFormat="1" ht="11.25">
      <c r="B1379" s="221"/>
      <c r="C1379" s="222"/>
      <c r="D1379" s="201" t="s">
        <v>181</v>
      </c>
      <c r="E1379" s="223" t="s">
        <v>19</v>
      </c>
      <c r="F1379" s="224" t="s">
        <v>184</v>
      </c>
      <c r="G1379" s="222"/>
      <c r="H1379" s="225">
        <v>3.45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181</v>
      </c>
      <c r="AU1379" s="231" t="s">
        <v>79</v>
      </c>
      <c r="AV1379" s="15" t="s">
        <v>88</v>
      </c>
      <c r="AW1379" s="15" t="s">
        <v>31</v>
      </c>
      <c r="AX1379" s="15" t="s">
        <v>73</v>
      </c>
      <c r="AY1379" s="231" t="s">
        <v>165</v>
      </c>
    </row>
    <row r="1380" spans="1:65" s="2" customFormat="1" ht="37.9" customHeight="1">
      <c r="A1380" s="37"/>
      <c r="B1380" s="38"/>
      <c r="C1380" s="181" t="s">
        <v>1551</v>
      </c>
      <c r="D1380" s="181" t="s">
        <v>167</v>
      </c>
      <c r="E1380" s="182" t="s">
        <v>1552</v>
      </c>
      <c r="F1380" s="183" t="s">
        <v>1553</v>
      </c>
      <c r="G1380" s="184" t="s">
        <v>170</v>
      </c>
      <c r="H1380" s="185">
        <v>11.2</v>
      </c>
      <c r="I1380" s="186"/>
      <c r="J1380" s="187">
        <f>ROUND(I1380*H1380,2)</f>
        <v>0</v>
      </c>
      <c r="K1380" s="183" t="s">
        <v>171</v>
      </c>
      <c r="L1380" s="42"/>
      <c r="M1380" s="188" t="s">
        <v>19</v>
      </c>
      <c r="N1380" s="189" t="s">
        <v>41</v>
      </c>
      <c r="O1380" s="67"/>
      <c r="P1380" s="190">
        <f>O1380*H1380</f>
        <v>0</v>
      </c>
      <c r="Q1380" s="190">
        <v>0</v>
      </c>
      <c r="R1380" s="190">
        <f>Q1380*H1380</f>
        <v>0</v>
      </c>
      <c r="S1380" s="190">
        <v>3.7999999999999999E-2</v>
      </c>
      <c r="T1380" s="191">
        <f>S1380*H1380</f>
        <v>0.42559999999999998</v>
      </c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R1380" s="192" t="s">
        <v>88</v>
      </c>
      <c r="AT1380" s="192" t="s">
        <v>167</v>
      </c>
      <c r="AU1380" s="192" t="s">
        <v>79</v>
      </c>
      <c r="AY1380" s="20" t="s">
        <v>165</v>
      </c>
      <c r="BE1380" s="193">
        <f>IF(N1380="základní",J1380,0)</f>
        <v>0</v>
      </c>
      <c r="BF1380" s="193">
        <f>IF(N1380="snížená",J1380,0)</f>
        <v>0</v>
      </c>
      <c r="BG1380" s="193">
        <f>IF(N1380="zákl. přenesená",J1380,0)</f>
        <v>0</v>
      </c>
      <c r="BH1380" s="193">
        <f>IF(N1380="sníž. přenesená",J1380,0)</f>
        <v>0</v>
      </c>
      <c r="BI1380" s="193">
        <f>IF(N1380="nulová",J1380,0)</f>
        <v>0</v>
      </c>
      <c r="BJ1380" s="20" t="s">
        <v>79</v>
      </c>
      <c r="BK1380" s="193">
        <f>ROUND(I1380*H1380,2)</f>
        <v>0</v>
      </c>
      <c r="BL1380" s="20" t="s">
        <v>88</v>
      </c>
      <c r="BM1380" s="192" t="s">
        <v>1554</v>
      </c>
    </row>
    <row r="1381" spans="1:65" s="2" customFormat="1" ht="11.25">
      <c r="A1381" s="37"/>
      <c r="B1381" s="38"/>
      <c r="C1381" s="39"/>
      <c r="D1381" s="194" t="s">
        <v>172</v>
      </c>
      <c r="E1381" s="39"/>
      <c r="F1381" s="195" t="s">
        <v>1555</v>
      </c>
      <c r="G1381" s="39"/>
      <c r="H1381" s="39"/>
      <c r="I1381" s="196"/>
      <c r="J1381" s="39"/>
      <c r="K1381" s="39"/>
      <c r="L1381" s="42"/>
      <c r="M1381" s="197"/>
      <c r="N1381" s="198"/>
      <c r="O1381" s="67"/>
      <c r="P1381" s="67"/>
      <c r="Q1381" s="67"/>
      <c r="R1381" s="67"/>
      <c r="S1381" s="67"/>
      <c r="T1381" s="68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T1381" s="20" t="s">
        <v>172</v>
      </c>
      <c r="AU1381" s="20" t="s">
        <v>79</v>
      </c>
    </row>
    <row r="1382" spans="1:65" s="13" customFormat="1" ht="11.25">
      <c r="B1382" s="199"/>
      <c r="C1382" s="200"/>
      <c r="D1382" s="201" t="s">
        <v>181</v>
      </c>
      <c r="E1382" s="202" t="s">
        <v>19</v>
      </c>
      <c r="F1382" s="203" t="s">
        <v>1556</v>
      </c>
      <c r="G1382" s="200"/>
      <c r="H1382" s="204">
        <v>6.4</v>
      </c>
      <c r="I1382" s="205"/>
      <c r="J1382" s="200"/>
      <c r="K1382" s="200"/>
      <c r="L1382" s="206"/>
      <c r="M1382" s="207"/>
      <c r="N1382" s="208"/>
      <c r="O1382" s="208"/>
      <c r="P1382" s="208"/>
      <c r="Q1382" s="208"/>
      <c r="R1382" s="208"/>
      <c r="S1382" s="208"/>
      <c r="T1382" s="209"/>
      <c r="AT1382" s="210" t="s">
        <v>181</v>
      </c>
      <c r="AU1382" s="210" t="s">
        <v>79</v>
      </c>
      <c r="AV1382" s="13" t="s">
        <v>79</v>
      </c>
      <c r="AW1382" s="13" t="s">
        <v>31</v>
      </c>
      <c r="AX1382" s="13" t="s">
        <v>69</v>
      </c>
      <c r="AY1382" s="210" t="s">
        <v>165</v>
      </c>
    </row>
    <row r="1383" spans="1:65" s="13" customFormat="1" ht="11.25">
      <c r="B1383" s="199"/>
      <c r="C1383" s="200"/>
      <c r="D1383" s="201" t="s">
        <v>181</v>
      </c>
      <c r="E1383" s="202" t="s">
        <v>19</v>
      </c>
      <c r="F1383" s="203" t="s">
        <v>1557</v>
      </c>
      <c r="G1383" s="200"/>
      <c r="H1383" s="204">
        <v>4.8</v>
      </c>
      <c r="I1383" s="205"/>
      <c r="J1383" s="200"/>
      <c r="K1383" s="200"/>
      <c r="L1383" s="206"/>
      <c r="M1383" s="207"/>
      <c r="N1383" s="208"/>
      <c r="O1383" s="208"/>
      <c r="P1383" s="208"/>
      <c r="Q1383" s="208"/>
      <c r="R1383" s="208"/>
      <c r="S1383" s="208"/>
      <c r="T1383" s="209"/>
      <c r="AT1383" s="210" t="s">
        <v>181</v>
      </c>
      <c r="AU1383" s="210" t="s">
        <v>79</v>
      </c>
      <c r="AV1383" s="13" t="s">
        <v>79</v>
      </c>
      <c r="AW1383" s="13" t="s">
        <v>31</v>
      </c>
      <c r="AX1383" s="13" t="s">
        <v>69</v>
      </c>
      <c r="AY1383" s="210" t="s">
        <v>165</v>
      </c>
    </row>
    <row r="1384" spans="1:65" s="15" customFormat="1" ht="11.25">
      <c r="B1384" s="221"/>
      <c r="C1384" s="222"/>
      <c r="D1384" s="201" t="s">
        <v>181</v>
      </c>
      <c r="E1384" s="223" t="s">
        <v>19</v>
      </c>
      <c r="F1384" s="224" t="s">
        <v>184</v>
      </c>
      <c r="G1384" s="222"/>
      <c r="H1384" s="225">
        <v>11.2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181</v>
      </c>
      <c r="AU1384" s="231" t="s">
        <v>79</v>
      </c>
      <c r="AV1384" s="15" t="s">
        <v>88</v>
      </c>
      <c r="AW1384" s="15" t="s">
        <v>31</v>
      </c>
      <c r="AX1384" s="15" t="s">
        <v>73</v>
      </c>
      <c r="AY1384" s="231" t="s">
        <v>165</v>
      </c>
    </row>
    <row r="1385" spans="1:65" s="2" customFormat="1" ht="37.9" customHeight="1">
      <c r="A1385" s="37"/>
      <c r="B1385" s="38"/>
      <c r="C1385" s="181" t="s">
        <v>1558</v>
      </c>
      <c r="D1385" s="181" t="s">
        <v>167</v>
      </c>
      <c r="E1385" s="182" t="s">
        <v>1559</v>
      </c>
      <c r="F1385" s="183" t="s">
        <v>1560</v>
      </c>
      <c r="G1385" s="184" t="s">
        <v>170</v>
      </c>
      <c r="H1385" s="185">
        <v>72.3</v>
      </c>
      <c r="I1385" s="186"/>
      <c r="J1385" s="187">
        <f>ROUND(I1385*H1385,2)</f>
        <v>0</v>
      </c>
      <c r="K1385" s="183" t="s">
        <v>171</v>
      </c>
      <c r="L1385" s="42"/>
      <c r="M1385" s="188" t="s">
        <v>19</v>
      </c>
      <c r="N1385" s="189" t="s">
        <v>41</v>
      </c>
      <c r="O1385" s="67"/>
      <c r="P1385" s="190">
        <f>O1385*H1385</f>
        <v>0</v>
      </c>
      <c r="Q1385" s="190">
        <v>0</v>
      </c>
      <c r="R1385" s="190">
        <f>Q1385*H1385</f>
        <v>0</v>
      </c>
      <c r="S1385" s="190">
        <v>5.3999999999999999E-2</v>
      </c>
      <c r="T1385" s="191">
        <f>S1385*H1385</f>
        <v>3.9041999999999999</v>
      </c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R1385" s="192" t="s">
        <v>88</v>
      </c>
      <c r="AT1385" s="192" t="s">
        <v>167</v>
      </c>
      <c r="AU1385" s="192" t="s">
        <v>79</v>
      </c>
      <c r="AY1385" s="20" t="s">
        <v>165</v>
      </c>
      <c r="BE1385" s="193">
        <f>IF(N1385="základní",J1385,0)</f>
        <v>0</v>
      </c>
      <c r="BF1385" s="193">
        <f>IF(N1385="snížená",J1385,0)</f>
        <v>0</v>
      </c>
      <c r="BG1385" s="193">
        <f>IF(N1385="zákl. přenesená",J1385,0)</f>
        <v>0</v>
      </c>
      <c r="BH1385" s="193">
        <f>IF(N1385="sníž. přenesená",J1385,0)</f>
        <v>0</v>
      </c>
      <c r="BI1385" s="193">
        <f>IF(N1385="nulová",J1385,0)</f>
        <v>0</v>
      </c>
      <c r="BJ1385" s="20" t="s">
        <v>79</v>
      </c>
      <c r="BK1385" s="193">
        <f>ROUND(I1385*H1385,2)</f>
        <v>0</v>
      </c>
      <c r="BL1385" s="20" t="s">
        <v>88</v>
      </c>
      <c r="BM1385" s="192" t="s">
        <v>1561</v>
      </c>
    </row>
    <row r="1386" spans="1:65" s="2" customFormat="1" ht="11.25">
      <c r="A1386" s="37"/>
      <c r="B1386" s="38"/>
      <c r="C1386" s="39"/>
      <c r="D1386" s="194" t="s">
        <v>172</v>
      </c>
      <c r="E1386" s="39"/>
      <c r="F1386" s="195" t="s">
        <v>1562</v>
      </c>
      <c r="G1386" s="39"/>
      <c r="H1386" s="39"/>
      <c r="I1386" s="196"/>
      <c r="J1386" s="39"/>
      <c r="K1386" s="39"/>
      <c r="L1386" s="42"/>
      <c r="M1386" s="197"/>
      <c r="N1386" s="198"/>
      <c r="O1386" s="67"/>
      <c r="P1386" s="67"/>
      <c r="Q1386" s="67"/>
      <c r="R1386" s="67"/>
      <c r="S1386" s="67"/>
      <c r="T1386" s="68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T1386" s="20" t="s">
        <v>172</v>
      </c>
      <c r="AU1386" s="20" t="s">
        <v>79</v>
      </c>
    </row>
    <row r="1387" spans="1:65" s="13" customFormat="1" ht="11.25">
      <c r="B1387" s="199"/>
      <c r="C1387" s="200"/>
      <c r="D1387" s="201" t="s">
        <v>181</v>
      </c>
      <c r="E1387" s="202" t="s">
        <v>19</v>
      </c>
      <c r="F1387" s="203" t="s">
        <v>1563</v>
      </c>
      <c r="G1387" s="200"/>
      <c r="H1387" s="204">
        <v>27</v>
      </c>
      <c r="I1387" s="205"/>
      <c r="J1387" s="200"/>
      <c r="K1387" s="200"/>
      <c r="L1387" s="206"/>
      <c r="M1387" s="207"/>
      <c r="N1387" s="208"/>
      <c r="O1387" s="208"/>
      <c r="P1387" s="208"/>
      <c r="Q1387" s="208"/>
      <c r="R1387" s="208"/>
      <c r="S1387" s="208"/>
      <c r="T1387" s="209"/>
      <c r="AT1387" s="210" t="s">
        <v>181</v>
      </c>
      <c r="AU1387" s="210" t="s">
        <v>79</v>
      </c>
      <c r="AV1387" s="13" t="s">
        <v>79</v>
      </c>
      <c r="AW1387" s="13" t="s">
        <v>31</v>
      </c>
      <c r="AX1387" s="13" t="s">
        <v>69</v>
      </c>
      <c r="AY1387" s="210" t="s">
        <v>165</v>
      </c>
    </row>
    <row r="1388" spans="1:65" s="13" customFormat="1" ht="11.25">
      <c r="B1388" s="199"/>
      <c r="C1388" s="200"/>
      <c r="D1388" s="201" t="s">
        <v>181</v>
      </c>
      <c r="E1388" s="202" t="s">
        <v>19</v>
      </c>
      <c r="F1388" s="203" t="s">
        <v>1564</v>
      </c>
      <c r="G1388" s="200"/>
      <c r="H1388" s="204">
        <v>5.4</v>
      </c>
      <c r="I1388" s="205"/>
      <c r="J1388" s="200"/>
      <c r="K1388" s="200"/>
      <c r="L1388" s="206"/>
      <c r="M1388" s="207"/>
      <c r="N1388" s="208"/>
      <c r="O1388" s="208"/>
      <c r="P1388" s="208"/>
      <c r="Q1388" s="208"/>
      <c r="R1388" s="208"/>
      <c r="S1388" s="208"/>
      <c r="T1388" s="209"/>
      <c r="AT1388" s="210" t="s">
        <v>181</v>
      </c>
      <c r="AU1388" s="210" t="s">
        <v>79</v>
      </c>
      <c r="AV1388" s="13" t="s">
        <v>79</v>
      </c>
      <c r="AW1388" s="13" t="s">
        <v>31</v>
      </c>
      <c r="AX1388" s="13" t="s">
        <v>69</v>
      </c>
      <c r="AY1388" s="210" t="s">
        <v>165</v>
      </c>
    </row>
    <row r="1389" spans="1:65" s="13" customFormat="1" ht="11.25">
      <c r="B1389" s="199"/>
      <c r="C1389" s="200"/>
      <c r="D1389" s="201" t="s">
        <v>181</v>
      </c>
      <c r="E1389" s="202" t="s">
        <v>19</v>
      </c>
      <c r="F1389" s="203" t="s">
        <v>1565</v>
      </c>
      <c r="G1389" s="200"/>
      <c r="H1389" s="204">
        <v>6</v>
      </c>
      <c r="I1389" s="205"/>
      <c r="J1389" s="200"/>
      <c r="K1389" s="200"/>
      <c r="L1389" s="206"/>
      <c r="M1389" s="207"/>
      <c r="N1389" s="208"/>
      <c r="O1389" s="208"/>
      <c r="P1389" s="208"/>
      <c r="Q1389" s="208"/>
      <c r="R1389" s="208"/>
      <c r="S1389" s="208"/>
      <c r="T1389" s="209"/>
      <c r="AT1389" s="210" t="s">
        <v>181</v>
      </c>
      <c r="AU1389" s="210" t="s">
        <v>79</v>
      </c>
      <c r="AV1389" s="13" t="s">
        <v>79</v>
      </c>
      <c r="AW1389" s="13" t="s">
        <v>31</v>
      </c>
      <c r="AX1389" s="13" t="s">
        <v>69</v>
      </c>
      <c r="AY1389" s="210" t="s">
        <v>165</v>
      </c>
    </row>
    <row r="1390" spans="1:65" s="13" customFormat="1" ht="11.25">
      <c r="B1390" s="199"/>
      <c r="C1390" s="200"/>
      <c r="D1390" s="201" t="s">
        <v>181</v>
      </c>
      <c r="E1390" s="202" t="s">
        <v>19</v>
      </c>
      <c r="F1390" s="203" t="s">
        <v>1566</v>
      </c>
      <c r="G1390" s="200"/>
      <c r="H1390" s="204">
        <v>18</v>
      </c>
      <c r="I1390" s="205"/>
      <c r="J1390" s="200"/>
      <c r="K1390" s="200"/>
      <c r="L1390" s="206"/>
      <c r="M1390" s="207"/>
      <c r="N1390" s="208"/>
      <c r="O1390" s="208"/>
      <c r="P1390" s="208"/>
      <c r="Q1390" s="208"/>
      <c r="R1390" s="208"/>
      <c r="S1390" s="208"/>
      <c r="T1390" s="209"/>
      <c r="AT1390" s="210" t="s">
        <v>181</v>
      </c>
      <c r="AU1390" s="210" t="s">
        <v>79</v>
      </c>
      <c r="AV1390" s="13" t="s">
        <v>79</v>
      </c>
      <c r="AW1390" s="13" t="s">
        <v>31</v>
      </c>
      <c r="AX1390" s="13" t="s">
        <v>69</v>
      </c>
      <c r="AY1390" s="210" t="s">
        <v>165</v>
      </c>
    </row>
    <row r="1391" spans="1:65" s="13" customFormat="1" ht="11.25">
      <c r="B1391" s="199"/>
      <c r="C1391" s="200"/>
      <c r="D1391" s="201" t="s">
        <v>181</v>
      </c>
      <c r="E1391" s="202" t="s">
        <v>19</v>
      </c>
      <c r="F1391" s="203" t="s">
        <v>1567</v>
      </c>
      <c r="G1391" s="200"/>
      <c r="H1391" s="204">
        <v>10.8</v>
      </c>
      <c r="I1391" s="205"/>
      <c r="J1391" s="200"/>
      <c r="K1391" s="200"/>
      <c r="L1391" s="206"/>
      <c r="M1391" s="207"/>
      <c r="N1391" s="208"/>
      <c r="O1391" s="208"/>
      <c r="P1391" s="208"/>
      <c r="Q1391" s="208"/>
      <c r="R1391" s="208"/>
      <c r="S1391" s="208"/>
      <c r="T1391" s="209"/>
      <c r="AT1391" s="210" t="s">
        <v>181</v>
      </c>
      <c r="AU1391" s="210" t="s">
        <v>79</v>
      </c>
      <c r="AV1391" s="13" t="s">
        <v>79</v>
      </c>
      <c r="AW1391" s="13" t="s">
        <v>31</v>
      </c>
      <c r="AX1391" s="13" t="s">
        <v>69</v>
      </c>
      <c r="AY1391" s="210" t="s">
        <v>165</v>
      </c>
    </row>
    <row r="1392" spans="1:65" s="13" customFormat="1" ht="11.25">
      <c r="B1392" s="199"/>
      <c r="C1392" s="200"/>
      <c r="D1392" s="201" t="s">
        <v>181</v>
      </c>
      <c r="E1392" s="202" t="s">
        <v>19</v>
      </c>
      <c r="F1392" s="203" t="s">
        <v>1568</v>
      </c>
      <c r="G1392" s="200"/>
      <c r="H1392" s="204">
        <v>5.0999999999999996</v>
      </c>
      <c r="I1392" s="205"/>
      <c r="J1392" s="200"/>
      <c r="K1392" s="200"/>
      <c r="L1392" s="206"/>
      <c r="M1392" s="207"/>
      <c r="N1392" s="208"/>
      <c r="O1392" s="208"/>
      <c r="P1392" s="208"/>
      <c r="Q1392" s="208"/>
      <c r="R1392" s="208"/>
      <c r="S1392" s="208"/>
      <c r="T1392" s="209"/>
      <c r="AT1392" s="210" t="s">
        <v>181</v>
      </c>
      <c r="AU1392" s="210" t="s">
        <v>79</v>
      </c>
      <c r="AV1392" s="13" t="s">
        <v>79</v>
      </c>
      <c r="AW1392" s="13" t="s">
        <v>31</v>
      </c>
      <c r="AX1392" s="13" t="s">
        <v>69</v>
      </c>
      <c r="AY1392" s="210" t="s">
        <v>165</v>
      </c>
    </row>
    <row r="1393" spans="1:65" s="15" customFormat="1" ht="11.25">
      <c r="B1393" s="221"/>
      <c r="C1393" s="222"/>
      <c r="D1393" s="201" t="s">
        <v>181</v>
      </c>
      <c r="E1393" s="223" t="s">
        <v>19</v>
      </c>
      <c r="F1393" s="224" t="s">
        <v>184</v>
      </c>
      <c r="G1393" s="222"/>
      <c r="H1393" s="225">
        <v>72.3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181</v>
      </c>
      <c r="AU1393" s="231" t="s">
        <v>79</v>
      </c>
      <c r="AV1393" s="15" t="s">
        <v>88</v>
      </c>
      <c r="AW1393" s="15" t="s">
        <v>31</v>
      </c>
      <c r="AX1393" s="15" t="s">
        <v>73</v>
      </c>
      <c r="AY1393" s="231" t="s">
        <v>165</v>
      </c>
    </row>
    <row r="1394" spans="1:65" s="2" customFormat="1" ht="44.25" customHeight="1">
      <c r="A1394" s="37"/>
      <c r="B1394" s="38"/>
      <c r="C1394" s="181" t="s">
        <v>1569</v>
      </c>
      <c r="D1394" s="181" t="s">
        <v>167</v>
      </c>
      <c r="E1394" s="182" t="s">
        <v>1570</v>
      </c>
      <c r="F1394" s="183" t="s">
        <v>1571</v>
      </c>
      <c r="G1394" s="184" t="s">
        <v>170</v>
      </c>
      <c r="H1394" s="185">
        <v>0.92500000000000004</v>
      </c>
      <c r="I1394" s="186"/>
      <c r="J1394" s="187">
        <f>ROUND(I1394*H1394,2)</f>
        <v>0</v>
      </c>
      <c r="K1394" s="183" t="s">
        <v>171</v>
      </c>
      <c r="L1394" s="42"/>
      <c r="M1394" s="188" t="s">
        <v>19</v>
      </c>
      <c r="N1394" s="189" t="s">
        <v>41</v>
      </c>
      <c r="O1394" s="67"/>
      <c r="P1394" s="190">
        <f>O1394*H1394</f>
        <v>0</v>
      </c>
      <c r="Q1394" s="190">
        <v>3.16E-3</v>
      </c>
      <c r="R1394" s="190">
        <f>Q1394*H1394</f>
        <v>2.9230000000000003E-3</v>
      </c>
      <c r="S1394" s="190">
        <v>6.9000000000000006E-2</v>
      </c>
      <c r="T1394" s="191">
        <f>S1394*H1394</f>
        <v>6.3825000000000007E-2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192" t="s">
        <v>88</v>
      </c>
      <c r="AT1394" s="192" t="s">
        <v>167</v>
      </c>
      <c r="AU1394" s="192" t="s">
        <v>79</v>
      </c>
      <c r="AY1394" s="20" t="s">
        <v>165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20" t="s">
        <v>79</v>
      </c>
      <c r="BK1394" s="193">
        <f>ROUND(I1394*H1394,2)</f>
        <v>0</v>
      </c>
      <c r="BL1394" s="20" t="s">
        <v>88</v>
      </c>
      <c r="BM1394" s="192" t="s">
        <v>1572</v>
      </c>
    </row>
    <row r="1395" spans="1:65" s="2" customFormat="1" ht="11.25">
      <c r="A1395" s="37"/>
      <c r="B1395" s="38"/>
      <c r="C1395" s="39"/>
      <c r="D1395" s="194" t="s">
        <v>172</v>
      </c>
      <c r="E1395" s="39"/>
      <c r="F1395" s="195" t="s">
        <v>1573</v>
      </c>
      <c r="G1395" s="39"/>
      <c r="H1395" s="39"/>
      <c r="I1395" s="196"/>
      <c r="J1395" s="39"/>
      <c r="K1395" s="39"/>
      <c r="L1395" s="42"/>
      <c r="M1395" s="197"/>
      <c r="N1395" s="198"/>
      <c r="O1395" s="67"/>
      <c r="P1395" s="67"/>
      <c r="Q1395" s="67"/>
      <c r="R1395" s="67"/>
      <c r="S1395" s="67"/>
      <c r="T1395" s="68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T1395" s="20" t="s">
        <v>172</v>
      </c>
      <c r="AU1395" s="20" t="s">
        <v>79</v>
      </c>
    </row>
    <row r="1396" spans="1:65" s="13" customFormat="1" ht="11.25">
      <c r="B1396" s="199"/>
      <c r="C1396" s="200"/>
      <c r="D1396" s="201" t="s">
        <v>181</v>
      </c>
      <c r="E1396" s="202" t="s">
        <v>19</v>
      </c>
      <c r="F1396" s="203" t="s">
        <v>1574</v>
      </c>
      <c r="G1396" s="200"/>
      <c r="H1396" s="204">
        <v>0.8</v>
      </c>
      <c r="I1396" s="205"/>
      <c r="J1396" s="200"/>
      <c r="K1396" s="200"/>
      <c r="L1396" s="206"/>
      <c r="M1396" s="207"/>
      <c r="N1396" s="208"/>
      <c r="O1396" s="208"/>
      <c r="P1396" s="208"/>
      <c r="Q1396" s="208"/>
      <c r="R1396" s="208"/>
      <c r="S1396" s="208"/>
      <c r="T1396" s="209"/>
      <c r="AT1396" s="210" t="s">
        <v>181</v>
      </c>
      <c r="AU1396" s="210" t="s">
        <v>79</v>
      </c>
      <c r="AV1396" s="13" t="s">
        <v>79</v>
      </c>
      <c r="AW1396" s="13" t="s">
        <v>31</v>
      </c>
      <c r="AX1396" s="13" t="s">
        <v>69</v>
      </c>
      <c r="AY1396" s="210" t="s">
        <v>165</v>
      </c>
    </row>
    <row r="1397" spans="1:65" s="13" customFormat="1" ht="11.25">
      <c r="B1397" s="199"/>
      <c r="C1397" s="200"/>
      <c r="D1397" s="201" t="s">
        <v>181</v>
      </c>
      <c r="E1397" s="202" t="s">
        <v>19</v>
      </c>
      <c r="F1397" s="203" t="s">
        <v>1575</v>
      </c>
      <c r="G1397" s="200"/>
      <c r="H1397" s="204">
        <v>0.125</v>
      </c>
      <c r="I1397" s="205"/>
      <c r="J1397" s="200"/>
      <c r="K1397" s="200"/>
      <c r="L1397" s="206"/>
      <c r="M1397" s="207"/>
      <c r="N1397" s="208"/>
      <c r="O1397" s="208"/>
      <c r="P1397" s="208"/>
      <c r="Q1397" s="208"/>
      <c r="R1397" s="208"/>
      <c r="S1397" s="208"/>
      <c r="T1397" s="209"/>
      <c r="AT1397" s="210" t="s">
        <v>181</v>
      </c>
      <c r="AU1397" s="210" t="s">
        <v>79</v>
      </c>
      <c r="AV1397" s="13" t="s">
        <v>79</v>
      </c>
      <c r="AW1397" s="13" t="s">
        <v>31</v>
      </c>
      <c r="AX1397" s="13" t="s">
        <v>69</v>
      </c>
      <c r="AY1397" s="210" t="s">
        <v>165</v>
      </c>
    </row>
    <row r="1398" spans="1:65" s="15" customFormat="1" ht="11.25">
      <c r="B1398" s="221"/>
      <c r="C1398" s="222"/>
      <c r="D1398" s="201" t="s">
        <v>181</v>
      </c>
      <c r="E1398" s="223" t="s">
        <v>19</v>
      </c>
      <c r="F1398" s="224" t="s">
        <v>184</v>
      </c>
      <c r="G1398" s="222"/>
      <c r="H1398" s="225">
        <v>0.92500000000000004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181</v>
      </c>
      <c r="AU1398" s="231" t="s">
        <v>79</v>
      </c>
      <c r="AV1398" s="15" t="s">
        <v>88</v>
      </c>
      <c r="AW1398" s="15" t="s">
        <v>31</v>
      </c>
      <c r="AX1398" s="15" t="s">
        <v>73</v>
      </c>
      <c r="AY1398" s="231" t="s">
        <v>165</v>
      </c>
    </row>
    <row r="1399" spans="1:65" s="2" customFormat="1" ht="44.25" customHeight="1">
      <c r="A1399" s="37"/>
      <c r="B1399" s="38"/>
      <c r="C1399" s="181" t="s">
        <v>1576</v>
      </c>
      <c r="D1399" s="181" t="s">
        <v>167</v>
      </c>
      <c r="E1399" s="182" t="s">
        <v>1577</v>
      </c>
      <c r="F1399" s="183" t="s">
        <v>1578</v>
      </c>
      <c r="G1399" s="184" t="s">
        <v>170</v>
      </c>
      <c r="H1399" s="185">
        <v>1.1950000000000001</v>
      </c>
      <c r="I1399" s="186"/>
      <c r="J1399" s="187">
        <f>ROUND(I1399*H1399,2)</f>
        <v>0</v>
      </c>
      <c r="K1399" s="183" t="s">
        <v>171</v>
      </c>
      <c r="L1399" s="42"/>
      <c r="M1399" s="188" t="s">
        <v>19</v>
      </c>
      <c r="N1399" s="189" t="s">
        <v>41</v>
      </c>
      <c r="O1399" s="67"/>
      <c r="P1399" s="190">
        <f>O1399*H1399</f>
        <v>0</v>
      </c>
      <c r="Q1399" s="190">
        <v>3.4499999999999999E-3</v>
      </c>
      <c r="R1399" s="190">
        <f>Q1399*H1399</f>
        <v>4.1227500000000005E-3</v>
      </c>
      <c r="S1399" s="190">
        <v>8.6999999999999994E-2</v>
      </c>
      <c r="T1399" s="191">
        <f>S1399*H1399</f>
        <v>0.103965</v>
      </c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R1399" s="192" t="s">
        <v>88</v>
      </c>
      <c r="AT1399" s="192" t="s">
        <v>167</v>
      </c>
      <c r="AU1399" s="192" t="s">
        <v>79</v>
      </c>
      <c r="AY1399" s="20" t="s">
        <v>165</v>
      </c>
      <c r="BE1399" s="193">
        <f>IF(N1399="základní",J1399,0)</f>
        <v>0</v>
      </c>
      <c r="BF1399" s="193">
        <f>IF(N1399="snížená",J1399,0)</f>
        <v>0</v>
      </c>
      <c r="BG1399" s="193">
        <f>IF(N1399="zákl. přenesená",J1399,0)</f>
        <v>0</v>
      </c>
      <c r="BH1399" s="193">
        <f>IF(N1399="sníž. přenesená",J1399,0)</f>
        <v>0</v>
      </c>
      <c r="BI1399" s="193">
        <f>IF(N1399="nulová",J1399,0)</f>
        <v>0</v>
      </c>
      <c r="BJ1399" s="20" t="s">
        <v>79</v>
      </c>
      <c r="BK1399" s="193">
        <f>ROUND(I1399*H1399,2)</f>
        <v>0</v>
      </c>
      <c r="BL1399" s="20" t="s">
        <v>88</v>
      </c>
      <c r="BM1399" s="192" t="s">
        <v>1579</v>
      </c>
    </row>
    <row r="1400" spans="1:65" s="2" customFormat="1" ht="11.25">
      <c r="A1400" s="37"/>
      <c r="B1400" s="38"/>
      <c r="C1400" s="39"/>
      <c r="D1400" s="194" t="s">
        <v>172</v>
      </c>
      <c r="E1400" s="39"/>
      <c r="F1400" s="195" t="s">
        <v>1580</v>
      </c>
      <c r="G1400" s="39"/>
      <c r="H1400" s="39"/>
      <c r="I1400" s="196"/>
      <c r="J1400" s="39"/>
      <c r="K1400" s="39"/>
      <c r="L1400" s="42"/>
      <c r="M1400" s="197"/>
      <c r="N1400" s="198"/>
      <c r="O1400" s="67"/>
      <c r="P1400" s="67"/>
      <c r="Q1400" s="67"/>
      <c r="R1400" s="67"/>
      <c r="S1400" s="67"/>
      <c r="T1400" s="68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T1400" s="20" t="s">
        <v>172</v>
      </c>
      <c r="AU1400" s="20" t="s">
        <v>79</v>
      </c>
    </row>
    <row r="1401" spans="1:65" s="13" customFormat="1" ht="11.25">
      <c r="B1401" s="199"/>
      <c r="C1401" s="200"/>
      <c r="D1401" s="201" t="s">
        <v>181</v>
      </c>
      <c r="E1401" s="202" t="s">
        <v>19</v>
      </c>
      <c r="F1401" s="203" t="s">
        <v>1581</v>
      </c>
      <c r="G1401" s="200"/>
      <c r="H1401" s="204">
        <v>0.2</v>
      </c>
      <c r="I1401" s="205"/>
      <c r="J1401" s="200"/>
      <c r="K1401" s="200"/>
      <c r="L1401" s="206"/>
      <c r="M1401" s="207"/>
      <c r="N1401" s="208"/>
      <c r="O1401" s="208"/>
      <c r="P1401" s="208"/>
      <c r="Q1401" s="208"/>
      <c r="R1401" s="208"/>
      <c r="S1401" s="208"/>
      <c r="T1401" s="209"/>
      <c r="AT1401" s="210" t="s">
        <v>181</v>
      </c>
      <c r="AU1401" s="210" t="s">
        <v>79</v>
      </c>
      <c r="AV1401" s="13" t="s">
        <v>79</v>
      </c>
      <c r="AW1401" s="13" t="s">
        <v>31</v>
      </c>
      <c r="AX1401" s="13" t="s">
        <v>69</v>
      </c>
      <c r="AY1401" s="210" t="s">
        <v>165</v>
      </c>
    </row>
    <row r="1402" spans="1:65" s="13" customFormat="1" ht="11.25">
      <c r="B1402" s="199"/>
      <c r="C1402" s="200"/>
      <c r="D1402" s="201" t="s">
        <v>181</v>
      </c>
      <c r="E1402" s="202" t="s">
        <v>19</v>
      </c>
      <c r="F1402" s="203" t="s">
        <v>1582</v>
      </c>
      <c r="G1402" s="200"/>
      <c r="H1402" s="204">
        <v>0.1</v>
      </c>
      <c r="I1402" s="205"/>
      <c r="J1402" s="200"/>
      <c r="K1402" s="200"/>
      <c r="L1402" s="206"/>
      <c r="M1402" s="207"/>
      <c r="N1402" s="208"/>
      <c r="O1402" s="208"/>
      <c r="P1402" s="208"/>
      <c r="Q1402" s="208"/>
      <c r="R1402" s="208"/>
      <c r="S1402" s="208"/>
      <c r="T1402" s="209"/>
      <c r="AT1402" s="210" t="s">
        <v>181</v>
      </c>
      <c r="AU1402" s="210" t="s">
        <v>79</v>
      </c>
      <c r="AV1402" s="13" t="s">
        <v>79</v>
      </c>
      <c r="AW1402" s="13" t="s">
        <v>31</v>
      </c>
      <c r="AX1402" s="13" t="s">
        <v>69</v>
      </c>
      <c r="AY1402" s="210" t="s">
        <v>165</v>
      </c>
    </row>
    <row r="1403" spans="1:65" s="13" customFormat="1" ht="11.25">
      <c r="B1403" s="199"/>
      <c r="C1403" s="200"/>
      <c r="D1403" s="201" t="s">
        <v>181</v>
      </c>
      <c r="E1403" s="202" t="s">
        <v>19</v>
      </c>
      <c r="F1403" s="203" t="s">
        <v>1583</v>
      </c>
      <c r="G1403" s="200"/>
      <c r="H1403" s="204">
        <v>0.125</v>
      </c>
      <c r="I1403" s="205"/>
      <c r="J1403" s="200"/>
      <c r="K1403" s="200"/>
      <c r="L1403" s="206"/>
      <c r="M1403" s="207"/>
      <c r="N1403" s="208"/>
      <c r="O1403" s="208"/>
      <c r="P1403" s="208"/>
      <c r="Q1403" s="208"/>
      <c r="R1403" s="208"/>
      <c r="S1403" s="208"/>
      <c r="T1403" s="209"/>
      <c r="AT1403" s="210" t="s">
        <v>181</v>
      </c>
      <c r="AU1403" s="210" t="s">
        <v>79</v>
      </c>
      <c r="AV1403" s="13" t="s">
        <v>79</v>
      </c>
      <c r="AW1403" s="13" t="s">
        <v>31</v>
      </c>
      <c r="AX1403" s="13" t="s">
        <v>69</v>
      </c>
      <c r="AY1403" s="210" t="s">
        <v>165</v>
      </c>
    </row>
    <row r="1404" spans="1:65" s="13" customFormat="1" ht="11.25">
      <c r="B1404" s="199"/>
      <c r="C1404" s="200"/>
      <c r="D1404" s="201" t="s">
        <v>181</v>
      </c>
      <c r="E1404" s="202" t="s">
        <v>19</v>
      </c>
      <c r="F1404" s="203" t="s">
        <v>1584</v>
      </c>
      <c r="G1404" s="200"/>
      <c r="H1404" s="204">
        <v>0.15</v>
      </c>
      <c r="I1404" s="205"/>
      <c r="J1404" s="200"/>
      <c r="K1404" s="200"/>
      <c r="L1404" s="206"/>
      <c r="M1404" s="207"/>
      <c r="N1404" s="208"/>
      <c r="O1404" s="208"/>
      <c r="P1404" s="208"/>
      <c r="Q1404" s="208"/>
      <c r="R1404" s="208"/>
      <c r="S1404" s="208"/>
      <c r="T1404" s="209"/>
      <c r="AT1404" s="210" t="s">
        <v>181</v>
      </c>
      <c r="AU1404" s="210" t="s">
        <v>79</v>
      </c>
      <c r="AV1404" s="13" t="s">
        <v>79</v>
      </c>
      <c r="AW1404" s="13" t="s">
        <v>31</v>
      </c>
      <c r="AX1404" s="13" t="s">
        <v>69</v>
      </c>
      <c r="AY1404" s="210" t="s">
        <v>165</v>
      </c>
    </row>
    <row r="1405" spans="1:65" s="13" customFormat="1" ht="11.25">
      <c r="B1405" s="199"/>
      <c r="C1405" s="200"/>
      <c r="D1405" s="201" t="s">
        <v>181</v>
      </c>
      <c r="E1405" s="202" t="s">
        <v>19</v>
      </c>
      <c r="F1405" s="203" t="s">
        <v>1585</v>
      </c>
      <c r="G1405" s="200"/>
      <c r="H1405" s="204">
        <v>0.37</v>
      </c>
      <c r="I1405" s="205"/>
      <c r="J1405" s="200"/>
      <c r="K1405" s="200"/>
      <c r="L1405" s="206"/>
      <c r="M1405" s="207"/>
      <c r="N1405" s="208"/>
      <c r="O1405" s="208"/>
      <c r="P1405" s="208"/>
      <c r="Q1405" s="208"/>
      <c r="R1405" s="208"/>
      <c r="S1405" s="208"/>
      <c r="T1405" s="209"/>
      <c r="AT1405" s="210" t="s">
        <v>181</v>
      </c>
      <c r="AU1405" s="210" t="s">
        <v>79</v>
      </c>
      <c r="AV1405" s="13" t="s">
        <v>79</v>
      </c>
      <c r="AW1405" s="13" t="s">
        <v>31</v>
      </c>
      <c r="AX1405" s="13" t="s">
        <v>69</v>
      </c>
      <c r="AY1405" s="210" t="s">
        <v>165</v>
      </c>
    </row>
    <row r="1406" spans="1:65" s="13" customFormat="1" ht="11.25">
      <c r="B1406" s="199"/>
      <c r="C1406" s="200"/>
      <c r="D1406" s="201" t="s">
        <v>181</v>
      </c>
      <c r="E1406" s="202" t="s">
        <v>19</v>
      </c>
      <c r="F1406" s="203" t="s">
        <v>1586</v>
      </c>
      <c r="G1406" s="200"/>
      <c r="H1406" s="204">
        <v>0.25</v>
      </c>
      <c r="I1406" s="205"/>
      <c r="J1406" s="200"/>
      <c r="K1406" s="200"/>
      <c r="L1406" s="206"/>
      <c r="M1406" s="207"/>
      <c r="N1406" s="208"/>
      <c r="O1406" s="208"/>
      <c r="P1406" s="208"/>
      <c r="Q1406" s="208"/>
      <c r="R1406" s="208"/>
      <c r="S1406" s="208"/>
      <c r="T1406" s="209"/>
      <c r="AT1406" s="210" t="s">
        <v>181</v>
      </c>
      <c r="AU1406" s="210" t="s">
        <v>79</v>
      </c>
      <c r="AV1406" s="13" t="s">
        <v>79</v>
      </c>
      <c r="AW1406" s="13" t="s">
        <v>31</v>
      </c>
      <c r="AX1406" s="13" t="s">
        <v>69</v>
      </c>
      <c r="AY1406" s="210" t="s">
        <v>165</v>
      </c>
    </row>
    <row r="1407" spans="1:65" s="15" customFormat="1" ht="11.25">
      <c r="B1407" s="221"/>
      <c r="C1407" s="222"/>
      <c r="D1407" s="201" t="s">
        <v>181</v>
      </c>
      <c r="E1407" s="223" t="s">
        <v>19</v>
      </c>
      <c r="F1407" s="224" t="s">
        <v>184</v>
      </c>
      <c r="G1407" s="222"/>
      <c r="H1407" s="225">
        <v>1.1950000000000001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181</v>
      </c>
      <c r="AU1407" s="231" t="s">
        <v>79</v>
      </c>
      <c r="AV1407" s="15" t="s">
        <v>88</v>
      </c>
      <c r="AW1407" s="15" t="s">
        <v>31</v>
      </c>
      <c r="AX1407" s="15" t="s">
        <v>73</v>
      </c>
      <c r="AY1407" s="231" t="s">
        <v>165</v>
      </c>
    </row>
    <row r="1408" spans="1:65" s="2" customFormat="1" ht="44.25" customHeight="1">
      <c r="A1408" s="37"/>
      <c r="B1408" s="38"/>
      <c r="C1408" s="181" t="s">
        <v>915</v>
      </c>
      <c r="D1408" s="181" t="s">
        <v>167</v>
      </c>
      <c r="E1408" s="182" t="s">
        <v>1587</v>
      </c>
      <c r="F1408" s="183" t="s">
        <v>1588</v>
      </c>
      <c r="G1408" s="184" t="s">
        <v>170</v>
      </c>
      <c r="H1408" s="185">
        <v>0.4</v>
      </c>
      <c r="I1408" s="186"/>
      <c r="J1408" s="187">
        <f>ROUND(I1408*H1408,2)</f>
        <v>0</v>
      </c>
      <c r="K1408" s="183" t="s">
        <v>171</v>
      </c>
      <c r="L1408" s="42"/>
      <c r="M1408" s="188" t="s">
        <v>19</v>
      </c>
      <c r="N1408" s="189" t="s">
        <v>41</v>
      </c>
      <c r="O1408" s="67"/>
      <c r="P1408" s="190">
        <f>O1408*H1408</f>
        <v>0</v>
      </c>
      <c r="Q1408" s="190">
        <v>3.65E-3</v>
      </c>
      <c r="R1408" s="190">
        <f>Q1408*H1408</f>
        <v>1.4600000000000001E-3</v>
      </c>
      <c r="S1408" s="190">
        <v>0.11</v>
      </c>
      <c r="T1408" s="191">
        <f>S1408*H1408</f>
        <v>4.4000000000000004E-2</v>
      </c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R1408" s="192" t="s">
        <v>88</v>
      </c>
      <c r="AT1408" s="192" t="s">
        <v>167</v>
      </c>
      <c r="AU1408" s="192" t="s">
        <v>79</v>
      </c>
      <c r="AY1408" s="20" t="s">
        <v>165</v>
      </c>
      <c r="BE1408" s="193">
        <f>IF(N1408="základní",J1408,0)</f>
        <v>0</v>
      </c>
      <c r="BF1408" s="193">
        <f>IF(N1408="snížená",J1408,0)</f>
        <v>0</v>
      </c>
      <c r="BG1408" s="193">
        <f>IF(N1408="zákl. přenesená",J1408,0)</f>
        <v>0</v>
      </c>
      <c r="BH1408" s="193">
        <f>IF(N1408="sníž. přenesená",J1408,0)</f>
        <v>0</v>
      </c>
      <c r="BI1408" s="193">
        <f>IF(N1408="nulová",J1408,0)</f>
        <v>0</v>
      </c>
      <c r="BJ1408" s="20" t="s">
        <v>79</v>
      </c>
      <c r="BK1408" s="193">
        <f>ROUND(I1408*H1408,2)</f>
        <v>0</v>
      </c>
      <c r="BL1408" s="20" t="s">
        <v>88</v>
      </c>
      <c r="BM1408" s="192" t="s">
        <v>1589</v>
      </c>
    </row>
    <row r="1409" spans="1:65" s="2" customFormat="1" ht="11.25">
      <c r="A1409" s="37"/>
      <c r="B1409" s="38"/>
      <c r="C1409" s="39"/>
      <c r="D1409" s="194" t="s">
        <v>172</v>
      </c>
      <c r="E1409" s="39"/>
      <c r="F1409" s="195" t="s">
        <v>1590</v>
      </c>
      <c r="G1409" s="39"/>
      <c r="H1409" s="39"/>
      <c r="I1409" s="196"/>
      <c r="J1409" s="39"/>
      <c r="K1409" s="39"/>
      <c r="L1409" s="42"/>
      <c r="M1409" s="197"/>
      <c r="N1409" s="198"/>
      <c r="O1409" s="67"/>
      <c r="P1409" s="67"/>
      <c r="Q1409" s="67"/>
      <c r="R1409" s="67"/>
      <c r="S1409" s="67"/>
      <c r="T1409" s="68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T1409" s="20" t="s">
        <v>172</v>
      </c>
      <c r="AU1409" s="20" t="s">
        <v>79</v>
      </c>
    </row>
    <row r="1410" spans="1:65" s="13" customFormat="1" ht="11.25">
      <c r="B1410" s="199"/>
      <c r="C1410" s="200"/>
      <c r="D1410" s="201" t="s">
        <v>181</v>
      </c>
      <c r="E1410" s="202" t="s">
        <v>19</v>
      </c>
      <c r="F1410" s="203" t="s">
        <v>1591</v>
      </c>
      <c r="G1410" s="200"/>
      <c r="H1410" s="204">
        <v>0.4</v>
      </c>
      <c r="I1410" s="205"/>
      <c r="J1410" s="200"/>
      <c r="K1410" s="200"/>
      <c r="L1410" s="206"/>
      <c r="M1410" s="207"/>
      <c r="N1410" s="208"/>
      <c r="O1410" s="208"/>
      <c r="P1410" s="208"/>
      <c r="Q1410" s="208"/>
      <c r="R1410" s="208"/>
      <c r="S1410" s="208"/>
      <c r="T1410" s="209"/>
      <c r="AT1410" s="210" t="s">
        <v>181</v>
      </c>
      <c r="AU1410" s="210" t="s">
        <v>79</v>
      </c>
      <c r="AV1410" s="13" t="s">
        <v>79</v>
      </c>
      <c r="AW1410" s="13" t="s">
        <v>31</v>
      </c>
      <c r="AX1410" s="13" t="s">
        <v>69</v>
      </c>
      <c r="AY1410" s="210" t="s">
        <v>165</v>
      </c>
    </row>
    <row r="1411" spans="1:65" s="15" customFormat="1" ht="11.25">
      <c r="B1411" s="221"/>
      <c r="C1411" s="222"/>
      <c r="D1411" s="201" t="s">
        <v>181</v>
      </c>
      <c r="E1411" s="223" t="s">
        <v>19</v>
      </c>
      <c r="F1411" s="224" t="s">
        <v>184</v>
      </c>
      <c r="G1411" s="222"/>
      <c r="H1411" s="225">
        <v>0.4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181</v>
      </c>
      <c r="AU1411" s="231" t="s">
        <v>79</v>
      </c>
      <c r="AV1411" s="15" t="s">
        <v>88</v>
      </c>
      <c r="AW1411" s="15" t="s">
        <v>31</v>
      </c>
      <c r="AX1411" s="15" t="s">
        <v>73</v>
      </c>
      <c r="AY1411" s="231" t="s">
        <v>165</v>
      </c>
    </row>
    <row r="1412" spans="1:65" s="2" customFormat="1" ht="44.25" customHeight="1">
      <c r="A1412" s="37"/>
      <c r="B1412" s="38"/>
      <c r="C1412" s="181" t="s">
        <v>1592</v>
      </c>
      <c r="D1412" s="181" t="s">
        <v>167</v>
      </c>
      <c r="E1412" s="182" t="s">
        <v>1593</v>
      </c>
      <c r="F1412" s="183" t="s">
        <v>1594</v>
      </c>
      <c r="G1412" s="184" t="s">
        <v>170</v>
      </c>
      <c r="H1412" s="185">
        <v>1.875</v>
      </c>
      <c r="I1412" s="186"/>
      <c r="J1412" s="187">
        <f>ROUND(I1412*H1412,2)</f>
        <v>0</v>
      </c>
      <c r="K1412" s="183" t="s">
        <v>171</v>
      </c>
      <c r="L1412" s="42"/>
      <c r="M1412" s="188" t="s">
        <v>19</v>
      </c>
      <c r="N1412" s="189" t="s">
        <v>41</v>
      </c>
      <c r="O1412" s="67"/>
      <c r="P1412" s="190">
        <f>O1412*H1412</f>
        <v>0</v>
      </c>
      <c r="Q1412" s="190">
        <v>3.9500000000000004E-3</v>
      </c>
      <c r="R1412" s="190">
        <f>Q1412*H1412</f>
        <v>7.4062500000000005E-3</v>
      </c>
      <c r="S1412" s="190">
        <v>0.16</v>
      </c>
      <c r="T1412" s="191">
        <f>S1412*H1412</f>
        <v>0.3</v>
      </c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R1412" s="192" t="s">
        <v>88</v>
      </c>
      <c r="AT1412" s="192" t="s">
        <v>167</v>
      </c>
      <c r="AU1412" s="192" t="s">
        <v>79</v>
      </c>
      <c r="AY1412" s="20" t="s">
        <v>165</v>
      </c>
      <c r="BE1412" s="193">
        <f>IF(N1412="základní",J1412,0)</f>
        <v>0</v>
      </c>
      <c r="BF1412" s="193">
        <f>IF(N1412="snížená",J1412,0)</f>
        <v>0</v>
      </c>
      <c r="BG1412" s="193">
        <f>IF(N1412="zákl. přenesená",J1412,0)</f>
        <v>0</v>
      </c>
      <c r="BH1412" s="193">
        <f>IF(N1412="sníž. přenesená",J1412,0)</f>
        <v>0</v>
      </c>
      <c r="BI1412" s="193">
        <f>IF(N1412="nulová",J1412,0)</f>
        <v>0</v>
      </c>
      <c r="BJ1412" s="20" t="s">
        <v>79</v>
      </c>
      <c r="BK1412" s="193">
        <f>ROUND(I1412*H1412,2)</f>
        <v>0</v>
      </c>
      <c r="BL1412" s="20" t="s">
        <v>88</v>
      </c>
      <c r="BM1412" s="192" t="s">
        <v>1595</v>
      </c>
    </row>
    <row r="1413" spans="1:65" s="2" customFormat="1" ht="11.25">
      <c r="A1413" s="37"/>
      <c r="B1413" s="38"/>
      <c r="C1413" s="39"/>
      <c r="D1413" s="194" t="s">
        <v>172</v>
      </c>
      <c r="E1413" s="39"/>
      <c r="F1413" s="195" t="s">
        <v>1596</v>
      </c>
      <c r="G1413" s="39"/>
      <c r="H1413" s="39"/>
      <c r="I1413" s="196"/>
      <c r="J1413" s="39"/>
      <c r="K1413" s="39"/>
      <c r="L1413" s="42"/>
      <c r="M1413" s="197"/>
      <c r="N1413" s="198"/>
      <c r="O1413" s="67"/>
      <c r="P1413" s="67"/>
      <c r="Q1413" s="67"/>
      <c r="R1413" s="67"/>
      <c r="S1413" s="67"/>
      <c r="T1413" s="68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T1413" s="20" t="s">
        <v>172</v>
      </c>
      <c r="AU1413" s="20" t="s">
        <v>79</v>
      </c>
    </row>
    <row r="1414" spans="1:65" s="13" customFormat="1" ht="11.25">
      <c r="B1414" s="199"/>
      <c r="C1414" s="200"/>
      <c r="D1414" s="201" t="s">
        <v>181</v>
      </c>
      <c r="E1414" s="202" t="s">
        <v>19</v>
      </c>
      <c r="F1414" s="203" t="s">
        <v>1597</v>
      </c>
      <c r="G1414" s="200"/>
      <c r="H1414" s="204">
        <v>0.6</v>
      </c>
      <c r="I1414" s="205"/>
      <c r="J1414" s="200"/>
      <c r="K1414" s="200"/>
      <c r="L1414" s="206"/>
      <c r="M1414" s="207"/>
      <c r="N1414" s="208"/>
      <c r="O1414" s="208"/>
      <c r="P1414" s="208"/>
      <c r="Q1414" s="208"/>
      <c r="R1414" s="208"/>
      <c r="S1414" s="208"/>
      <c r="T1414" s="209"/>
      <c r="AT1414" s="210" t="s">
        <v>181</v>
      </c>
      <c r="AU1414" s="210" t="s">
        <v>79</v>
      </c>
      <c r="AV1414" s="13" t="s">
        <v>79</v>
      </c>
      <c r="AW1414" s="13" t="s">
        <v>31</v>
      </c>
      <c r="AX1414" s="13" t="s">
        <v>69</v>
      </c>
      <c r="AY1414" s="210" t="s">
        <v>165</v>
      </c>
    </row>
    <row r="1415" spans="1:65" s="13" customFormat="1" ht="11.25">
      <c r="B1415" s="199"/>
      <c r="C1415" s="200"/>
      <c r="D1415" s="201" t="s">
        <v>181</v>
      </c>
      <c r="E1415" s="202" t="s">
        <v>19</v>
      </c>
      <c r="F1415" s="203" t="s">
        <v>1598</v>
      </c>
      <c r="G1415" s="200"/>
      <c r="H1415" s="204">
        <v>0.125</v>
      </c>
      <c r="I1415" s="205"/>
      <c r="J1415" s="200"/>
      <c r="K1415" s="200"/>
      <c r="L1415" s="206"/>
      <c r="M1415" s="207"/>
      <c r="N1415" s="208"/>
      <c r="O1415" s="208"/>
      <c r="P1415" s="208"/>
      <c r="Q1415" s="208"/>
      <c r="R1415" s="208"/>
      <c r="S1415" s="208"/>
      <c r="T1415" s="209"/>
      <c r="AT1415" s="210" t="s">
        <v>181</v>
      </c>
      <c r="AU1415" s="210" t="s">
        <v>79</v>
      </c>
      <c r="AV1415" s="13" t="s">
        <v>79</v>
      </c>
      <c r="AW1415" s="13" t="s">
        <v>31</v>
      </c>
      <c r="AX1415" s="13" t="s">
        <v>69</v>
      </c>
      <c r="AY1415" s="210" t="s">
        <v>165</v>
      </c>
    </row>
    <row r="1416" spans="1:65" s="13" customFormat="1" ht="11.25">
      <c r="B1416" s="199"/>
      <c r="C1416" s="200"/>
      <c r="D1416" s="201" t="s">
        <v>181</v>
      </c>
      <c r="E1416" s="202" t="s">
        <v>19</v>
      </c>
      <c r="F1416" s="203" t="s">
        <v>1599</v>
      </c>
      <c r="G1416" s="200"/>
      <c r="H1416" s="204">
        <v>0.125</v>
      </c>
      <c r="I1416" s="205"/>
      <c r="J1416" s="200"/>
      <c r="K1416" s="200"/>
      <c r="L1416" s="206"/>
      <c r="M1416" s="207"/>
      <c r="N1416" s="208"/>
      <c r="O1416" s="208"/>
      <c r="P1416" s="208"/>
      <c r="Q1416" s="208"/>
      <c r="R1416" s="208"/>
      <c r="S1416" s="208"/>
      <c r="T1416" s="209"/>
      <c r="AT1416" s="210" t="s">
        <v>181</v>
      </c>
      <c r="AU1416" s="210" t="s">
        <v>79</v>
      </c>
      <c r="AV1416" s="13" t="s">
        <v>79</v>
      </c>
      <c r="AW1416" s="13" t="s">
        <v>31</v>
      </c>
      <c r="AX1416" s="13" t="s">
        <v>69</v>
      </c>
      <c r="AY1416" s="210" t="s">
        <v>165</v>
      </c>
    </row>
    <row r="1417" spans="1:65" s="13" customFormat="1" ht="11.25">
      <c r="B1417" s="199"/>
      <c r="C1417" s="200"/>
      <c r="D1417" s="201" t="s">
        <v>181</v>
      </c>
      <c r="E1417" s="202" t="s">
        <v>19</v>
      </c>
      <c r="F1417" s="203" t="s">
        <v>1600</v>
      </c>
      <c r="G1417" s="200"/>
      <c r="H1417" s="204">
        <v>0.125</v>
      </c>
      <c r="I1417" s="205"/>
      <c r="J1417" s="200"/>
      <c r="K1417" s="200"/>
      <c r="L1417" s="206"/>
      <c r="M1417" s="207"/>
      <c r="N1417" s="208"/>
      <c r="O1417" s="208"/>
      <c r="P1417" s="208"/>
      <c r="Q1417" s="208"/>
      <c r="R1417" s="208"/>
      <c r="S1417" s="208"/>
      <c r="T1417" s="209"/>
      <c r="AT1417" s="210" t="s">
        <v>181</v>
      </c>
      <c r="AU1417" s="210" t="s">
        <v>79</v>
      </c>
      <c r="AV1417" s="13" t="s">
        <v>79</v>
      </c>
      <c r="AW1417" s="13" t="s">
        <v>31</v>
      </c>
      <c r="AX1417" s="13" t="s">
        <v>69</v>
      </c>
      <c r="AY1417" s="210" t="s">
        <v>165</v>
      </c>
    </row>
    <row r="1418" spans="1:65" s="13" customFormat="1" ht="11.25">
      <c r="B1418" s="199"/>
      <c r="C1418" s="200"/>
      <c r="D1418" s="201" t="s">
        <v>181</v>
      </c>
      <c r="E1418" s="202" t="s">
        <v>19</v>
      </c>
      <c r="F1418" s="203" t="s">
        <v>1601</v>
      </c>
      <c r="G1418" s="200"/>
      <c r="H1418" s="204">
        <v>0.2</v>
      </c>
      <c r="I1418" s="205"/>
      <c r="J1418" s="200"/>
      <c r="K1418" s="200"/>
      <c r="L1418" s="206"/>
      <c r="M1418" s="207"/>
      <c r="N1418" s="208"/>
      <c r="O1418" s="208"/>
      <c r="P1418" s="208"/>
      <c r="Q1418" s="208"/>
      <c r="R1418" s="208"/>
      <c r="S1418" s="208"/>
      <c r="T1418" s="209"/>
      <c r="AT1418" s="210" t="s">
        <v>181</v>
      </c>
      <c r="AU1418" s="210" t="s">
        <v>79</v>
      </c>
      <c r="AV1418" s="13" t="s">
        <v>79</v>
      </c>
      <c r="AW1418" s="13" t="s">
        <v>31</v>
      </c>
      <c r="AX1418" s="13" t="s">
        <v>69</v>
      </c>
      <c r="AY1418" s="210" t="s">
        <v>165</v>
      </c>
    </row>
    <row r="1419" spans="1:65" s="13" customFormat="1" ht="11.25">
      <c r="B1419" s="199"/>
      <c r="C1419" s="200"/>
      <c r="D1419" s="201" t="s">
        <v>181</v>
      </c>
      <c r="E1419" s="202" t="s">
        <v>19</v>
      </c>
      <c r="F1419" s="203" t="s">
        <v>1602</v>
      </c>
      <c r="G1419" s="200"/>
      <c r="H1419" s="204">
        <v>0.2</v>
      </c>
      <c r="I1419" s="205"/>
      <c r="J1419" s="200"/>
      <c r="K1419" s="200"/>
      <c r="L1419" s="206"/>
      <c r="M1419" s="207"/>
      <c r="N1419" s="208"/>
      <c r="O1419" s="208"/>
      <c r="P1419" s="208"/>
      <c r="Q1419" s="208"/>
      <c r="R1419" s="208"/>
      <c r="S1419" s="208"/>
      <c r="T1419" s="209"/>
      <c r="AT1419" s="210" t="s">
        <v>181</v>
      </c>
      <c r="AU1419" s="210" t="s">
        <v>79</v>
      </c>
      <c r="AV1419" s="13" t="s">
        <v>79</v>
      </c>
      <c r="AW1419" s="13" t="s">
        <v>31</v>
      </c>
      <c r="AX1419" s="13" t="s">
        <v>69</v>
      </c>
      <c r="AY1419" s="210" t="s">
        <v>165</v>
      </c>
    </row>
    <row r="1420" spans="1:65" s="13" customFormat="1" ht="11.25">
      <c r="B1420" s="199"/>
      <c r="C1420" s="200"/>
      <c r="D1420" s="201" t="s">
        <v>181</v>
      </c>
      <c r="E1420" s="202" t="s">
        <v>19</v>
      </c>
      <c r="F1420" s="203" t="s">
        <v>1603</v>
      </c>
      <c r="G1420" s="200"/>
      <c r="H1420" s="204">
        <v>0.15</v>
      </c>
      <c r="I1420" s="205"/>
      <c r="J1420" s="200"/>
      <c r="K1420" s="200"/>
      <c r="L1420" s="206"/>
      <c r="M1420" s="207"/>
      <c r="N1420" s="208"/>
      <c r="O1420" s="208"/>
      <c r="P1420" s="208"/>
      <c r="Q1420" s="208"/>
      <c r="R1420" s="208"/>
      <c r="S1420" s="208"/>
      <c r="T1420" s="209"/>
      <c r="AT1420" s="210" t="s">
        <v>181</v>
      </c>
      <c r="AU1420" s="210" t="s">
        <v>79</v>
      </c>
      <c r="AV1420" s="13" t="s">
        <v>79</v>
      </c>
      <c r="AW1420" s="13" t="s">
        <v>31</v>
      </c>
      <c r="AX1420" s="13" t="s">
        <v>69</v>
      </c>
      <c r="AY1420" s="210" t="s">
        <v>165</v>
      </c>
    </row>
    <row r="1421" spans="1:65" s="13" customFormat="1" ht="11.25">
      <c r="B1421" s="199"/>
      <c r="C1421" s="200"/>
      <c r="D1421" s="201" t="s">
        <v>181</v>
      </c>
      <c r="E1421" s="202" t="s">
        <v>19</v>
      </c>
      <c r="F1421" s="203" t="s">
        <v>1604</v>
      </c>
      <c r="G1421" s="200"/>
      <c r="H1421" s="204">
        <v>0.2</v>
      </c>
      <c r="I1421" s="205"/>
      <c r="J1421" s="200"/>
      <c r="K1421" s="200"/>
      <c r="L1421" s="206"/>
      <c r="M1421" s="207"/>
      <c r="N1421" s="208"/>
      <c r="O1421" s="208"/>
      <c r="P1421" s="208"/>
      <c r="Q1421" s="208"/>
      <c r="R1421" s="208"/>
      <c r="S1421" s="208"/>
      <c r="T1421" s="209"/>
      <c r="AT1421" s="210" t="s">
        <v>181</v>
      </c>
      <c r="AU1421" s="210" t="s">
        <v>79</v>
      </c>
      <c r="AV1421" s="13" t="s">
        <v>79</v>
      </c>
      <c r="AW1421" s="13" t="s">
        <v>31</v>
      </c>
      <c r="AX1421" s="13" t="s">
        <v>69</v>
      </c>
      <c r="AY1421" s="210" t="s">
        <v>165</v>
      </c>
    </row>
    <row r="1422" spans="1:65" s="13" customFormat="1" ht="11.25">
      <c r="B1422" s="199"/>
      <c r="C1422" s="200"/>
      <c r="D1422" s="201" t="s">
        <v>181</v>
      </c>
      <c r="E1422" s="202" t="s">
        <v>19</v>
      </c>
      <c r="F1422" s="203" t="s">
        <v>1605</v>
      </c>
      <c r="G1422" s="200"/>
      <c r="H1422" s="204">
        <v>0.15</v>
      </c>
      <c r="I1422" s="205"/>
      <c r="J1422" s="200"/>
      <c r="K1422" s="200"/>
      <c r="L1422" s="206"/>
      <c r="M1422" s="207"/>
      <c r="N1422" s="208"/>
      <c r="O1422" s="208"/>
      <c r="P1422" s="208"/>
      <c r="Q1422" s="208"/>
      <c r="R1422" s="208"/>
      <c r="S1422" s="208"/>
      <c r="T1422" s="209"/>
      <c r="AT1422" s="210" t="s">
        <v>181</v>
      </c>
      <c r="AU1422" s="210" t="s">
        <v>79</v>
      </c>
      <c r="AV1422" s="13" t="s">
        <v>79</v>
      </c>
      <c r="AW1422" s="13" t="s">
        <v>31</v>
      </c>
      <c r="AX1422" s="13" t="s">
        <v>69</v>
      </c>
      <c r="AY1422" s="210" t="s">
        <v>165</v>
      </c>
    </row>
    <row r="1423" spans="1:65" s="15" customFormat="1" ht="11.25">
      <c r="B1423" s="221"/>
      <c r="C1423" s="222"/>
      <c r="D1423" s="201" t="s">
        <v>181</v>
      </c>
      <c r="E1423" s="223" t="s">
        <v>19</v>
      </c>
      <c r="F1423" s="224" t="s">
        <v>184</v>
      </c>
      <c r="G1423" s="222"/>
      <c r="H1423" s="225">
        <v>1.875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181</v>
      </c>
      <c r="AU1423" s="231" t="s">
        <v>79</v>
      </c>
      <c r="AV1423" s="15" t="s">
        <v>88</v>
      </c>
      <c r="AW1423" s="15" t="s">
        <v>31</v>
      </c>
      <c r="AX1423" s="15" t="s">
        <v>73</v>
      </c>
      <c r="AY1423" s="231" t="s">
        <v>165</v>
      </c>
    </row>
    <row r="1424" spans="1:65" s="2" customFormat="1" ht="44.25" customHeight="1">
      <c r="A1424" s="37"/>
      <c r="B1424" s="38"/>
      <c r="C1424" s="181" t="s">
        <v>920</v>
      </c>
      <c r="D1424" s="181" t="s">
        <v>167</v>
      </c>
      <c r="E1424" s="182" t="s">
        <v>1606</v>
      </c>
      <c r="F1424" s="183" t="s">
        <v>1607</v>
      </c>
      <c r="G1424" s="184" t="s">
        <v>170</v>
      </c>
      <c r="H1424" s="185">
        <v>0.35</v>
      </c>
      <c r="I1424" s="186"/>
      <c r="J1424" s="187">
        <f>ROUND(I1424*H1424,2)</f>
        <v>0</v>
      </c>
      <c r="K1424" s="183" t="s">
        <v>171</v>
      </c>
      <c r="L1424" s="42"/>
      <c r="M1424" s="188" t="s">
        <v>19</v>
      </c>
      <c r="N1424" s="189" t="s">
        <v>41</v>
      </c>
      <c r="O1424" s="67"/>
      <c r="P1424" s="190">
        <f>O1424*H1424</f>
        <v>0</v>
      </c>
      <c r="Q1424" s="190">
        <v>4.2300000000000003E-3</v>
      </c>
      <c r="R1424" s="190">
        <f>Q1424*H1424</f>
        <v>1.4805E-3</v>
      </c>
      <c r="S1424" s="190">
        <v>0.21</v>
      </c>
      <c r="T1424" s="191">
        <f>S1424*H1424</f>
        <v>7.3499999999999996E-2</v>
      </c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R1424" s="192" t="s">
        <v>88</v>
      </c>
      <c r="AT1424" s="192" t="s">
        <v>167</v>
      </c>
      <c r="AU1424" s="192" t="s">
        <v>79</v>
      </c>
      <c r="AY1424" s="20" t="s">
        <v>165</v>
      </c>
      <c r="BE1424" s="193">
        <f>IF(N1424="základní",J1424,0)</f>
        <v>0</v>
      </c>
      <c r="BF1424" s="193">
        <f>IF(N1424="snížená",J1424,0)</f>
        <v>0</v>
      </c>
      <c r="BG1424" s="193">
        <f>IF(N1424="zákl. přenesená",J1424,0)</f>
        <v>0</v>
      </c>
      <c r="BH1424" s="193">
        <f>IF(N1424="sníž. přenesená",J1424,0)</f>
        <v>0</v>
      </c>
      <c r="BI1424" s="193">
        <f>IF(N1424="nulová",J1424,0)</f>
        <v>0</v>
      </c>
      <c r="BJ1424" s="20" t="s">
        <v>79</v>
      </c>
      <c r="BK1424" s="193">
        <f>ROUND(I1424*H1424,2)</f>
        <v>0</v>
      </c>
      <c r="BL1424" s="20" t="s">
        <v>88</v>
      </c>
      <c r="BM1424" s="192" t="s">
        <v>1608</v>
      </c>
    </row>
    <row r="1425" spans="1:65" s="2" customFormat="1" ht="11.25">
      <c r="A1425" s="37"/>
      <c r="B1425" s="38"/>
      <c r="C1425" s="39"/>
      <c r="D1425" s="194" t="s">
        <v>172</v>
      </c>
      <c r="E1425" s="39"/>
      <c r="F1425" s="195" t="s">
        <v>1609</v>
      </c>
      <c r="G1425" s="39"/>
      <c r="H1425" s="39"/>
      <c r="I1425" s="196"/>
      <c r="J1425" s="39"/>
      <c r="K1425" s="39"/>
      <c r="L1425" s="42"/>
      <c r="M1425" s="197"/>
      <c r="N1425" s="198"/>
      <c r="O1425" s="67"/>
      <c r="P1425" s="67"/>
      <c r="Q1425" s="67"/>
      <c r="R1425" s="67"/>
      <c r="S1425" s="67"/>
      <c r="T1425" s="68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T1425" s="20" t="s">
        <v>172</v>
      </c>
      <c r="AU1425" s="20" t="s">
        <v>79</v>
      </c>
    </row>
    <row r="1426" spans="1:65" s="13" customFormat="1" ht="11.25">
      <c r="B1426" s="199"/>
      <c r="C1426" s="200"/>
      <c r="D1426" s="201" t="s">
        <v>181</v>
      </c>
      <c r="E1426" s="202" t="s">
        <v>19</v>
      </c>
      <c r="F1426" s="203" t="s">
        <v>1610</v>
      </c>
      <c r="G1426" s="200"/>
      <c r="H1426" s="204">
        <v>0.2</v>
      </c>
      <c r="I1426" s="205"/>
      <c r="J1426" s="200"/>
      <c r="K1426" s="200"/>
      <c r="L1426" s="206"/>
      <c r="M1426" s="207"/>
      <c r="N1426" s="208"/>
      <c r="O1426" s="208"/>
      <c r="P1426" s="208"/>
      <c r="Q1426" s="208"/>
      <c r="R1426" s="208"/>
      <c r="S1426" s="208"/>
      <c r="T1426" s="209"/>
      <c r="AT1426" s="210" t="s">
        <v>181</v>
      </c>
      <c r="AU1426" s="210" t="s">
        <v>79</v>
      </c>
      <c r="AV1426" s="13" t="s">
        <v>79</v>
      </c>
      <c r="AW1426" s="13" t="s">
        <v>31</v>
      </c>
      <c r="AX1426" s="13" t="s">
        <v>69</v>
      </c>
      <c r="AY1426" s="210" t="s">
        <v>165</v>
      </c>
    </row>
    <row r="1427" spans="1:65" s="13" customFormat="1" ht="11.25">
      <c r="B1427" s="199"/>
      <c r="C1427" s="200"/>
      <c r="D1427" s="201" t="s">
        <v>181</v>
      </c>
      <c r="E1427" s="202" t="s">
        <v>19</v>
      </c>
      <c r="F1427" s="203" t="s">
        <v>1611</v>
      </c>
      <c r="G1427" s="200"/>
      <c r="H1427" s="204">
        <v>0.15</v>
      </c>
      <c r="I1427" s="205"/>
      <c r="J1427" s="200"/>
      <c r="K1427" s="200"/>
      <c r="L1427" s="206"/>
      <c r="M1427" s="207"/>
      <c r="N1427" s="208"/>
      <c r="O1427" s="208"/>
      <c r="P1427" s="208"/>
      <c r="Q1427" s="208"/>
      <c r="R1427" s="208"/>
      <c r="S1427" s="208"/>
      <c r="T1427" s="209"/>
      <c r="AT1427" s="210" t="s">
        <v>181</v>
      </c>
      <c r="AU1427" s="210" t="s">
        <v>79</v>
      </c>
      <c r="AV1427" s="13" t="s">
        <v>79</v>
      </c>
      <c r="AW1427" s="13" t="s">
        <v>31</v>
      </c>
      <c r="AX1427" s="13" t="s">
        <v>69</v>
      </c>
      <c r="AY1427" s="210" t="s">
        <v>165</v>
      </c>
    </row>
    <row r="1428" spans="1:65" s="15" customFormat="1" ht="11.25">
      <c r="B1428" s="221"/>
      <c r="C1428" s="222"/>
      <c r="D1428" s="201" t="s">
        <v>181</v>
      </c>
      <c r="E1428" s="223" t="s">
        <v>19</v>
      </c>
      <c r="F1428" s="224" t="s">
        <v>184</v>
      </c>
      <c r="G1428" s="222"/>
      <c r="H1428" s="225">
        <v>0.35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181</v>
      </c>
      <c r="AU1428" s="231" t="s">
        <v>79</v>
      </c>
      <c r="AV1428" s="15" t="s">
        <v>88</v>
      </c>
      <c r="AW1428" s="15" t="s">
        <v>31</v>
      </c>
      <c r="AX1428" s="15" t="s">
        <v>73</v>
      </c>
      <c r="AY1428" s="231" t="s">
        <v>165</v>
      </c>
    </row>
    <row r="1429" spans="1:65" s="2" customFormat="1" ht="44.25" customHeight="1">
      <c r="A1429" s="37"/>
      <c r="B1429" s="38"/>
      <c r="C1429" s="181" t="s">
        <v>1612</v>
      </c>
      <c r="D1429" s="181" t="s">
        <v>167</v>
      </c>
      <c r="E1429" s="182" t="s">
        <v>1613</v>
      </c>
      <c r="F1429" s="183" t="s">
        <v>1614</v>
      </c>
      <c r="G1429" s="184" t="s">
        <v>170</v>
      </c>
      <c r="H1429" s="185">
        <v>1.45</v>
      </c>
      <c r="I1429" s="186"/>
      <c r="J1429" s="187">
        <f>ROUND(I1429*H1429,2)</f>
        <v>0</v>
      </c>
      <c r="K1429" s="183" t="s">
        <v>171</v>
      </c>
      <c r="L1429" s="42"/>
      <c r="M1429" s="188" t="s">
        <v>19</v>
      </c>
      <c r="N1429" s="189" t="s">
        <v>41</v>
      </c>
      <c r="O1429" s="67"/>
      <c r="P1429" s="190">
        <f>O1429*H1429</f>
        <v>0</v>
      </c>
      <c r="Q1429" s="190">
        <v>4.4999999999999997E-3</v>
      </c>
      <c r="R1429" s="190">
        <f>Q1429*H1429</f>
        <v>6.5249999999999996E-3</v>
      </c>
      <c r="S1429" s="190">
        <v>0.27</v>
      </c>
      <c r="T1429" s="191">
        <f>S1429*H1429</f>
        <v>0.39150000000000001</v>
      </c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R1429" s="192" t="s">
        <v>88</v>
      </c>
      <c r="AT1429" s="192" t="s">
        <v>167</v>
      </c>
      <c r="AU1429" s="192" t="s">
        <v>79</v>
      </c>
      <c r="AY1429" s="20" t="s">
        <v>165</v>
      </c>
      <c r="BE1429" s="193">
        <f>IF(N1429="základní",J1429,0)</f>
        <v>0</v>
      </c>
      <c r="BF1429" s="193">
        <f>IF(N1429="snížená",J1429,0)</f>
        <v>0</v>
      </c>
      <c r="BG1429" s="193">
        <f>IF(N1429="zákl. přenesená",J1429,0)</f>
        <v>0</v>
      </c>
      <c r="BH1429" s="193">
        <f>IF(N1429="sníž. přenesená",J1429,0)</f>
        <v>0</v>
      </c>
      <c r="BI1429" s="193">
        <f>IF(N1429="nulová",J1429,0)</f>
        <v>0</v>
      </c>
      <c r="BJ1429" s="20" t="s">
        <v>79</v>
      </c>
      <c r="BK1429" s="193">
        <f>ROUND(I1429*H1429,2)</f>
        <v>0</v>
      </c>
      <c r="BL1429" s="20" t="s">
        <v>88</v>
      </c>
      <c r="BM1429" s="192" t="s">
        <v>1615</v>
      </c>
    </row>
    <row r="1430" spans="1:65" s="2" customFormat="1" ht="11.25">
      <c r="A1430" s="37"/>
      <c r="B1430" s="38"/>
      <c r="C1430" s="39"/>
      <c r="D1430" s="194" t="s">
        <v>172</v>
      </c>
      <c r="E1430" s="39"/>
      <c r="F1430" s="195" t="s">
        <v>1616</v>
      </c>
      <c r="G1430" s="39"/>
      <c r="H1430" s="39"/>
      <c r="I1430" s="196"/>
      <c r="J1430" s="39"/>
      <c r="K1430" s="39"/>
      <c r="L1430" s="42"/>
      <c r="M1430" s="197"/>
      <c r="N1430" s="198"/>
      <c r="O1430" s="67"/>
      <c r="P1430" s="67"/>
      <c r="Q1430" s="67"/>
      <c r="R1430" s="67"/>
      <c r="S1430" s="67"/>
      <c r="T1430" s="68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T1430" s="20" t="s">
        <v>172</v>
      </c>
      <c r="AU1430" s="20" t="s">
        <v>79</v>
      </c>
    </row>
    <row r="1431" spans="1:65" s="13" customFormat="1" ht="11.25">
      <c r="B1431" s="199"/>
      <c r="C1431" s="200"/>
      <c r="D1431" s="201" t="s">
        <v>181</v>
      </c>
      <c r="E1431" s="202" t="s">
        <v>19</v>
      </c>
      <c r="F1431" s="203" t="s">
        <v>1617</v>
      </c>
      <c r="G1431" s="200"/>
      <c r="H1431" s="204">
        <v>1.2</v>
      </c>
      <c r="I1431" s="205"/>
      <c r="J1431" s="200"/>
      <c r="K1431" s="200"/>
      <c r="L1431" s="206"/>
      <c r="M1431" s="207"/>
      <c r="N1431" s="208"/>
      <c r="O1431" s="208"/>
      <c r="P1431" s="208"/>
      <c r="Q1431" s="208"/>
      <c r="R1431" s="208"/>
      <c r="S1431" s="208"/>
      <c r="T1431" s="209"/>
      <c r="AT1431" s="210" t="s">
        <v>181</v>
      </c>
      <c r="AU1431" s="210" t="s">
        <v>79</v>
      </c>
      <c r="AV1431" s="13" t="s">
        <v>79</v>
      </c>
      <c r="AW1431" s="13" t="s">
        <v>31</v>
      </c>
      <c r="AX1431" s="13" t="s">
        <v>69</v>
      </c>
      <c r="AY1431" s="210" t="s">
        <v>165</v>
      </c>
    </row>
    <row r="1432" spans="1:65" s="13" customFormat="1" ht="11.25">
      <c r="B1432" s="199"/>
      <c r="C1432" s="200"/>
      <c r="D1432" s="201" t="s">
        <v>181</v>
      </c>
      <c r="E1432" s="202" t="s">
        <v>19</v>
      </c>
      <c r="F1432" s="203" t="s">
        <v>1618</v>
      </c>
      <c r="G1432" s="200"/>
      <c r="H1432" s="204">
        <v>0.25</v>
      </c>
      <c r="I1432" s="205"/>
      <c r="J1432" s="200"/>
      <c r="K1432" s="200"/>
      <c r="L1432" s="206"/>
      <c r="M1432" s="207"/>
      <c r="N1432" s="208"/>
      <c r="O1432" s="208"/>
      <c r="P1432" s="208"/>
      <c r="Q1432" s="208"/>
      <c r="R1432" s="208"/>
      <c r="S1432" s="208"/>
      <c r="T1432" s="209"/>
      <c r="AT1432" s="210" t="s">
        <v>181</v>
      </c>
      <c r="AU1432" s="210" t="s">
        <v>79</v>
      </c>
      <c r="AV1432" s="13" t="s">
        <v>79</v>
      </c>
      <c r="AW1432" s="13" t="s">
        <v>31</v>
      </c>
      <c r="AX1432" s="13" t="s">
        <v>69</v>
      </c>
      <c r="AY1432" s="210" t="s">
        <v>165</v>
      </c>
    </row>
    <row r="1433" spans="1:65" s="15" customFormat="1" ht="11.25">
      <c r="B1433" s="221"/>
      <c r="C1433" s="222"/>
      <c r="D1433" s="201" t="s">
        <v>181</v>
      </c>
      <c r="E1433" s="223" t="s">
        <v>19</v>
      </c>
      <c r="F1433" s="224" t="s">
        <v>184</v>
      </c>
      <c r="G1433" s="222"/>
      <c r="H1433" s="225">
        <v>1.45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181</v>
      </c>
      <c r="AU1433" s="231" t="s">
        <v>79</v>
      </c>
      <c r="AV1433" s="15" t="s">
        <v>88</v>
      </c>
      <c r="AW1433" s="15" t="s">
        <v>31</v>
      </c>
      <c r="AX1433" s="15" t="s">
        <v>73</v>
      </c>
      <c r="AY1433" s="231" t="s">
        <v>165</v>
      </c>
    </row>
    <row r="1434" spans="1:65" s="2" customFormat="1" ht="44.25" customHeight="1">
      <c r="A1434" s="37"/>
      <c r="B1434" s="38"/>
      <c r="C1434" s="181" t="s">
        <v>925</v>
      </c>
      <c r="D1434" s="181" t="s">
        <v>167</v>
      </c>
      <c r="E1434" s="182" t="s">
        <v>1619</v>
      </c>
      <c r="F1434" s="183" t="s">
        <v>1620</v>
      </c>
      <c r="G1434" s="184" t="s">
        <v>323</v>
      </c>
      <c r="H1434" s="185">
        <v>460.49799999999999</v>
      </c>
      <c r="I1434" s="186"/>
      <c r="J1434" s="187">
        <f>ROUND(I1434*H1434,2)</f>
        <v>0</v>
      </c>
      <c r="K1434" s="183" t="s">
        <v>171</v>
      </c>
      <c r="L1434" s="42"/>
      <c r="M1434" s="188" t="s">
        <v>19</v>
      </c>
      <c r="N1434" s="189" t="s">
        <v>41</v>
      </c>
      <c r="O1434" s="67"/>
      <c r="P1434" s="190">
        <f>O1434*H1434</f>
        <v>0</v>
      </c>
      <c r="Q1434" s="190">
        <v>0</v>
      </c>
      <c r="R1434" s="190">
        <f>Q1434*H1434</f>
        <v>0</v>
      </c>
      <c r="S1434" s="190">
        <v>4.5999999999999999E-2</v>
      </c>
      <c r="T1434" s="191">
        <f>S1434*H1434</f>
        <v>21.182907999999998</v>
      </c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R1434" s="192" t="s">
        <v>88</v>
      </c>
      <c r="AT1434" s="192" t="s">
        <v>167</v>
      </c>
      <c r="AU1434" s="192" t="s">
        <v>79</v>
      </c>
      <c r="AY1434" s="20" t="s">
        <v>165</v>
      </c>
      <c r="BE1434" s="193">
        <f>IF(N1434="základní",J1434,0)</f>
        <v>0</v>
      </c>
      <c r="BF1434" s="193">
        <f>IF(N1434="snížená",J1434,0)</f>
        <v>0</v>
      </c>
      <c r="BG1434" s="193">
        <f>IF(N1434="zákl. přenesená",J1434,0)</f>
        <v>0</v>
      </c>
      <c r="BH1434" s="193">
        <f>IF(N1434="sníž. přenesená",J1434,0)</f>
        <v>0</v>
      </c>
      <c r="BI1434" s="193">
        <f>IF(N1434="nulová",J1434,0)</f>
        <v>0</v>
      </c>
      <c r="BJ1434" s="20" t="s">
        <v>79</v>
      </c>
      <c r="BK1434" s="193">
        <f>ROUND(I1434*H1434,2)</f>
        <v>0</v>
      </c>
      <c r="BL1434" s="20" t="s">
        <v>88</v>
      </c>
      <c r="BM1434" s="192" t="s">
        <v>1621</v>
      </c>
    </row>
    <row r="1435" spans="1:65" s="2" customFormat="1" ht="11.25">
      <c r="A1435" s="37"/>
      <c r="B1435" s="38"/>
      <c r="C1435" s="39"/>
      <c r="D1435" s="194" t="s">
        <v>172</v>
      </c>
      <c r="E1435" s="39"/>
      <c r="F1435" s="195" t="s">
        <v>1622</v>
      </c>
      <c r="G1435" s="39"/>
      <c r="H1435" s="39"/>
      <c r="I1435" s="196"/>
      <c r="J1435" s="39"/>
      <c r="K1435" s="39"/>
      <c r="L1435" s="42"/>
      <c r="M1435" s="197"/>
      <c r="N1435" s="198"/>
      <c r="O1435" s="67"/>
      <c r="P1435" s="67"/>
      <c r="Q1435" s="67"/>
      <c r="R1435" s="67"/>
      <c r="S1435" s="67"/>
      <c r="T1435" s="68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T1435" s="20" t="s">
        <v>172</v>
      </c>
      <c r="AU1435" s="20" t="s">
        <v>79</v>
      </c>
    </row>
    <row r="1436" spans="1:65" s="13" customFormat="1" ht="11.25">
      <c r="B1436" s="199"/>
      <c r="C1436" s="200"/>
      <c r="D1436" s="201" t="s">
        <v>181</v>
      </c>
      <c r="E1436" s="202" t="s">
        <v>19</v>
      </c>
      <c r="F1436" s="203" t="s">
        <v>931</v>
      </c>
      <c r="G1436" s="200"/>
      <c r="H1436" s="204">
        <v>2.5569999999999999</v>
      </c>
      <c r="I1436" s="205"/>
      <c r="J1436" s="200"/>
      <c r="K1436" s="200"/>
      <c r="L1436" s="206"/>
      <c r="M1436" s="207"/>
      <c r="N1436" s="208"/>
      <c r="O1436" s="208"/>
      <c r="P1436" s="208"/>
      <c r="Q1436" s="208"/>
      <c r="R1436" s="208"/>
      <c r="S1436" s="208"/>
      <c r="T1436" s="209"/>
      <c r="AT1436" s="210" t="s">
        <v>181</v>
      </c>
      <c r="AU1436" s="210" t="s">
        <v>79</v>
      </c>
      <c r="AV1436" s="13" t="s">
        <v>79</v>
      </c>
      <c r="AW1436" s="13" t="s">
        <v>31</v>
      </c>
      <c r="AX1436" s="13" t="s">
        <v>69</v>
      </c>
      <c r="AY1436" s="210" t="s">
        <v>165</v>
      </c>
    </row>
    <row r="1437" spans="1:65" s="13" customFormat="1" ht="11.25">
      <c r="B1437" s="199"/>
      <c r="C1437" s="200"/>
      <c r="D1437" s="201" t="s">
        <v>181</v>
      </c>
      <c r="E1437" s="202" t="s">
        <v>19</v>
      </c>
      <c r="F1437" s="203" t="s">
        <v>932</v>
      </c>
      <c r="G1437" s="200"/>
      <c r="H1437" s="204">
        <v>19.341000000000001</v>
      </c>
      <c r="I1437" s="205"/>
      <c r="J1437" s="200"/>
      <c r="K1437" s="200"/>
      <c r="L1437" s="206"/>
      <c r="M1437" s="207"/>
      <c r="N1437" s="208"/>
      <c r="O1437" s="208"/>
      <c r="P1437" s="208"/>
      <c r="Q1437" s="208"/>
      <c r="R1437" s="208"/>
      <c r="S1437" s="208"/>
      <c r="T1437" s="209"/>
      <c r="AT1437" s="210" t="s">
        <v>181</v>
      </c>
      <c r="AU1437" s="210" t="s">
        <v>79</v>
      </c>
      <c r="AV1437" s="13" t="s">
        <v>79</v>
      </c>
      <c r="AW1437" s="13" t="s">
        <v>31</v>
      </c>
      <c r="AX1437" s="13" t="s">
        <v>69</v>
      </c>
      <c r="AY1437" s="210" t="s">
        <v>165</v>
      </c>
    </row>
    <row r="1438" spans="1:65" s="13" customFormat="1" ht="11.25">
      <c r="B1438" s="199"/>
      <c r="C1438" s="200"/>
      <c r="D1438" s="201" t="s">
        <v>181</v>
      </c>
      <c r="E1438" s="202" t="s">
        <v>19</v>
      </c>
      <c r="F1438" s="203" t="s">
        <v>933</v>
      </c>
      <c r="G1438" s="200"/>
      <c r="H1438" s="204">
        <v>33.15</v>
      </c>
      <c r="I1438" s="205"/>
      <c r="J1438" s="200"/>
      <c r="K1438" s="200"/>
      <c r="L1438" s="206"/>
      <c r="M1438" s="207"/>
      <c r="N1438" s="208"/>
      <c r="O1438" s="208"/>
      <c r="P1438" s="208"/>
      <c r="Q1438" s="208"/>
      <c r="R1438" s="208"/>
      <c r="S1438" s="208"/>
      <c r="T1438" s="209"/>
      <c r="AT1438" s="210" t="s">
        <v>181</v>
      </c>
      <c r="AU1438" s="210" t="s">
        <v>79</v>
      </c>
      <c r="AV1438" s="13" t="s">
        <v>79</v>
      </c>
      <c r="AW1438" s="13" t="s">
        <v>31</v>
      </c>
      <c r="AX1438" s="13" t="s">
        <v>69</v>
      </c>
      <c r="AY1438" s="210" t="s">
        <v>165</v>
      </c>
    </row>
    <row r="1439" spans="1:65" s="13" customFormat="1" ht="22.5">
      <c r="B1439" s="199"/>
      <c r="C1439" s="200"/>
      <c r="D1439" s="201" t="s">
        <v>181</v>
      </c>
      <c r="E1439" s="202" t="s">
        <v>19</v>
      </c>
      <c r="F1439" s="203" t="s">
        <v>934</v>
      </c>
      <c r="G1439" s="200"/>
      <c r="H1439" s="204">
        <v>48.65</v>
      </c>
      <c r="I1439" s="205"/>
      <c r="J1439" s="200"/>
      <c r="K1439" s="200"/>
      <c r="L1439" s="206"/>
      <c r="M1439" s="207"/>
      <c r="N1439" s="208"/>
      <c r="O1439" s="208"/>
      <c r="P1439" s="208"/>
      <c r="Q1439" s="208"/>
      <c r="R1439" s="208"/>
      <c r="S1439" s="208"/>
      <c r="T1439" s="209"/>
      <c r="AT1439" s="210" t="s">
        <v>181</v>
      </c>
      <c r="AU1439" s="210" t="s">
        <v>79</v>
      </c>
      <c r="AV1439" s="13" t="s">
        <v>79</v>
      </c>
      <c r="AW1439" s="13" t="s">
        <v>31</v>
      </c>
      <c r="AX1439" s="13" t="s">
        <v>69</v>
      </c>
      <c r="AY1439" s="210" t="s">
        <v>165</v>
      </c>
    </row>
    <row r="1440" spans="1:65" s="13" customFormat="1" ht="11.25">
      <c r="B1440" s="199"/>
      <c r="C1440" s="200"/>
      <c r="D1440" s="201" t="s">
        <v>181</v>
      </c>
      <c r="E1440" s="202" t="s">
        <v>19</v>
      </c>
      <c r="F1440" s="203" t="s">
        <v>935</v>
      </c>
      <c r="G1440" s="200"/>
      <c r="H1440" s="204">
        <v>20.36</v>
      </c>
      <c r="I1440" s="205"/>
      <c r="J1440" s="200"/>
      <c r="K1440" s="200"/>
      <c r="L1440" s="206"/>
      <c r="M1440" s="207"/>
      <c r="N1440" s="208"/>
      <c r="O1440" s="208"/>
      <c r="P1440" s="208"/>
      <c r="Q1440" s="208"/>
      <c r="R1440" s="208"/>
      <c r="S1440" s="208"/>
      <c r="T1440" s="209"/>
      <c r="AT1440" s="210" t="s">
        <v>181</v>
      </c>
      <c r="AU1440" s="210" t="s">
        <v>79</v>
      </c>
      <c r="AV1440" s="13" t="s">
        <v>79</v>
      </c>
      <c r="AW1440" s="13" t="s">
        <v>31</v>
      </c>
      <c r="AX1440" s="13" t="s">
        <v>69</v>
      </c>
      <c r="AY1440" s="210" t="s">
        <v>165</v>
      </c>
    </row>
    <row r="1441" spans="1:65" s="13" customFormat="1" ht="11.25">
      <c r="B1441" s="199"/>
      <c r="C1441" s="200"/>
      <c r="D1441" s="201" t="s">
        <v>181</v>
      </c>
      <c r="E1441" s="202" t="s">
        <v>19</v>
      </c>
      <c r="F1441" s="203" t="s">
        <v>936</v>
      </c>
      <c r="G1441" s="200"/>
      <c r="H1441" s="204">
        <v>66.8</v>
      </c>
      <c r="I1441" s="205"/>
      <c r="J1441" s="200"/>
      <c r="K1441" s="200"/>
      <c r="L1441" s="206"/>
      <c r="M1441" s="207"/>
      <c r="N1441" s="208"/>
      <c r="O1441" s="208"/>
      <c r="P1441" s="208"/>
      <c r="Q1441" s="208"/>
      <c r="R1441" s="208"/>
      <c r="S1441" s="208"/>
      <c r="T1441" s="209"/>
      <c r="AT1441" s="210" t="s">
        <v>181</v>
      </c>
      <c r="AU1441" s="210" t="s">
        <v>79</v>
      </c>
      <c r="AV1441" s="13" t="s">
        <v>79</v>
      </c>
      <c r="AW1441" s="13" t="s">
        <v>31</v>
      </c>
      <c r="AX1441" s="13" t="s">
        <v>69</v>
      </c>
      <c r="AY1441" s="210" t="s">
        <v>165</v>
      </c>
    </row>
    <row r="1442" spans="1:65" s="13" customFormat="1" ht="11.25">
      <c r="B1442" s="199"/>
      <c r="C1442" s="200"/>
      <c r="D1442" s="201" t="s">
        <v>181</v>
      </c>
      <c r="E1442" s="202" t="s">
        <v>19</v>
      </c>
      <c r="F1442" s="203" t="s">
        <v>937</v>
      </c>
      <c r="G1442" s="200"/>
      <c r="H1442" s="204">
        <v>24.48</v>
      </c>
      <c r="I1442" s="205"/>
      <c r="J1442" s="200"/>
      <c r="K1442" s="200"/>
      <c r="L1442" s="206"/>
      <c r="M1442" s="207"/>
      <c r="N1442" s="208"/>
      <c r="O1442" s="208"/>
      <c r="P1442" s="208"/>
      <c r="Q1442" s="208"/>
      <c r="R1442" s="208"/>
      <c r="S1442" s="208"/>
      <c r="T1442" s="209"/>
      <c r="AT1442" s="210" t="s">
        <v>181</v>
      </c>
      <c r="AU1442" s="210" t="s">
        <v>79</v>
      </c>
      <c r="AV1442" s="13" t="s">
        <v>79</v>
      </c>
      <c r="AW1442" s="13" t="s">
        <v>31</v>
      </c>
      <c r="AX1442" s="13" t="s">
        <v>69</v>
      </c>
      <c r="AY1442" s="210" t="s">
        <v>165</v>
      </c>
    </row>
    <row r="1443" spans="1:65" s="13" customFormat="1" ht="11.25">
      <c r="B1443" s="199"/>
      <c r="C1443" s="200"/>
      <c r="D1443" s="201" t="s">
        <v>181</v>
      </c>
      <c r="E1443" s="202" t="s">
        <v>19</v>
      </c>
      <c r="F1443" s="203" t="s">
        <v>938</v>
      </c>
      <c r="G1443" s="200"/>
      <c r="H1443" s="204">
        <v>8.92</v>
      </c>
      <c r="I1443" s="205"/>
      <c r="J1443" s="200"/>
      <c r="K1443" s="200"/>
      <c r="L1443" s="206"/>
      <c r="M1443" s="207"/>
      <c r="N1443" s="208"/>
      <c r="O1443" s="208"/>
      <c r="P1443" s="208"/>
      <c r="Q1443" s="208"/>
      <c r="R1443" s="208"/>
      <c r="S1443" s="208"/>
      <c r="T1443" s="209"/>
      <c r="AT1443" s="210" t="s">
        <v>181</v>
      </c>
      <c r="AU1443" s="210" t="s">
        <v>79</v>
      </c>
      <c r="AV1443" s="13" t="s">
        <v>79</v>
      </c>
      <c r="AW1443" s="13" t="s">
        <v>31</v>
      </c>
      <c r="AX1443" s="13" t="s">
        <v>69</v>
      </c>
      <c r="AY1443" s="210" t="s">
        <v>165</v>
      </c>
    </row>
    <row r="1444" spans="1:65" s="13" customFormat="1" ht="11.25">
      <c r="B1444" s="199"/>
      <c r="C1444" s="200"/>
      <c r="D1444" s="201" t="s">
        <v>181</v>
      </c>
      <c r="E1444" s="202" t="s">
        <v>19</v>
      </c>
      <c r="F1444" s="203" t="s">
        <v>939</v>
      </c>
      <c r="G1444" s="200"/>
      <c r="H1444" s="204">
        <v>15.65</v>
      </c>
      <c r="I1444" s="205"/>
      <c r="J1444" s="200"/>
      <c r="K1444" s="200"/>
      <c r="L1444" s="206"/>
      <c r="M1444" s="207"/>
      <c r="N1444" s="208"/>
      <c r="O1444" s="208"/>
      <c r="P1444" s="208"/>
      <c r="Q1444" s="208"/>
      <c r="R1444" s="208"/>
      <c r="S1444" s="208"/>
      <c r="T1444" s="209"/>
      <c r="AT1444" s="210" t="s">
        <v>181</v>
      </c>
      <c r="AU1444" s="210" t="s">
        <v>79</v>
      </c>
      <c r="AV1444" s="13" t="s">
        <v>79</v>
      </c>
      <c r="AW1444" s="13" t="s">
        <v>31</v>
      </c>
      <c r="AX1444" s="13" t="s">
        <v>69</v>
      </c>
      <c r="AY1444" s="210" t="s">
        <v>165</v>
      </c>
    </row>
    <row r="1445" spans="1:65" s="13" customFormat="1" ht="11.25">
      <c r="B1445" s="199"/>
      <c r="C1445" s="200"/>
      <c r="D1445" s="201" t="s">
        <v>181</v>
      </c>
      <c r="E1445" s="202" t="s">
        <v>19</v>
      </c>
      <c r="F1445" s="203" t="s">
        <v>940</v>
      </c>
      <c r="G1445" s="200"/>
      <c r="H1445" s="204">
        <v>12.942</v>
      </c>
      <c r="I1445" s="205"/>
      <c r="J1445" s="200"/>
      <c r="K1445" s="200"/>
      <c r="L1445" s="206"/>
      <c r="M1445" s="207"/>
      <c r="N1445" s="208"/>
      <c r="O1445" s="208"/>
      <c r="P1445" s="208"/>
      <c r="Q1445" s="208"/>
      <c r="R1445" s="208"/>
      <c r="S1445" s="208"/>
      <c r="T1445" s="209"/>
      <c r="AT1445" s="210" t="s">
        <v>181</v>
      </c>
      <c r="AU1445" s="210" t="s">
        <v>79</v>
      </c>
      <c r="AV1445" s="13" t="s">
        <v>79</v>
      </c>
      <c r="AW1445" s="13" t="s">
        <v>31</v>
      </c>
      <c r="AX1445" s="13" t="s">
        <v>69</v>
      </c>
      <c r="AY1445" s="210" t="s">
        <v>165</v>
      </c>
    </row>
    <row r="1446" spans="1:65" s="13" customFormat="1" ht="11.25">
      <c r="B1446" s="199"/>
      <c r="C1446" s="200"/>
      <c r="D1446" s="201" t="s">
        <v>181</v>
      </c>
      <c r="E1446" s="202" t="s">
        <v>19</v>
      </c>
      <c r="F1446" s="203" t="s">
        <v>941</v>
      </c>
      <c r="G1446" s="200"/>
      <c r="H1446" s="204">
        <v>31.03</v>
      </c>
      <c r="I1446" s="205"/>
      <c r="J1446" s="200"/>
      <c r="K1446" s="200"/>
      <c r="L1446" s="206"/>
      <c r="M1446" s="207"/>
      <c r="N1446" s="208"/>
      <c r="O1446" s="208"/>
      <c r="P1446" s="208"/>
      <c r="Q1446" s="208"/>
      <c r="R1446" s="208"/>
      <c r="S1446" s="208"/>
      <c r="T1446" s="209"/>
      <c r="AT1446" s="210" t="s">
        <v>181</v>
      </c>
      <c r="AU1446" s="210" t="s">
        <v>79</v>
      </c>
      <c r="AV1446" s="13" t="s">
        <v>79</v>
      </c>
      <c r="AW1446" s="13" t="s">
        <v>31</v>
      </c>
      <c r="AX1446" s="13" t="s">
        <v>69</v>
      </c>
      <c r="AY1446" s="210" t="s">
        <v>165</v>
      </c>
    </row>
    <row r="1447" spans="1:65" s="13" customFormat="1" ht="11.25">
      <c r="B1447" s="199"/>
      <c r="C1447" s="200"/>
      <c r="D1447" s="201" t="s">
        <v>181</v>
      </c>
      <c r="E1447" s="202" t="s">
        <v>19</v>
      </c>
      <c r="F1447" s="203" t="s">
        <v>942</v>
      </c>
      <c r="G1447" s="200"/>
      <c r="H1447" s="204">
        <v>6.2140000000000004</v>
      </c>
      <c r="I1447" s="205"/>
      <c r="J1447" s="200"/>
      <c r="K1447" s="200"/>
      <c r="L1447" s="206"/>
      <c r="M1447" s="207"/>
      <c r="N1447" s="208"/>
      <c r="O1447" s="208"/>
      <c r="P1447" s="208"/>
      <c r="Q1447" s="208"/>
      <c r="R1447" s="208"/>
      <c r="S1447" s="208"/>
      <c r="T1447" s="209"/>
      <c r="AT1447" s="210" t="s">
        <v>181</v>
      </c>
      <c r="AU1447" s="210" t="s">
        <v>79</v>
      </c>
      <c r="AV1447" s="13" t="s">
        <v>79</v>
      </c>
      <c r="AW1447" s="13" t="s">
        <v>31</v>
      </c>
      <c r="AX1447" s="13" t="s">
        <v>69</v>
      </c>
      <c r="AY1447" s="210" t="s">
        <v>165</v>
      </c>
    </row>
    <row r="1448" spans="1:65" s="13" customFormat="1" ht="11.25">
      <c r="B1448" s="199"/>
      <c r="C1448" s="200"/>
      <c r="D1448" s="201" t="s">
        <v>181</v>
      </c>
      <c r="E1448" s="202" t="s">
        <v>19</v>
      </c>
      <c r="F1448" s="203" t="s">
        <v>943</v>
      </c>
      <c r="G1448" s="200"/>
      <c r="H1448" s="204">
        <v>55.357999999999997</v>
      </c>
      <c r="I1448" s="205"/>
      <c r="J1448" s="200"/>
      <c r="K1448" s="200"/>
      <c r="L1448" s="206"/>
      <c r="M1448" s="207"/>
      <c r="N1448" s="208"/>
      <c r="O1448" s="208"/>
      <c r="P1448" s="208"/>
      <c r="Q1448" s="208"/>
      <c r="R1448" s="208"/>
      <c r="S1448" s="208"/>
      <c r="T1448" s="209"/>
      <c r="AT1448" s="210" t="s">
        <v>181</v>
      </c>
      <c r="AU1448" s="210" t="s">
        <v>79</v>
      </c>
      <c r="AV1448" s="13" t="s">
        <v>79</v>
      </c>
      <c r="AW1448" s="13" t="s">
        <v>31</v>
      </c>
      <c r="AX1448" s="13" t="s">
        <v>69</v>
      </c>
      <c r="AY1448" s="210" t="s">
        <v>165</v>
      </c>
    </row>
    <row r="1449" spans="1:65" s="13" customFormat="1" ht="11.25">
      <c r="B1449" s="199"/>
      <c r="C1449" s="200"/>
      <c r="D1449" s="201" t="s">
        <v>181</v>
      </c>
      <c r="E1449" s="202" t="s">
        <v>19</v>
      </c>
      <c r="F1449" s="203" t="s">
        <v>944</v>
      </c>
      <c r="G1449" s="200"/>
      <c r="H1449" s="204">
        <v>52.8</v>
      </c>
      <c r="I1449" s="205"/>
      <c r="J1449" s="200"/>
      <c r="K1449" s="200"/>
      <c r="L1449" s="206"/>
      <c r="M1449" s="207"/>
      <c r="N1449" s="208"/>
      <c r="O1449" s="208"/>
      <c r="P1449" s="208"/>
      <c r="Q1449" s="208"/>
      <c r="R1449" s="208"/>
      <c r="S1449" s="208"/>
      <c r="T1449" s="209"/>
      <c r="AT1449" s="210" t="s">
        <v>181</v>
      </c>
      <c r="AU1449" s="210" t="s">
        <v>79</v>
      </c>
      <c r="AV1449" s="13" t="s">
        <v>79</v>
      </c>
      <c r="AW1449" s="13" t="s">
        <v>31</v>
      </c>
      <c r="AX1449" s="13" t="s">
        <v>69</v>
      </c>
      <c r="AY1449" s="210" t="s">
        <v>165</v>
      </c>
    </row>
    <row r="1450" spans="1:65" s="13" customFormat="1" ht="11.25">
      <c r="B1450" s="199"/>
      <c r="C1450" s="200"/>
      <c r="D1450" s="201" t="s">
        <v>181</v>
      </c>
      <c r="E1450" s="202" t="s">
        <v>19</v>
      </c>
      <c r="F1450" s="203" t="s">
        <v>945</v>
      </c>
      <c r="G1450" s="200"/>
      <c r="H1450" s="204">
        <v>35.08</v>
      </c>
      <c r="I1450" s="205"/>
      <c r="J1450" s="200"/>
      <c r="K1450" s="200"/>
      <c r="L1450" s="206"/>
      <c r="M1450" s="207"/>
      <c r="N1450" s="208"/>
      <c r="O1450" s="208"/>
      <c r="P1450" s="208"/>
      <c r="Q1450" s="208"/>
      <c r="R1450" s="208"/>
      <c r="S1450" s="208"/>
      <c r="T1450" s="209"/>
      <c r="AT1450" s="210" t="s">
        <v>181</v>
      </c>
      <c r="AU1450" s="210" t="s">
        <v>79</v>
      </c>
      <c r="AV1450" s="13" t="s">
        <v>79</v>
      </c>
      <c r="AW1450" s="13" t="s">
        <v>31</v>
      </c>
      <c r="AX1450" s="13" t="s">
        <v>69</v>
      </c>
      <c r="AY1450" s="210" t="s">
        <v>165</v>
      </c>
    </row>
    <row r="1451" spans="1:65" s="13" customFormat="1" ht="11.25">
      <c r="B1451" s="199"/>
      <c r="C1451" s="200"/>
      <c r="D1451" s="201" t="s">
        <v>181</v>
      </c>
      <c r="E1451" s="202" t="s">
        <v>19</v>
      </c>
      <c r="F1451" s="203" t="s">
        <v>946</v>
      </c>
      <c r="G1451" s="200"/>
      <c r="H1451" s="204">
        <v>18.626000000000001</v>
      </c>
      <c r="I1451" s="205"/>
      <c r="J1451" s="200"/>
      <c r="K1451" s="200"/>
      <c r="L1451" s="206"/>
      <c r="M1451" s="207"/>
      <c r="N1451" s="208"/>
      <c r="O1451" s="208"/>
      <c r="P1451" s="208"/>
      <c r="Q1451" s="208"/>
      <c r="R1451" s="208"/>
      <c r="S1451" s="208"/>
      <c r="T1451" s="209"/>
      <c r="AT1451" s="210" t="s">
        <v>181</v>
      </c>
      <c r="AU1451" s="210" t="s">
        <v>79</v>
      </c>
      <c r="AV1451" s="13" t="s">
        <v>79</v>
      </c>
      <c r="AW1451" s="13" t="s">
        <v>31</v>
      </c>
      <c r="AX1451" s="13" t="s">
        <v>69</v>
      </c>
      <c r="AY1451" s="210" t="s">
        <v>165</v>
      </c>
    </row>
    <row r="1452" spans="1:65" s="13" customFormat="1" ht="11.25">
      <c r="B1452" s="199"/>
      <c r="C1452" s="200"/>
      <c r="D1452" s="201" t="s">
        <v>181</v>
      </c>
      <c r="E1452" s="202" t="s">
        <v>19</v>
      </c>
      <c r="F1452" s="203" t="s">
        <v>947</v>
      </c>
      <c r="G1452" s="200"/>
      <c r="H1452" s="204">
        <v>8.5399999999999991</v>
      </c>
      <c r="I1452" s="205"/>
      <c r="J1452" s="200"/>
      <c r="K1452" s="200"/>
      <c r="L1452" s="206"/>
      <c r="M1452" s="207"/>
      <c r="N1452" s="208"/>
      <c r="O1452" s="208"/>
      <c r="P1452" s="208"/>
      <c r="Q1452" s="208"/>
      <c r="R1452" s="208"/>
      <c r="S1452" s="208"/>
      <c r="T1452" s="209"/>
      <c r="AT1452" s="210" t="s">
        <v>181</v>
      </c>
      <c r="AU1452" s="210" t="s">
        <v>79</v>
      </c>
      <c r="AV1452" s="13" t="s">
        <v>79</v>
      </c>
      <c r="AW1452" s="13" t="s">
        <v>31</v>
      </c>
      <c r="AX1452" s="13" t="s">
        <v>69</v>
      </c>
      <c r="AY1452" s="210" t="s">
        <v>165</v>
      </c>
    </row>
    <row r="1453" spans="1:65" s="15" customFormat="1" ht="11.25">
      <c r="B1453" s="221"/>
      <c r="C1453" s="222"/>
      <c r="D1453" s="201" t="s">
        <v>181</v>
      </c>
      <c r="E1453" s="223" t="s">
        <v>19</v>
      </c>
      <c r="F1453" s="224" t="s">
        <v>184</v>
      </c>
      <c r="G1453" s="222"/>
      <c r="H1453" s="225">
        <v>460.49799999999999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181</v>
      </c>
      <c r="AU1453" s="231" t="s">
        <v>79</v>
      </c>
      <c r="AV1453" s="15" t="s">
        <v>88</v>
      </c>
      <c r="AW1453" s="15" t="s">
        <v>31</v>
      </c>
      <c r="AX1453" s="15" t="s">
        <v>73</v>
      </c>
      <c r="AY1453" s="231" t="s">
        <v>165</v>
      </c>
    </row>
    <row r="1454" spans="1:65" s="2" customFormat="1" ht="44.25" customHeight="1">
      <c r="A1454" s="37"/>
      <c r="B1454" s="38"/>
      <c r="C1454" s="181" t="s">
        <v>1623</v>
      </c>
      <c r="D1454" s="181" t="s">
        <v>167</v>
      </c>
      <c r="E1454" s="182" t="s">
        <v>1624</v>
      </c>
      <c r="F1454" s="183" t="s">
        <v>1625</v>
      </c>
      <c r="G1454" s="184" t="s">
        <v>323</v>
      </c>
      <c r="H1454" s="185">
        <v>322.613</v>
      </c>
      <c r="I1454" s="186"/>
      <c r="J1454" s="187">
        <f>ROUND(I1454*H1454,2)</f>
        <v>0</v>
      </c>
      <c r="K1454" s="183" t="s">
        <v>171</v>
      </c>
      <c r="L1454" s="42"/>
      <c r="M1454" s="188" t="s">
        <v>19</v>
      </c>
      <c r="N1454" s="189" t="s">
        <v>41</v>
      </c>
      <c r="O1454" s="67"/>
      <c r="P1454" s="190">
        <f>O1454*H1454</f>
        <v>0</v>
      </c>
      <c r="Q1454" s="190">
        <v>0</v>
      </c>
      <c r="R1454" s="190">
        <f>Q1454*H1454</f>
        <v>0</v>
      </c>
      <c r="S1454" s="190">
        <v>2.9000000000000001E-2</v>
      </c>
      <c r="T1454" s="191">
        <f>S1454*H1454</f>
        <v>9.3557769999999998</v>
      </c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R1454" s="192" t="s">
        <v>88</v>
      </c>
      <c r="AT1454" s="192" t="s">
        <v>167</v>
      </c>
      <c r="AU1454" s="192" t="s">
        <v>79</v>
      </c>
      <c r="AY1454" s="20" t="s">
        <v>165</v>
      </c>
      <c r="BE1454" s="193">
        <f>IF(N1454="základní",J1454,0)</f>
        <v>0</v>
      </c>
      <c r="BF1454" s="193">
        <f>IF(N1454="snížená",J1454,0)</f>
        <v>0</v>
      </c>
      <c r="BG1454" s="193">
        <f>IF(N1454="zákl. přenesená",J1454,0)</f>
        <v>0</v>
      </c>
      <c r="BH1454" s="193">
        <f>IF(N1454="sníž. přenesená",J1454,0)</f>
        <v>0</v>
      </c>
      <c r="BI1454" s="193">
        <f>IF(N1454="nulová",J1454,0)</f>
        <v>0</v>
      </c>
      <c r="BJ1454" s="20" t="s">
        <v>79</v>
      </c>
      <c r="BK1454" s="193">
        <f>ROUND(I1454*H1454,2)</f>
        <v>0</v>
      </c>
      <c r="BL1454" s="20" t="s">
        <v>88</v>
      </c>
      <c r="BM1454" s="192" t="s">
        <v>1626</v>
      </c>
    </row>
    <row r="1455" spans="1:65" s="2" customFormat="1" ht="11.25">
      <c r="A1455" s="37"/>
      <c r="B1455" s="38"/>
      <c r="C1455" s="39"/>
      <c r="D1455" s="194" t="s">
        <v>172</v>
      </c>
      <c r="E1455" s="39"/>
      <c r="F1455" s="195" t="s">
        <v>1627</v>
      </c>
      <c r="G1455" s="39"/>
      <c r="H1455" s="39"/>
      <c r="I1455" s="196"/>
      <c r="J1455" s="39"/>
      <c r="K1455" s="39"/>
      <c r="L1455" s="42"/>
      <c r="M1455" s="197"/>
      <c r="N1455" s="198"/>
      <c r="O1455" s="67"/>
      <c r="P1455" s="67"/>
      <c r="Q1455" s="67"/>
      <c r="R1455" s="67"/>
      <c r="S1455" s="67"/>
      <c r="T1455" s="68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T1455" s="20" t="s">
        <v>172</v>
      </c>
      <c r="AU1455" s="20" t="s">
        <v>79</v>
      </c>
    </row>
    <row r="1456" spans="1:65" s="13" customFormat="1" ht="11.25">
      <c r="B1456" s="199"/>
      <c r="C1456" s="200"/>
      <c r="D1456" s="201" t="s">
        <v>181</v>
      </c>
      <c r="E1456" s="202" t="s">
        <v>19</v>
      </c>
      <c r="F1456" s="203" t="s">
        <v>1628</v>
      </c>
      <c r="G1456" s="200"/>
      <c r="H1456" s="204">
        <v>60.563000000000002</v>
      </c>
      <c r="I1456" s="205"/>
      <c r="J1456" s="200"/>
      <c r="K1456" s="200"/>
      <c r="L1456" s="206"/>
      <c r="M1456" s="207"/>
      <c r="N1456" s="208"/>
      <c r="O1456" s="208"/>
      <c r="P1456" s="208"/>
      <c r="Q1456" s="208"/>
      <c r="R1456" s="208"/>
      <c r="S1456" s="208"/>
      <c r="T1456" s="209"/>
      <c r="AT1456" s="210" t="s">
        <v>181</v>
      </c>
      <c r="AU1456" s="210" t="s">
        <v>79</v>
      </c>
      <c r="AV1456" s="13" t="s">
        <v>79</v>
      </c>
      <c r="AW1456" s="13" t="s">
        <v>31</v>
      </c>
      <c r="AX1456" s="13" t="s">
        <v>69</v>
      </c>
      <c r="AY1456" s="210" t="s">
        <v>165</v>
      </c>
    </row>
    <row r="1457" spans="1:65" s="13" customFormat="1" ht="11.25">
      <c r="B1457" s="199"/>
      <c r="C1457" s="200"/>
      <c r="D1457" s="201" t="s">
        <v>181</v>
      </c>
      <c r="E1457" s="202" t="s">
        <v>19</v>
      </c>
      <c r="F1457" s="203" t="s">
        <v>1629</v>
      </c>
      <c r="G1457" s="200"/>
      <c r="H1457" s="204">
        <v>228.82499999999999</v>
      </c>
      <c r="I1457" s="205"/>
      <c r="J1457" s="200"/>
      <c r="K1457" s="200"/>
      <c r="L1457" s="206"/>
      <c r="M1457" s="207"/>
      <c r="N1457" s="208"/>
      <c r="O1457" s="208"/>
      <c r="P1457" s="208"/>
      <c r="Q1457" s="208"/>
      <c r="R1457" s="208"/>
      <c r="S1457" s="208"/>
      <c r="T1457" s="209"/>
      <c r="AT1457" s="210" t="s">
        <v>181</v>
      </c>
      <c r="AU1457" s="210" t="s">
        <v>79</v>
      </c>
      <c r="AV1457" s="13" t="s">
        <v>79</v>
      </c>
      <c r="AW1457" s="13" t="s">
        <v>31</v>
      </c>
      <c r="AX1457" s="13" t="s">
        <v>69</v>
      </c>
      <c r="AY1457" s="210" t="s">
        <v>165</v>
      </c>
    </row>
    <row r="1458" spans="1:65" s="13" customFormat="1" ht="11.25">
      <c r="B1458" s="199"/>
      <c r="C1458" s="200"/>
      <c r="D1458" s="201" t="s">
        <v>181</v>
      </c>
      <c r="E1458" s="202" t="s">
        <v>19</v>
      </c>
      <c r="F1458" s="203" t="s">
        <v>1630</v>
      </c>
      <c r="G1458" s="200"/>
      <c r="H1458" s="204">
        <v>33.225000000000001</v>
      </c>
      <c r="I1458" s="205"/>
      <c r="J1458" s="200"/>
      <c r="K1458" s="200"/>
      <c r="L1458" s="206"/>
      <c r="M1458" s="207"/>
      <c r="N1458" s="208"/>
      <c r="O1458" s="208"/>
      <c r="P1458" s="208"/>
      <c r="Q1458" s="208"/>
      <c r="R1458" s="208"/>
      <c r="S1458" s="208"/>
      <c r="T1458" s="209"/>
      <c r="AT1458" s="210" t="s">
        <v>181</v>
      </c>
      <c r="AU1458" s="210" t="s">
        <v>79</v>
      </c>
      <c r="AV1458" s="13" t="s">
        <v>79</v>
      </c>
      <c r="AW1458" s="13" t="s">
        <v>31</v>
      </c>
      <c r="AX1458" s="13" t="s">
        <v>69</v>
      </c>
      <c r="AY1458" s="210" t="s">
        <v>165</v>
      </c>
    </row>
    <row r="1459" spans="1:65" s="15" customFormat="1" ht="11.25">
      <c r="B1459" s="221"/>
      <c r="C1459" s="222"/>
      <c r="D1459" s="201" t="s">
        <v>181</v>
      </c>
      <c r="E1459" s="223" t="s">
        <v>19</v>
      </c>
      <c r="F1459" s="224" t="s">
        <v>184</v>
      </c>
      <c r="G1459" s="222"/>
      <c r="H1459" s="225">
        <v>322.613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181</v>
      </c>
      <c r="AU1459" s="231" t="s">
        <v>79</v>
      </c>
      <c r="AV1459" s="15" t="s">
        <v>88</v>
      </c>
      <c r="AW1459" s="15" t="s">
        <v>31</v>
      </c>
      <c r="AX1459" s="15" t="s">
        <v>73</v>
      </c>
      <c r="AY1459" s="231" t="s">
        <v>165</v>
      </c>
    </row>
    <row r="1460" spans="1:65" s="2" customFormat="1" ht="55.5" customHeight="1">
      <c r="A1460" s="37"/>
      <c r="B1460" s="38"/>
      <c r="C1460" s="181" t="s">
        <v>929</v>
      </c>
      <c r="D1460" s="181" t="s">
        <v>167</v>
      </c>
      <c r="E1460" s="182" t="s">
        <v>1631</v>
      </c>
      <c r="F1460" s="183" t="s">
        <v>1632</v>
      </c>
      <c r="G1460" s="184" t="s">
        <v>170</v>
      </c>
      <c r="H1460" s="185">
        <v>5.6449999999999996</v>
      </c>
      <c r="I1460" s="186"/>
      <c r="J1460" s="187">
        <f>ROUND(I1460*H1460,2)</f>
        <v>0</v>
      </c>
      <c r="K1460" s="183" t="s">
        <v>171</v>
      </c>
      <c r="L1460" s="42"/>
      <c r="M1460" s="188" t="s">
        <v>19</v>
      </c>
      <c r="N1460" s="189" t="s">
        <v>41</v>
      </c>
      <c r="O1460" s="67"/>
      <c r="P1460" s="190">
        <f>O1460*H1460</f>
        <v>0</v>
      </c>
      <c r="Q1460" s="190">
        <v>1.6969999999999999E-2</v>
      </c>
      <c r="R1460" s="190">
        <f>Q1460*H1460</f>
        <v>9.5795649999999982E-2</v>
      </c>
      <c r="S1460" s="190">
        <v>0</v>
      </c>
      <c r="T1460" s="191">
        <f>S1460*H1460</f>
        <v>0</v>
      </c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R1460" s="192" t="s">
        <v>88</v>
      </c>
      <c r="AT1460" s="192" t="s">
        <v>167</v>
      </c>
      <c r="AU1460" s="192" t="s">
        <v>79</v>
      </c>
      <c r="AY1460" s="20" t="s">
        <v>165</v>
      </c>
      <c r="BE1460" s="193">
        <f>IF(N1460="základní",J1460,0)</f>
        <v>0</v>
      </c>
      <c r="BF1460" s="193">
        <f>IF(N1460="snížená",J1460,0)</f>
        <v>0</v>
      </c>
      <c r="BG1460" s="193">
        <f>IF(N1460="zákl. přenesená",J1460,0)</f>
        <v>0</v>
      </c>
      <c r="BH1460" s="193">
        <f>IF(N1460="sníž. přenesená",J1460,0)</f>
        <v>0</v>
      </c>
      <c r="BI1460" s="193">
        <f>IF(N1460="nulová",J1460,0)</f>
        <v>0</v>
      </c>
      <c r="BJ1460" s="20" t="s">
        <v>79</v>
      </c>
      <c r="BK1460" s="193">
        <f>ROUND(I1460*H1460,2)</f>
        <v>0</v>
      </c>
      <c r="BL1460" s="20" t="s">
        <v>88</v>
      </c>
      <c r="BM1460" s="192" t="s">
        <v>1633</v>
      </c>
    </row>
    <row r="1461" spans="1:65" s="2" customFormat="1" ht="11.25">
      <c r="A1461" s="37"/>
      <c r="B1461" s="38"/>
      <c r="C1461" s="39"/>
      <c r="D1461" s="194" t="s">
        <v>172</v>
      </c>
      <c r="E1461" s="39"/>
      <c r="F1461" s="195" t="s">
        <v>1634</v>
      </c>
      <c r="G1461" s="39"/>
      <c r="H1461" s="39"/>
      <c r="I1461" s="196"/>
      <c r="J1461" s="39"/>
      <c r="K1461" s="39"/>
      <c r="L1461" s="42"/>
      <c r="M1461" s="197"/>
      <c r="N1461" s="198"/>
      <c r="O1461" s="67"/>
      <c r="P1461" s="67"/>
      <c r="Q1461" s="67"/>
      <c r="R1461" s="67"/>
      <c r="S1461" s="67"/>
      <c r="T1461" s="68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T1461" s="20" t="s">
        <v>172</v>
      </c>
      <c r="AU1461" s="20" t="s">
        <v>79</v>
      </c>
    </row>
    <row r="1462" spans="1:65" s="13" customFormat="1" ht="11.25">
      <c r="B1462" s="199"/>
      <c r="C1462" s="200"/>
      <c r="D1462" s="201" t="s">
        <v>181</v>
      </c>
      <c r="E1462" s="202" t="s">
        <v>19</v>
      </c>
      <c r="F1462" s="203" t="s">
        <v>1635</v>
      </c>
      <c r="G1462" s="200"/>
      <c r="H1462" s="204">
        <v>5.6449999999999996</v>
      </c>
      <c r="I1462" s="205"/>
      <c r="J1462" s="200"/>
      <c r="K1462" s="200"/>
      <c r="L1462" s="206"/>
      <c r="M1462" s="207"/>
      <c r="N1462" s="208"/>
      <c r="O1462" s="208"/>
      <c r="P1462" s="208"/>
      <c r="Q1462" s="208"/>
      <c r="R1462" s="208"/>
      <c r="S1462" s="208"/>
      <c r="T1462" s="209"/>
      <c r="AT1462" s="210" t="s">
        <v>181</v>
      </c>
      <c r="AU1462" s="210" t="s">
        <v>79</v>
      </c>
      <c r="AV1462" s="13" t="s">
        <v>79</v>
      </c>
      <c r="AW1462" s="13" t="s">
        <v>31</v>
      </c>
      <c r="AX1462" s="13" t="s">
        <v>69</v>
      </c>
      <c r="AY1462" s="210" t="s">
        <v>165</v>
      </c>
    </row>
    <row r="1463" spans="1:65" s="15" customFormat="1" ht="11.25">
      <c r="B1463" s="221"/>
      <c r="C1463" s="222"/>
      <c r="D1463" s="201" t="s">
        <v>181</v>
      </c>
      <c r="E1463" s="223" t="s">
        <v>19</v>
      </c>
      <c r="F1463" s="224" t="s">
        <v>184</v>
      </c>
      <c r="G1463" s="222"/>
      <c r="H1463" s="225">
        <v>5.6449999999999996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181</v>
      </c>
      <c r="AU1463" s="231" t="s">
        <v>79</v>
      </c>
      <c r="AV1463" s="15" t="s">
        <v>88</v>
      </c>
      <c r="AW1463" s="15" t="s">
        <v>31</v>
      </c>
      <c r="AX1463" s="15" t="s">
        <v>73</v>
      </c>
      <c r="AY1463" s="231" t="s">
        <v>165</v>
      </c>
    </row>
    <row r="1464" spans="1:65" s="2" customFormat="1" ht="55.5" customHeight="1">
      <c r="A1464" s="37"/>
      <c r="B1464" s="38"/>
      <c r="C1464" s="181" t="s">
        <v>1636</v>
      </c>
      <c r="D1464" s="181" t="s">
        <v>167</v>
      </c>
      <c r="E1464" s="182" t="s">
        <v>1637</v>
      </c>
      <c r="F1464" s="183" t="s">
        <v>1638</v>
      </c>
      <c r="G1464" s="184" t="s">
        <v>170</v>
      </c>
      <c r="H1464" s="185">
        <v>19.225000000000001</v>
      </c>
      <c r="I1464" s="186"/>
      <c r="J1464" s="187">
        <f>ROUND(I1464*H1464,2)</f>
        <v>0</v>
      </c>
      <c r="K1464" s="183" t="s">
        <v>171</v>
      </c>
      <c r="L1464" s="42"/>
      <c r="M1464" s="188" t="s">
        <v>19</v>
      </c>
      <c r="N1464" s="189" t="s">
        <v>41</v>
      </c>
      <c r="O1464" s="67"/>
      <c r="P1464" s="190">
        <f>O1464*H1464</f>
        <v>0</v>
      </c>
      <c r="Q1464" s="190">
        <v>2.265E-2</v>
      </c>
      <c r="R1464" s="190">
        <f>Q1464*H1464</f>
        <v>0.43544625000000003</v>
      </c>
      <c r="S1464" s="190">
        <v>0</v>
      </c>
      <c r="T1464" s="191">
        <f>S1464*H1464</f>
        <v>0</v>
      </c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R1464" s="192" t="s">
        <v>88</v>
      </c>
      <c r="AT1464" s="192" t="s">
        <v>167</v>
      </c>
      <c r="AU1464" s="192" t="s">
        <v>79</v>
      </c>
      <c r="AY1464" s="20" t="s">
        <v>165</v>
      </c>
      <c r="BE1464" s="193">
        <f>IF(N1464="základní",J1464,0)</f>
        <v>0</v>
      </c>
      <c r="BF1464" s="193">
        <f>IF(N1464="snížená",J1464,0)</f>
        <v>0</v>
      </c>
      <c r="BG1464" s="193">
        <f>IF(N1464="zákl. přenesená",J1464,0)</f>
        <v>0</v>
      </c>
      <c r="BH1464" s="193">
        <f>IF(N1464="sníž. přenesená",J1464,0)</f>
        <v>0</v>
      </c>
      <c r="BI1464" s="193">
        <f>IF(N1464="nulová",J1464,0)</f>
        <v>0</v>
      </c>
      <c r="BJ1464" s="20" t="s">
        <v>79</v>
      </c>
      <c r="BK1464" s="193">
        <f>ROUND(I1464*H1464,2)</f>
        <v>0</v>
      </c>
      <c r="BL1464" s="20" t="s">
        <v>88</v>
      </c>
      <c r="BM1464" s="192" t="s">
        <v>1639</v>
      </c>
    </row>
    <row r="1465" spans="1:65" s="2" customFormat="1" ht="11.25">
      <c r="A1465" s="37"/>
      <c r="B1465" s="38"/>
      <c r="C1465" s="39"/>
      <c r="D1465" s="194" t="s">
        <v>172</v>
      </c>
      <c r="E1465" s="39"/>
      <c r="F1465" s="195" t="s">
        <v>1640</v>
      </c>
      <c r="G1465" s="39"/>
      <c r="H1465" s="39"/>
      <c r="I1465" s="196"/>
      <c r="J1465" s="39"/>
      <c r="K1465" s="39"/>
      <c r="L1465" s="42"/>
      <c r="M1465" s="197"/>
      <c r="N1465" s="198"/>
      <c r="O1465" s="67"/>
      <c r="P1465" s="67"/>
      <c r="Q1465" s="67"/>
      <c r="R1465" s="67"/>
      <c r="S1465" s="67"/>
      <c r="T1465" s="68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T1465" s="20" t="s">
        <v>172</v>
      </c>
      <c r="AU1465" s="20" t="s">
        <v>79</v>
      </c>
    </row>
    <row r="1466" spans="1:65" s="13" customFormat="1" ht="11.25">
      <c r="B1466" s="199"/>
      <c r="C1466" s="200"/>
      <c r="D1466" s="201" t="s">
        <v>181</v>
      </c>
      <c r="E1466" s="202" t="s">
        <v>19</v>
      </c>
      <c r="F1466" s="203" t="s">
        <v>1641</v>
      </c>
      <c r="G1466" s="200"/>
      <c r="H1466" s="204">
        <v>7.3449999999999998</v>
      </c>
      <c r="I1466" s="205"/>
      <c r="J1466" s="200"/>
      <c r="K1466" s="200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181</v>
      </c>
      <c r="AU1466" s="210" t="s">
        <v>79</v>
      </c>
      <c r="AV1466" s="13" t="s">
        <v>79</v>
      </c>
      <c r="AW1466" s="13" t="s">
        <v>31</v>
      </c>
      <c r="AX1466" s="13" t="s">
        <v>69</v>
      </c>
      <c r="AY1466" s="210" t="s">
        <v>165</v>
      </c>
    </row>
    <row r="1467" spans="1:65" s="13" customFormat="1" ht="11.25">
      <c r="B1467" s="199"/>
      <c r="C1467" s="200"/>
      <c r="D1467" s="201" t="s">
        <v>181</v>
      </c>
      <c r="E1467" s="202" t="s">
        <v>19</v>
      </c>
      <c r="F1467" s="203" t="s">
        <v>1642</v>
      </c>
      <c r="G1467" s="200"/>
      <c r="H1467" s="204">
        <v>11.88</v>
      </c>
      <c r="I1467" s="205"/>
      <c r="J1467" s="200"/>
      <c r="K1467" s="200"/>
      <c r="L1467" s="206"/>
      <c r="M1467" s="207"/>
      <c r="N1467" s="208"/>
      <c r="O1467" s="208"/>
      <c r="P1467" s="208"/>
      <c r="Q1467" s="208"/>
      <c r="R1467" s="208"/>
      <c r="S1467" s="208"/>
      <c r="T1467" s="209"/>
      <c r="AT1467" s="210" t="s">
        <v>181</v>
      </c>
      <c r="AU1467" s="210" t="s">
        <v>79</v>
      </c>
      <c r="AV1467" s="13" t="s">
        <v>79</v>
      </c>
      <c r="AW1467" s="13" t="s">
        <v>31</v>
      </c>
      <c r="AX1467" s="13" t="s">
        <v>69</v>
      </c>
      <c r="AY1467" s="210" t="s">
        <v>165</v>
      </c>
    </row>
    <row r="1468" spans="1:65" s="15" customFormat="1" ht="11.25">
      <c r="B1468" s="221"/>
      <c r="C1468" s="222"/>
      <c r="D1468" s="201" t="s">
        <v>181</v>
      </c>
      <c r="E1468" s="223" t="s">
        <v>19</v>
      </c>
      <c r="F1468" s="224" t="s">
        <v>184</v>
      </c>
      <c r="G1468" s="222"/>
      <c r="H1468" s="225">
        <v>19.225000000000001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181</v>
      </c>
      <c r="AU1468" s="231" t="s">
        <v>79</v>
      </c>
      <c r="AV1468" s="15" t="s">
        <v>88</v>
      </c>
      <c r="AW1468" s="15" t="s">
        <v>31</v>
      </c>
      <c r="AX1468" s="15" t="s">
        <v>73</v>
      </c>
      <c r="AY1468" s="231" t="s">
        <v>165</v>
      </c>
    </row>
    <row r="1469" spans="1:65" s="2" customFormat="1" ht="55.5" customHeight="1">
      <c r="A1469" s="37"/>
      <c r="B1469" s="38"/>
      <c r="C1469" s="181" t="s">
        <v>952</v>
      </c>
      <c r="D1469" s="181" t="s">
        <v>167</v>
      </c>
      <c r="E1469" s="182" t="s">
        <v>1643</v>
      </c>
      <c r="F1469" s="183" t="s">
        <v>1644</v>
      </c>
      <c r="G1469" s="184" t="s">
        <v>170</v>
      </c>
      <c r="H1469" s="185">
        <v>5.57</v>
      </c>
      <c r="I1469" s="186"/>
      <c r="J1469" s="187">
        <f>ROUND(I1469*H1469,2)</f>
        <v>0</v>
      </c>
      <c r="K1469" s="183" t="s">
        <v>171</v>
      </c>
      <c r="L1469" s="42"/>
      <c r="M1469" s="188" t="s">
        <v>19</v>
      </c>
      <c r="N1469" s="189" t="s">
        <v>41</v>
      </c>
      <c r="O1469" s="67"/>
      <c r="P1469" s="190">
        <f>O1469*H1469</f>
        <v>0</v>
      </c>
      <c r="Q1469" s="190">
        <v>3.3230000000000003E-2</v>
      </c>
      <c r="R1469" s="190">
        <f>Q1469*H1469</f>
        <v>0.18509110000000004</v>
      </c>
      <c r="S1469" s="190">
        <v>0</v>
      </c>
      <c r="T1469" s="191">
        <f>S1469*H1469</f>
        <v>0</v>
      </c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R1469" s="192" t="s">
        <v>88</v>
      </c>
      <c r="AT1469" s="192" t="s">
        <v>167</v>
      </c>
      <c r="AU1469" s="192" t="s">
        <v>79</v>
      </c>
      <c r="AY1469" s="20" t="s">
        <v>165</v>
      </c>
      <c r="BE1469" s="193">
        <f>IF(N1469="základní",J1469,0)</f>
        <v>0</v>
      </c>
      <c r="BF1469" s="193">
        <f>IF(N1469="snížená",J1469,0)</f>
        <v>0</v>
      </c>
      <c r="BG1469" s="193">
        <f>IF(N1469="zákl. přenesená",J1469,0)</f>
        <v>0</v>
      </c>
      <c r="BH1469" s="193">
        <f>IF(N1469="sníž. přenesená",J1469,0)</f>
        <v>0</v>
      </c>
      <c r="BI1469" s="193">
        <f>IF(N1469="nulová",J1469,0)</f>
        <v>0</v>
      </c>
      <c r="BJ1469" s="20" t="s">
        <v>79</v>
      </c>
      <c r="BK1469" s="193">
        <f>ROUND(I1469*H1469,2)</f>
        <v>0</v>
      </c>
      <c r="BL1469" s="20" t="s">
        <v>88</v>
      </c>
      <c r="BM1469" s="192" t="s">
        <v>1645</v>
      </c>
    </row>
    <row r="1470" spans="1:65" s="2" customFormat="1" ht="11.25">
      <c r="A1470" s="37"/>
      <c r="B1470" s="38"/>
      <c r="C1470" s="39"/>
      <c r="D1470" s="194" t="s">
        <v>172</v>
      </c>
      <c r="E1470" s="39"/>
      <c r="F1470" s="195" t="s">
        <v>1646</v>
      </c>
      <c r="G1470" s="39"/>
      <c r="H1470" s="39"/>
      <c r="I1470" s="196"/>
      <c r="J1470" s="39"/>
      <c r="K1470" s="39"/>
      <c r="L1470" s="42"/>
      <c r="M1470" s="197"/>
      <c r="N1470" s="198"/>
      <c r="O1470" s="67"/>
      <c r="P1470" s="67"/>
      <c r="Q1470" s="67"/>
      <c r="R1470" s="67"/>
      <c r="S1470" s="67"/>
      <c r="T1470" s="68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T1470" s="20" t="s">
        <v>172</v>
      </c>
      <c r="AU1470" s="20" t="s">
        <v>79</v>
      </c>
    </row>
    <row r="1471" spans="1:65" s="13" customFormat="1" ht="11.25">
      <c r="B1471" s="199"/>
      <c r="C1471" s="200"/>
      <c r="D1471" s="201" t="s">
        <v>181</v>
      </c>
      <c r="E1471" s="202" t="s">
        <v>19</v>
      </c>
      <c r="F1471" s="203" t="s">
        <v>1647</v>
      </c>
      <c r="G1471" s="200"/>
      <c r="H1471" s="204">
        <v>5.57</v>
      </c>
      <c r="I1471" s="205"/>
      <c r="J1471" s="200"/>
      <c r="K1471" s="200"/>
      <c r="L1471" s="206"/>
      <c r="M1471" s="207"/>
      <c r="N1471" s="208"/>
      <c r="O1471" s="208"/>
      <c r="P1471" s="208"/>
      <c r="Q1471" s="208"/>
      <c r="R1471" s="208"/>
      <c r="S1471" s="208"/>
      <c r="T1471" s="209"/>
      <c r="AT1471" s="210" t="s">
        <v>181</v>
      </c>
      <c r="AU1471" s="210" t="s">
        <v>79</v>
      </c>
      <c r="AV1471" s="13" t="s">
        <v>79</v>
      </c>
      <c r="AW1471" s="13" t="s">
        <v>31</v>
      </c>
      <c r="AX1471" s="13" t="s">
        <v>69</v>
      </c>
      <c r="AY1471" s="210" t="s">
        <v>165</v>
      </c>
    </row>
    <row r="1472" spans="1:65" s="15" customFormat="1" ht="11.25">
      <c r="B1472" s="221"/>
      <c r="C1472" s="222"/>
      <c r="D1472" s="201" t="s">
        <v>181</v>
      </c>
      <c r="E1472" s="223" t="s">
        <v>19</v>
      </c>
      <c r="F1472" s="224" t="s">
        <v>184</v>
      </c>
      <c r="G1472" s="222"/>
      <c r="H1472" s="225">
        <v>5.57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181</v>
      </c>
      <c r="AU1472" s="231" t="s">
        <v>79</v>
      </c>
      <c r="AV1472" s="15" t="s">
        <v>88</v>
      </c>
      <c r="AW1472" s="15" t="s">
        <v>31</v>
      </c>
      <c r="AX1472" s="15" t="s">
        <v>73</v>
      </c>
      <c r="AY1472" s="231" t="s">
        <v>165</v>
      </c>
    </row>
    <row r="1473" spans="1:65" s="2" customFormat="1" ht="37.9" customHeight="1">
      <c r="A1473" s="37"/>
      <c r="B1473" s="38"/>
      <c r="C1473" s="181" t="s">
        <v>1648</v>
      </c>
      <c r="D1473" s="181" t="s">
        <v>167</v>
      </c>
      <c r="E1473" s="182" t="s">
        <v>1649</v>
      </c>
      <c r="F1473" s="183" t="s">
        <v>1650</v>
      </c>
      <c r="G1473" s="184" t="s">
        <v>170</v>
      </c>
      <c r="H1473" s="185">
        <v>20</v>
      </c>
      <c r="I1473" s="186"/>
      <c r="J1473" s="187">
        <f>ROUND(I1473*H1473,2)</f>
        <v>0</v>
      </c>
      <c r="K1473" s="183" t="s">
        <v>171</v>
      </c>
      <c r="L1473" s="42"/>
      <c r="M1473" s="188" t="s">
        <v>19</v>
      </c>
      <c r="N1473" s="189" t="s">
        <v>41</v>
      </c>
      <c r="O1473" s="67"/>
      <c r="P1473" s="190">
        <f>O1473*H1473</f>
        <v>0</v>
      </c>
      <c r="Q1473" s="190">
        <v>0</v>
      </c>
      <c r="R1473" s="190">
        <f>Q1473*H1473</f>
        <v>0</v>
      </c>
      <c r="S1473" s="190">
        <v>4.0000000000000002E-4</v>
      </c>
      <c r="T1473" s="191">
        <f>S1473*H1473</f>
        <v>8.0000000000000002E-3</v>
      </c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R1473" s="192" t="s">
        <v>88</v>
      </c>
      <c r="AT1473" s="192" t="s">
        <v>167</v>
      </c>
      <c r="AU1473" s="192" t="s">
        <v>79</v>
      </c>
      <c r="AY1473" s="20" t="s">
        <v>165</v>
      </c>
      <c r="BE1473" s="193">
        <f>IF(N1473="základní",J1473,0)</f>
        <v>0</v>
      </c>
      <c r="BF1473" s="193">
        <f>IF(N1473="snížená",J1473,0)</f>
        <v>0</v>
      </c>
      <c r="BG1473" s="193">
        <f>IF(N1473="zákl. přenesená",J1473,0)</f>
        <v>0</v>
      </c>
      <c r="BH1473" s="193">
        <f>IF(N1473="sníž. přenesená",J1473,0)</f>
        <v>0</v>
      </c>
      <c r="BI1473" s="193">
        <f>IF(N1473="nulová",J1473,0)</f>
        <v>0</v>
      </c>
      <c r="BJ1473" s="20" t="s">
        <v>79</v>
      </c>
      <c r="BK1473" s="193">
        <f>ROUND(I1473*H1473,2)</f>
        <v>0</v>
      </c>
      <c r="BL1473" s="20" t="s">
        <v>88</v>
      </c>
      <c r="BM1473" s="192" t="s">
        <v>1651</v>
      </c>
    </row>
    <row r="1474" spans="1:65" s="2" customFormat="1" ht="11.25">
      <c r="A1474" s="37"/>
      <c r="B1474" s="38"/>
      <c r="C1474" s="39"/>
      <c r="D1474" s="194" t="s">
        <v>172</v>
      </c>
      <c r="E1474" s="39"/>
      <c r="F1474" s="195" t="s">
        <v>1652</v>
      </c>
      <c r="G1474" s="39"/>
      <c r="H1474" s="39"/>
      <c r="I1474" s="196"/>
      <c r="J1474" s="39"/>
      <c r="K1474" s="39"/>
      <c r="L1474" s="42"/>
      <c r="M1474" s="197"/>
      <c r="N1474" s="198"/>
      <c r="O1474" s="67"/>
      <c r="P1474" s="67"/>
      <c r="Q1474" s="67"/>
      <c r="R1474" s="67"/>
      <c r="S1474" s="67"/>
      <c r="T1474" s="68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T1474" s="20" t="s">
        <v>172</v>
      </c>
      <c r="AU1474" s="20" t="s">
        <v>79</v>
      </c>
    </row>
    <row r="1475" spans="1:65" s="2" customFormat="1" ht="37.9" customHeight="1">
      <c r="A1475" s="37"/>
      <c r="B1475" s="38"/>
      <c r="C1475" s="181" t="s">
        <v>980</v>
      </c>
      <c r="D1475" s="181" t="s">
        <v>167</v>
      </c>
      <c r="E1475" s="182" t="s">
        <v>1653</v>
      </c>
      <c r="F1475" s="183" t="s">
        <v>1654</v>
      </c>
      <c r="G1475" s="184" t="s">
        <v>170</v>
      </c>
      <c r="H1475" s="185">
        <v>70</v>
      </c>
      <c r="I1475" s="186"/>
      <c r="J1475" s="187">
        <f>ROUND(I1475*H1475,2)</f>
        <v>0</v>
      </c>
      <c r="K1475" s="183" t="s">
        <v>171</v>
      </c>
      <c r="L1475" s="42"/>
      <c r="M1475" s="188" t="s">
        <v>19</v>
      </c>
      <c r="N1475" s="189" t="s">
        <v>41</v>
      </c>
      <c r="O1475" s="67"/>
      <c r="P1475" s="190">
        <f>O1475*H1475</f>
        <v>0</v>
      </c>
      <c r="Q1475" s="190">
        <v>0</v>
      </c>
      <c r="R1475" s="190">
        <f>Q1475*H1475</f>
        <v>0</v>
      </c>
      <c r="S1475" s="190">
        <v>4.0000000000000002E-4</v>
      </c>
      <c r="T1475" s="191">
        <f>S1475*H1475</f>
        <v>2.8000000000000001E-2</v>
      </c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/>
      <c r="AR1475" s="192" t="s">
        <v>88</v>
      </c>
      <c r="AT1475" s="192" t="s">
        <v>167</v>
      </c>
      <c r="AU1475" s="192" t="s">
        <v>79</v>
      </c>
      <c r="AY1475" s="20" t="s">
        <v>165</v>
      </c>
      <c r="BE1475" s="193">
        <f>IF(N1475="základní",J1475,0)</f>
        <v>0</v>
      </c>
      <c r="BF1475" s="193">
        <f>IF(N1475="snížená",J1475,0)</f>
        <v>0</v>
      </c>
      <c r="BG1475" s="193">
        <f>IF(N1475="zákl. přenesená",J1475,0)</f>
        <v>0</v>
      </c>
      <c r="BH1475" s="193">
        <f>IF(N1475="sníž. přenesená",J1475,0)</f>
        <v>0</v>
      </c>
      <c r="BI1475" s="193">
        <f>IF(N1475="nulová",J1475,0)</f>
        <v>0</v>
      </c>
      <c r="BJ1475" s="20" t="s">
        <v>79</v>
      </c>
      <c r="BK1475" s="193">
        <f>ROUND(I1475*H1475,2)</f>
        <v>0</v>
      </c>
      <c r="BL1475" s="20" t="s">
        <v>88</v>
      </c>
      <c r="BM1475" s="192" t="s">
        <v>1655</v>
      </c>
    </row>
    <row r="1476" spans="1:65" s="2" customFormat="1" ht="11.25">
      <c r="A1476" s="37"/>
      <c r="B1476" s="38"/>
      <c r="C1476" s="39"/>
      <c r="D1476" s="194" t="s">
        <v>172</v>
      </c>
      <c r="E1476" s="39"/>
      <c r="F1476" s="195" t="s">
        <v>1656</v>
      </c>
      <c r="G1476" s="39"/>
      <c r="H1476" s="39"/>
      <c r="I1476" s="196"/>
      <c r="J1476" s="39"/>
      <c r="K1476" s="39"/>
      <c r="L1476" s="42"/>
      <c r="M1476" s="197"/>
      <c r="N1476" s="198"/>
      <c r="O1476" s="67"/>
      <c r="P1476" s="67"/>
      <c r="Q1476" s="67"/>
      <c r="R1476" s="67"/>
      <c r="S1476" s="67"/>
      <c r="T1476" s="68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T1476" s="20" t="s">
        <v>172</v>
      </c>
      <c r="AU1476" s="20" t="s">
        <v>79</v>
      </c>
    </row>
    <row r="1477" spans="1:65" s="2" customFormat="1" ht="24.2" customHeight="1">
      <c r="A1477" s="37"/>
      <c r="B1477" s="38"/>
      <c r="C1477" s="181" t="s">
        <v>1657</v>
      </c>
      <c r="D1477" s="181" t="s">
        <v>167</v>
      </c>
      <c r="E1477" s="182" t="s">
        <v>1658</v>
      </c>
      <c r="F1477" s="183" t="s">
        <v>1659</v>
      </c>
      <c r="G1477" s="184" t="s">
        <v>290</v>
      </c>
      <c r="H1477" s="185">
        <v>25</v>
      </c>
      <c r="I1477" s="186"/>
      <c r="J1477" s="187">
        <f>ROUND(I1477*H1477,2)</f>
        <v>0</v>
      </c>
      <c r="K1477" s="183" t="s">
        <v>171</v>
      </c>
      <c r="L1477" s="42"/>
      <c r="M1477" s="188" t="s">
        <v>19</v>
      </c>
      <c r="N1477" s="189" t="s">
        <v>41</v>
      </c>
      <c r="O1477" s="67"/>
      <c r="P1477" s="190">
        <f>O1477*H1477</f>
        <v>0</v>
      </c>
      <c r="Q1477" s="190">
        <v>0</v>
      </c>
      <c r="R1477" s="190">
        <f>Q1477*H1477</f>
        <v>0</v>
      </c>
      <c r="S1477" s="190">
        <v>5.5000000000000003E-4</v>
      </c>
      <c r="T1477" s="191">
        <f>S1477*H1477</f>
        <v>1.375E-2</v>
      </c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R1477" s="192" t="s">
        <v>88</v>
      </c>
      <c r="AT1477" s="192" t="s">
        <v>167</v>
      </c>
      <c r="AU1477" s="192" t="s">
        <v>79</v>
      </c>
      <c r="AY1477" s="20" t="s">
        <v>165</v>
      </c>
      <c r="BE1477" s="193">
        <f>IF(N1477="základní",J1477,0)</f>
        <v>0</v>
      </c>
      <c r="BF1477" s="193">
        <f>IF(N1477="snížená",J1477,0)</f>
        <v>0</v>
      </c>
      <c r="BG1477" s="193">
        <f>IF(N1477="zákl. přenesená",J1477,0)</f>
        <v>0</v>
      </c>
      <c r="BH1477" s="193">
        <f>IF(N1477="sníž. přenesená",J1477,0)</f>
        <v>0</v>
      </c>
      <c r="BI1477" s="193">
        <f>IF(N1477="nulová",J1477,0)</f>
        <v>0</v>
      </c>
      <c r="BJ1477" s="20" t="s">
        <v>79</v>
      </c>
      <c r="BK1477" s="193">
        <f>ROUND(I1477*H1477,2)</f>
        <v>0</v>
      </c>
      <c r="BL1477" s="20" t="s">
        <v>88</v>
      </c>
      <c r="BM1477" s="192" t="s">
        <v>1660</v>
      </c>
    </row>
    <row r="1478" spans="1:65" s="2" customFormat="1" ht="11.25">
      <c r="A1478" s="37"/>
      <c r="B1478" s="38"/>
      <c r="C1478" s="39"/>
      <c r="D1478" s="194" t="s">
        <v>172</v>
      </c>
      <c r="E1478" s="39"/>
      <c r="F1478" s="195" t="s">
        <v>1661</v>
      </c>
      <c r="G1478" s="39"/>
      <c r="H1478" s="39"/>
      <c r="I1478" s="196"/>
      <c r="J1478" s="39"/>
      <c r="K1478" s="39"/>
      <c r="L1478" s="42"/>
      <c r="M1478" s="197"/>
      <c r="N1478" s="198"/>
      <c r="O1478" s="67"/>
      <c r="P1478" s="67"/>
      <c r="Q1478" s="67"/>
      <c r="R1478" s="67"/>
      <c r="S1478" s="67"/>
      <c r="T1478" s="68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T1478" s="20" t="s">
        <v>172</v>
      </c>
      <c r="AU1478" s="20" t="s">
        <v>79</v>
      </c>
    </row>
    <row r="1479" spans="1:65" s="2" customFormat="1" ht="24.2" customHeight="1">
      <c r="A1479" s="37"/>
      <c r="B1479" s="38"/>
      <c r="C1479" s="181" t="s">
        <v>988</v>
      </c>
      <c r="D1479" s="181" t="s">
        <v>167</v>
      </c>
      <c r="E1479" s="182" t="s">
        <v>1662</v>
      </c>
      <c r="F1479" s="183" t="s">
        <v>1663</v>
      </c>
      <c r="G1479" s="184" t="s">
        <v>290</v>
      </c>
      <c r="H1479" s="185">
        <v>8</v>
      </c>
      <c r="I1479" s="186"/>
      <c r="J1479" s="187">
        <f>ROUND(I1479*H1479,2)</f>
        <v>0</v>
      </c>
      <c r="K1479" s="183" t="s">
        <v>171</v>
      </c>
      <c r="L1479" s="42"/>
      <c r="M1479" s="188" t="s">
        <v>19</v>
      </c>
      <c r="N1479" s="189" t="s">
        <v>41</v>
      </c>
      <c r="O1479" s="67"/>
      <c r="P1479" s="190">
        <f>O1479*H1479</f>
        <v>0</v>
      </c>
      <c r="Q1479" s="190">
        <v>0</v>
      </c>
      <c r="R1479" s="190">
        <f>Q1479*H1479</f>
        <v>0</v>
      </c>
      <c r="S1479" s="190">
        <v>2.2100000000000002E-3</v>
      </c>
      <c r="T1479" s="191">
        <f>S1479*H1479</f>
        <v>1.7680000000000001E-2</v>
      </c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R1479" s="192" t="s">
        <v>88</v>
      </c>
      <c r="AT1479" s="192" t="s">
        <v>167</v>
      </c>
      <c r="AU1479" s="192" t="s">
        <v>79</v>
      </c>
      <c r="AY1479" s="20" t="s">
        <v>165</v>
      </c>
      <c r="BE1479" s="193">
        <f>IF(N1479="základní",J1479,0)</f>
        <v>0</v>
      </c>
      <c r="BF1479" s="193">
        <f>IF(N1479="snížená",J1479,0)</f>
        <v>0</v>
      </c>
      <c r="BG1479" s="193">
        <f>IF(N1479="zákl. přenesená",J1479,0)</f>
        <v>0</v>
      </c>
      <c r="BH1479" s="193">
        <f>IF(N1479="sníž. přenesená",J1479,0)</f>
        <v>0</v>
      </c>
      <c r="BI1479" s="193">
        <f>IF(N1479="nulová",J1479,0)</f>
        <v>0</v>
      </c>
      <c r="BJ1479" s="20" t="s">
        <v>79</v>
      </c>
      <c r="BK1479" s="193">
        <f>ROUND(I1479*H1479,2)</f>
        <v>0</v>
      </c>
      <c r="BL1479" s="20" t="s">
        <v>88</v>
      </c>
      <c r="BM1479" s="192" t="s">
        <v>1664</v>
      </c>
    </row>
    <row r="1480" spans="1:65" s="2" customFormat="1" ht="11.25">
      <c r="A1480" s="37"/>
      <c r="B1480" s="38"/>
      <c r="C1480" s="39"/>
      <c r="D1480" s="194" t="s">
        <v>172</v>
      </c>
      <c r="E1480" s="39"/>
      <c r="F1480" s="195" t="s">
        <v>1665</v>
      </c>
      <c r="G1480" s="39"/>
      <c r="H1480" s="39"/>
      <c r="I1480" s="196"/>
      <c r="J1480" s="39"/>
      <c r="K1480" s="39"/>
      <c r="L1480" s="42"/>
      <c r="M1480" s="197"/>
      <c r="N1480" s="198"/>
      <c r="O1480" s="67"/>
      <c r="P1480" s="67"/>
      <c r="Q1480" s="67"/>
      <c r="R1480" s="67"/>
      <c r="S1480" s="67"/>
      <c r="T1480" s="68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T1480" s="20" t="s">
        <v>172</v>
      </c>
      <c r="AU1480" s="20" t="s">
        <v>79</v>
      </c>
    </row>
    <row r="1481" spans="1:65" s="2" customFormat="1" ht="24.2" customHeight="1">
      <c r="A1481" s="37"/>
      <c r="B1481" s="38"/>
      <c r="C1481" s="181" t="s">
        <v>1666</v>
      </c>
      <c r="D1481" s="181" t="s">
        <v>167</v>
      </c>
      <c r="E1481" s="182" t="s">
        <v>1667</v>
      </c>
      <c r="F1481" s="183" t="s">
        <v>1668</v>
      </c>
      <c r="G1481" s="184" t="s">
        <v>537</v>
      </c>
      <c r="H1481" s="185">
        <v>25</v>
      </c>
      <c r="I1481" s="186"/>
      <c r="J1481" s="187">
        <f>ROUND(I1481*H1481,2)</f>
        <v>0</v>
      </c>
      <c r="K1481" s="183" t="s">
        <v>171</v>
      </c>
      <c r="L1481" s="42"/>
      <c r="M1481" s="188" t="s">
        <v>19</v>
      </c>
      <c r="N1481" s="189" t="s">
        <v>41</v>
      </c>
      <c r="O1481" s="67"/>
      <c r="P1481" s="190">
        <f>O1481*H1481</f>
        <v>0</v>
      </c>
      <c r="Q1481" s="190">
        <v>0</v>
      </c>
      <c r="R1481" s="190">
        <f>Q1481*H1481</f>
        <v>0</v>
      </c>
      <c r="S1481" s="190">
        <v>0</v>
      </c>
      <c r="T1481" s="191">
        <f>S1481*H1481</f>
        <v>0</v>
      </c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R1481" s="192" t="s">
        <v>88</v>
      </c>
      <c r="AT1481" s="192" t="s">
        <v>167</v>
      </c>
      <c r="AU1481" s="192" t="s">
        <v>79</v>
      </c>
      <c r="AY1481" s="20" t="s">
        <v>165</v>
      </c>
      <c r="BE1481" s="193">
        <f>IF(N1481="základní",J1481,0)</f>
        <v>0</v>
      </c>
      <c r="BF1481" s="193">
        <f>IF(N1481="snížená",J1481,0)</f>
        <v>0</v>
      </c>
      <c r="BG1481" s="193">
        <f>IF(N1481="zákl. přenesená",J1481,0)</f>
        <v>0</v>
      </c>
      <c r="BH1481" s="193">
        <f>IF(N1481="sníž. přenesená",J1481,0)</f>
        <v>0</v>
      </c>
      <c r="BI1481" s="193">
        <f>IF(N1481="nulová",J1481,0)</f>
        <v>0</v>
      </c>
      <c r="BJ1481" s="20" t="s">
        <v>79</v>
      </c>
      <c r="BK1481" s="193">
        <f>ROUND(I1481*H1481,2)</f>
        <v>0</v>
      </c>
      <c r="BL1481" s="20" t="s">
        <v>88</v>
      </c>
      <c r="BM1481" s="192" t="s">
        <v>1669</v>
      </c>
    </row>
    <row r="1482" spans="1:65" s="2" customFormat="1" ht="11.25">
      <c r="A1482" s="37"/>
      <c r="B1482" s="38"/>
      <c r="C1482" s="39"/>
      <c r="D1482" s="194" t="s">
        <v>172</v>
      </c>
      <c r="E1482" s="39"/>
      <c r="F1482" s="195" t="s">
        <v>1670</v>
      </c>
      <c r="G1482" s="39"/>
      <c r="H1482" s="39"/>
      <c r="I1482" s="196"/>
      <c r="J1482" s="39"/>
      <c r="K1482" s="39"/>
      <c r="L1482" s="42"/>
      <c r="M1482" s="197"/>
      <c r="N1482" s="198"/>
      <c r="O1482" s="67"/>
      <c r="P1482" s="67"/>
      <c r="Q1482" s="67"/>
      <c r="R1482" s="67"/>
      <c r="S1482" s="67"/>
      <c r="T1482" s="68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T1482" s="20" t="s">
        <v>172</v>
      </c>
      <c r="AU1482" s="20" t="s">
        <v>79</v>
      </c>
    </row>
    <row r="1483" spans="1:65" s="13" customFormat="1" ht="11.25">
      <c r="B1483" s="199"/>
      <c r="C1483" s="200"/>
      <c r="D1483" s="201" t="s">
        <v>181</v>
      </c>
      <c r="E1483" s="202" t="s">
        <v>19</v>
      </c>
      <c r="F1483" s="203" t="s">
        <v>1671</v>
      </c>
      <c r="G1483" s="200"/>
      <c r="H1483" s="204">
        <v>25</v>
      </c>
      <c r="I1483" s="205"/>
      <c r="J1483" s="200"/>
      <c r="K1483" s="200"/>
      <c r="L1483" s="206"/>
      <c r="M1483" s="207"/>
      <c r="N1483" s="208"/>
      <c r="O1483" s="208"/>
      <c r="P1483" s="208"/>
      <c r="Q1483" s="208"/>
      <c r="R1483" s="208"/>
      <c r="S1483" s="208"/>
      <c r="T1483" s="209"/>
      <c r="AT1483" s="210" t="s">
        <v>181</v>
      </c>
      <c r="AU1483" s="210" t="s">
        <v>79</v>
      </c>
      <c r="AV1483" s="13" t="s">
        <v>79</v>
      </c>
      <c r="AW1483" s="13" t="s">
        <v>31</v>
      </c>
      <c r="AX1483" s="13" t="s">
        <v>73</v>
      </c>
      <c r="AY1483" s="210" t="s">
        <v>165</v>
      </c>
    </row>
    <row r="1484" spans="1:65" s="2" customFormat="1" ht="16.5" customHeight="1">
      <c r="A1484" s="37"/>
      <c r="B1484" s="38"/>
      <c r="C1484" s="181" t="s">
        <v>992</v>
      </c>
      <c r="D1484" s="181" t="s">
        <v>167</v>
      </c>
      <c r="E1484" s="182" t="s">
        <v>1672</v>
      </c>
      <c r="F1484" s="183" t="s">
        <v>1673</v>
      </c>
      <c r="G1484" s="184" t="s">
        <v>323</v>
      </c>
      <c r="H1484" s="185">
        <v>1</v>
      </c>
      <c r="I1484" s="186"/>
      <c r="J1484" s="187">
        <f>ROUND(I1484*H1484,2)</f>
        <v>0</v>
      </c>
      <c r="K1484" s="183" t="s">
        <v>171</v>
      </c>
      <c r="L1484" s="42"/>
      <c r="M1484" s="188" t="s">
        <v>19</v>
      </c>
      <c r="N1484" s="189" t="s">
        <v>41</v>
      </c>
      <c r="O1484" s="67"/>
      <c r="P1484" s="190">
        <f>O1484*H1484</f>
        <v>0</v>
      </c>
      <c r="Q1484" s="190">
        <v>0</v>
      </c>
      <c r="R1484" s="190">
        <f>Q1484*H1484</f>
        <v>0</v>
      </c>
      <c r="S1484" s="190">
        <v>1.098E-2</v>
      </c>
      <c r="T1484" s="191">
        <f>S1484*H1484</f>
        <v>1.098E-2</v>
      </c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R1484" s="192" t="s">
        <v>88</v>
      </c>
      <c r="AT1484" s="192" t="s">
        <v>167</v>
      </c>
      <c r="AU1484" s="192" t="s">
        <v>79</v>
      </c>
      <c r="AY1484" s="20" t="s">
        <v>165</v>
      </c>
      <c r="BE1484" s="193">
        <f>IF(N1484="základní",J1484,0)</f>
        <v>0</v>
      </c>
      <c r="BF1484" s="193">
        <f>IF(N1484="snížená",J1484,0)</f>
        <v>0</v>
      </c>
      <c r="BG1484" s="193">
        <f>IF(N1484="zákl. přenesená",J1484,0)</f>
        <v>0</v>
      </c>
      <c r="BH1484" s="193">
        <f>IF(N1484="sníž. přenesená",J1484,0)</f>
        <v>0</v>
      </c>
      <c r="BI1484" s="193">
        <f>IF(N1484="nulová",J1484,0)</f>
        <v>0</v>
      </c>
      <c r="BJ1484" s="20" t="s">
        <v>79</v>
      </c>
      <c r="BK1484" s="193">
        <f>ROUND(I1484*H1484,2)</f>
        <v>0</v>
      </c>
      <c r="BL1484" s="20" t="s">
        <v>88</v>
      </c>
      <c r="BM1484" s="192" t="s">
        <v>1674</v>
      </c>
    </row>
    <row r="1485" spans="1:65" s="2" customFormat="1" ht="11.25">
      <c r="A1485" s="37"/>
      <c r="B1485" s="38"/>
      <c r="C1485" s="39"/>
      <c r="D1485" s="194" t="s">
        <v>172</v>
      </c>
      <c r="E1485" s="39"/>
      <c r="F1485" s="195" t="s">
        <v>1675</v>
      </c>
      <c r="G1485" s="39"/>
      <c r="H1485" s="39"/>
      <c r="I1485" s="196"/>
      <c r="J1485" s="39"/>
      <c r="K1485" s="39"/>
      <c r="L1485" s="42"/>
      <c r="M1485" s="197"/>
      <c r="N1485" s="198"/>
      <c r="O1485" s="67"/>
      <c r="P1485" s="67"/>
      <c r="Q1485" s="67"/>
      <c r="R1485" s="67"/>
      <c r="S1485" s="67"/>
      <c r="T1485" s="68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T1485" s="20" t="s">
        <v>172</v>
      </c>
      <c r="AU1485" s="20" t="s">
        <v>79</v>
      </c>
    </row>
    <row r="1486" spans="1:65" s="13" customFormat="1" ht="11.25">
      <c r="B1486" s="199"/>
      <c r="C1486" s="200"/>
      <c r="D1486" s="201" t="s">
        <v>181</v>
      </c>
      <c r="E1486" s="202" t="s">
        <v>19</v>
      </c>
      <c r="F1486" s="203" t="s">
        <v>1676</v>
      </c>
      <c r="G1486" s="200"/>
      <c r="H1486" s="204">
        <v>1</v>
      </c>
      <c r="I1486" s="205"/>
      <c r="J1486" s="200"/>
      <c r="K1486" s="200"/>
      <c r="L1486" s="206"/>
      <c r="M1486" s="207"/>
      <c r="N1486" s="208"/>
      <c r="O1486" s="208"/>
      <c r="P1486" s="208"/>
      <c r="Q1486" s="208"/>
      <c r="R1486" s="208"/>
      <c r="S1486" s="208"/>
      <c r="T1486" s="209"/>
      <c r="AT1486" s="210" t="s">
        <v>181</v>
      </c>
      <c r="AU1486" s="210" t="s">
        <v>79</v>
      </c>
      <c r="AV1486" s="13" t="s">
        <v>79</v>
      </c>
      <c r="AW1486" s="13" t="s">
        <v>31</v>
      </c>
      <c r="AX1486" s="13" t="s">
        <v>73</v>
      </c>
      <c r="AY1486" s="210" t="s">
        <v>165</v>
      </c>
    </row>
    <row r="1487" spans="1:65" s="2" customFormat="1" ht="16.5" customHeight="1">
      <c r="A1487" s="37"/>
      <c r="B1487" s="38"/>
      <c r="C1487" s="181" t="s">
        <v>1677</v>
      </c>
      <c r="D1487" s="181" t="s">
        <v>167</v>
      </c>
      <c r="E1487" s="182" t="s">
        <v>1678</v>
      </c>
      <c r="F1487" s="183" t="s">
        <v>1679</v>
      </c>
      <c r="G1487" s="184" t="s">
        <v>323</v>
      </c>
      <c r="H1487" s="185">
        <v>60</v>
      </c>
      <c r="I1487" s="186"/>
      <c r="J1487" s="187">
        <f>ROUND(I1487*H1487,2)</f>
        <v>0</v>
      </c>
      <c r="K1487" s="183" t="s">
        <v>171</v>
      </c>
      <c r="L1487" s="42"/>
      <c r="M1487" s="188" t="s">
        <v>19</v>
      </c>
      <c r="N1487" s="189" t="s">
        <v>41</v>
      </c>
      <c r="O1487" s="67"/>
      <c r="P1487" s="190">
        <f>O1487*H1487</f>
        <v>0</v>
      </c>
      <c r="Q1487" s="190">
        <v>0</v>
      </c>
      <c r="R1487" s="190">
        <f>Q1487*H1487</f>
        <v>0</v>
      </c>
      <c r="S1487" s="190">
        <v>8.0000000000000002E-3</v>
      </c>
      <c r="T1487" s="191">
        <f>S1487*H1487</f>
        <v>0.48</v>
      </c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R1487" s="192" t="s">
        <v>88</v>
      </c>
      <c r="AT1487" s="192" t="s">
        <v>167</v>
      </c>
      <c r="AU1487" s="192" t="s">
        <v>79</v>
      </c>
      <c r="AY1487" s="20" t="s">
        <v>165</v>
      </c>
      <c r="BE1487" s="193">
        <f>IF(N1487="základní",J1487,0)</f>
        <v>0</v>
      </c>
      <c r="BF1487" s="193">
        <f>IF(N1487="snížená",J1487,0)</f>
        <v>0</v>
      </c>
      <c r="BG1487" s="193">
        <f>IF(N1487="zákl. přenesená",J1487,0)</f>
        <v>0</v>
      </c>
      <c r="BH1487" s="193">
        <f>IF(N1487="sníž. přenesená",J1487,0)</f>
        <v>0</v>
      </c>
      <c r="BI1487" s="193">
        <f>IF(N1487="nulová",J1487,0)</f>
        <v>0</v>
      </c>
      <c r="BJ1487" s="20" t="s">
        <v>79</v>
      </c>
      <c r="BK1487" s="193">
        <f>ROUND(I1487*H1487,2)</f>
        <v>0</v>
      </c>
      <c r="BL1487" s="20" t="s">
        <v>88</v>
      </c>
      <c r="BM1487" s="192" t="s">
        <v>1680</v>
      </c>
    </row>
    <row r="1488" spans="1:65" s="2" customFormat="1" ht="11.25">
      <c r="A1488" s="37"/>
      <c r="B1488" s="38"/>
      <c r="C1488" s="39"/>
      <c r="D1488" s="194" t="s">
        <v>172</v>
      </c>
      <c r="E1488" s="39"/>
      <c r="F1488" s="195" t="s">
        <v>1681</v>
      </c>
      <c r="G1488" s="39"/>
      <c r="H1488" s="39"/>
      <c r="I1488" s="196"/>
      <c r="J1488" s="39"/>
      <c r="K1488" s="39"/>
      <c r="L1488" s="42"/>
      <c r="M1488" s="197"/>
      <c r="N1488" s="198"/>
      <c r="O1488" s="67"/>
      <c r="P1488" s="67"/>
      <c r="Q1488" s="67"/>
      <c r="R1488" s="67"/>
      <c r="S1488" s="67"/>
      <c r="T1488" s="68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T1488" s="20" t="s">
        <v>172</v>
      </c>
      <c r="AU1488" s="20" t="s">
        <v>79</v>
      </c>
    </row>
    <row r="1489" spans="1:65" s="2" customFormat="1" ht="16.5" customHeight="1">
      <c r="A1489" s="37"/>
      <c r="B1489" s="38"/>
      <c r="C1489" s="181" t="s">
        <v>997</v>
      </c>
      <c r="D1489" s="181" t="s">
        <v>167</v>
      </c>
      <c r="E1489" s="182" t="s">
        <v>1682</v>
      </c>
      <c r="F1489" s="183" t="s">
        <v>1683</v>
      </c>
      <c r="G1489" s="184" t="s">
        <v>170</v>
      </c>
      <c r="H1489" s="185">
        <v>6.8</v>
      </c>
      <c r="I1489" s="186"/>
      <c r="J1489" s="187">
        <f>ROUND(I1489*H1489,2)</f>
        <v>0</v>
      </c>
      <c r="K1489" s="183" t="s">
        <v>171</v>
      </c>
      <c r="L1489" s="42"/>
      <c r="M1489" s="188" t="s">
        <v>19</v>
      </c>
      <c r="N1489" s="189" t="s">
        <v>41</v>
      </c>
      <c r="O1489" s="67"/>
      <c r="P1489" s="190">
        <f>O1489*H1489</f>
        <v>0</v>
      </c>
      <c r="Q1489" s="190">
        <v>0</v>
      </c>
      <c r="R1489" s="190">
        <f>Q1489*H1489</f>
        <v>0</v>
      </c>
      <c r="S1489" s="190">
        <v>0.11248</v>
      </c>
      <c r="T1489" s="191">
        <f>S1489*H1489</f>
        <v>0.76486399999999999</v>
      </c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R1489" s="192" t="s">
        <v>88</v>
      </c>
      <c r="AT1489" s="192" t="s">
        <v>167</v>
      </c>
      <c r="AU1489" s="192" t="s">
        <v>79</v>
      </c>
      <c r="AY1489" s="20" t="s">
        <v>165</v>
      </c>
      <c r="BE1489" s="193">
        <f>IF(N1489="základní",J1489,0)</f>
        <v>0</v>
      </c>
      <c r="BF1489" s="193">
        <f>IF(N1489="snížená",J1489,0)</f>
        <v>0</v>
      </c>
      <c r="BG1489" s="193">
        <f>IF(N1489="zákl. přenesená",J1489,0)</f>
        <v>0</v>
      </c>
      <c r="BH1489" s="193">
        <f>IF(N1489="sníž. přenesená",J1489,0)</f>
        <v>0</v>
      </c>
      <c r="BI1489" s="193">
        <f>IF(N1489="nulová",J1489,0)</f>
        <v>0</v>
      </c>
      <c r="BJ1489" s="20" t="s">
        <v>79</v>
      </c>
      <c r="BK1489" s="193">
        <f>ROUND(I1489*H1489,2)</f>
        <v>0</v>
      </c>
      <c r="BL1489" s="20" t="s">
        <v>88</v>
      </c>
      <c r="BM1489" s="192" t="s">
        <v>1684</v>
      </c>
    </row>
    <row r="1490" spans="1:65" s="2" customFormat="1" ht="11.25">
      <c r="A1490" s="37"/>
      <c r="B1490" s="38"/>
      <c r="C1490" s="39"/>
      <c r="D1490" s="194" t="s">
        <v>172</v>
      </c>
      <c r="E1490" s="39"/>
      <c r="F1490" s="195" t="s">
        <v>1685</v>
      </c>
      <c r="G1490" s="39"/>
      <c r="H1490" s="39"/>
      <c r="I1490" s="196"/>
      <c r="J1490" s="39"/>
      <c r="K1490" s="39"/>
      <c r="L1490" s="42"/>
      <c r="M1490" s="197"/>
      <c r="N1490" s="198"/>
      <c r="O1490" s="67"/>
      <c r="P1490" s="67"/>
      <c r="Q1490" s="67"/>
      <c r="R1490" s="67"/>
      <c r="S1490" s="67"/>
      <c r="T1490" s="68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T1490" s="20" t="s">
        <v>172</v>
      </c>
      <c r="AU1490" s="20" t="s">
        <v>79</v>
      </c>
    </row>
    <row r="1491" spans="1:65" s="13" customFormat="1" ht="11.25">
      <c r="B1491" s="199"/>
      <c r="C1491" s="200"/>
      <c r="D1491" s="201" t="s">
        <v>181</v>
      </c>
      <c r="E1491" s="202" t="s">
        <v>19</v>
      </c>
      <c r="F1491" s="203" t="s">
        <v>1686</v>
      </c>
      <c r="G1491" s="200"/>
      <c r="H1491" s="204">
        <v>2.8</v>
      </c>
      <c r="I1491" s="205"/>
      <c r="J1491" s="200"/>
      <c r="K1491" s="200"/>
      <c r="L1491" s="206"/>
      <c r="M1491" s="207"/>
      <c r="N1491" s="208"/>
      <c r="O1491" s="208"/>
      <c r="P1491" s="208"/>
      <c r="Q1491" s="208"/>
      <c r="R1491" s="208"/>
      <c r="S1491" s="208"/>
      <c r="T1491" s="209"/>
      <c r="AT1491" s="210" t="s">
        <v>181</v>
      </c>
      <c r="AU1491" s="210" t="s">
        <v>79</v>
      </c>
      <c r="AV1491" s="13" t="s">
        <v>79</v>
      </c>
      <c r="AW1491" s="13" t="s">
        <v>31</v>
      </c>
      <c r="AX1491" s="13" t="s">
        <v>69</v>
      </c>
      <c r="AY1491" s="210" t="s">
        <v>165</v>
      </c>
    </row>
    <row r="1492" spans="1:65" s="13" customFormat="1" ht="11.25">
      <c r="B1492" s="199"/>
      <c r="C1492" s="200"/>
      <c r="D1492" s="201" t="s">
        <v>181</v>
      </c>
      <c r="E1492" s="202" t="s">
        <v>19</v>
      </c>
      <c r="F1492" s="203" t="s">
        <v>1687</v>
      </c>
      <c r="G1492" s="200"/>
      <c r="H1492" s="204">
        <v>4</v>
      </c>
      <c r="I1492" s="205"/>
      <c r="J1492" s="200"/>
      <c r="K1492" s="200"/>
      <c r="L1492" s="206"/>
      <c r="M1492" s="207"/>
      <c r="N1492" s="208"/>
      <c r="O1492" s="208"/>
      <c r="P1492" s="208"/>
      <c r="Q1492" s="208"/>
      <c r="R1492" s="208"/>
      <c r="S1492" s="208"/>
      <c r="T1492" s="209"/>
      <c r="AT1492" s="210" t="s">
        <v>181</v>
      </c>
      <c r="AU1492" s="210" t="s">
        <v>79</v>
      </c>
      <c r="AV1492" s="13" t="s">
        <v>79</v>
      </c>
      <c r="AW1492" s="13" t="s">
        <v>31</v>
      </c>
      <c r="AX1492" s="13" t="s">
        <v>69</v>
      </c>
      <c r="AY1492" s="210" t="s">
        <v>165</v>
      </c>
    </row>
    <row r="1493" spans="1:65" s="15" customFormat="1" ht="11.25">
      <c r="B1493" s="221"/>
      <c r="C1493" s="222"/>
      <c r="D1493" s="201" t="s">
        <v>181</v>
      </c>
      <c r="E1493" s="223" t="s">
        <v>19</v>
      </c>
      <c r="F1493" s="224" t="s">
        <v>184</v>
      </c>
      <c r="G1493" s="222"/>
      <c r="H1493" s="225">
        <v>6.8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181</v>
      </c>
      <c r="AU1493" s="231" t="s">
        <v>79</v>
      </c>
      <c r="AV1493" s="15" t="s">
        <v>88</v>
      </c>
      <c r="AW1493" s="15" t="s">
        <v>31</v>
      </c>
      <c r="AX1493" s="15" t="s">
        <v>73</v>
      </c>
      <c r="AY1493" s="231" t="s">
        <v>165</v>
      </c>
    </row>
    <row r="1494" spans="1:65" s="2" customFormat="1" ht="16.5" customHeight="1">
      <c r="A1494" s="37"/>
      <c r="B1494" s="38"/>
      <c r="C1494" s="181" t="s">
        <v>1688</v>
      </c>
      <c r="D1494" s="181" t="s">
        <v>167</v>
      </c>
      <c r="E1494" s="182" t="s">
        <v>1689</v>
      </c>
      <c r="F1494" s="183" t="s">
        <v>1690</v>
      </c>
      <c r="G1494" s="184" t="s">
        <v>170</v>
      </c>
      <c r="H1494" s="185">
        <v>6.8</v>
      </c>
      <c r="I1494" s="186"/>
      <c r="J1494" s="187">
        <f>ROUND(I1494*H1494,2)</f>
        <v>0</v>
      </c>
      <c r="K1494" s="183" t="s">
        <v>171</v>
      </c>
      <c r="L1494" s="42"/>
      <c r="M1494" s="188" t="s">
        <v>19</v>
      </c>
      <c r="N1494" s="189" t="s">
        <v>41</v>
      </c>
      <c r="O1494" s="67"/>
      <c r="P1494" s="190">
        <f>O1494*H1494</f>
        <v>0</v>
      </c>
      <c r="Q1494" s="190">
        <v>0</v>
      </c>
      <c r="R1494" s="190">
        <f>Q1494*H1494</f>
        <v>0</v>
      </c>
      <c r="S1494" s="190">
        <v>1.2070000000000001E-2</v>
      </c>
      <c r="T1494" s="191">
        <f>S1494*H1494</f>
        <v>8.207600000000001E-2</v>
      </c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R1494" s="192" t="s">
        <v>88</v>
      </c>
      <c r="AT1494" s="192" t="s">
        <v>167</v>
      </c>
      <c r="AU1494" s="192" t="s">
        <v>79</v>
      </c>
      <c r="AY1494" s="20" t="s">
        <v>165</v>
      </c>
      <c r="BE1494" s="193">
        <f>IF(N1494="základní",J1494,0)</f>
        <v>0</v>
      </c>
      <c r="BF1494" s="193">
        <f>IF(N1494="snížená",J1494,0)</f>
        <v>0</v>
      </c>
      <c r="BG1494" s="193">
        <f>IF(N1494="zákl. přenesená",J1494,0)</f>
        <v>0</v>
      </c>
      <c r="BH1494" s="193">
        <f>IF(N1494="sníž. přenesená",J1494,0)</f>
        <v>0</v>
      </c>
      <c r="BI1494" s="193">
        <f>IF(N1494="nulová",J1494,0)</f>
        <v>0</v>
      </c>
      <c r="BJ1494" s="20" t="s">
        <v>79</v>
      </c>
      <c r="BK1494" s="193">
        <f>ROUND(I1494*H1494,2)</f>
        <v>0</v>
      </c>
      <c r="BL1494" s="20" t="s">
        <v>88</v>
      </c>
      <c r="BM1494" s="192" t="s">
        <v>1691</v>
      </c>
    </row>
    <row r="1495" spans="1:65" s="2" customFormat="1" ht="11.25">
      <c r="A1495" s="37"/>
      <c r="B1495" s="38"/>
      <c r="C1495" s="39"/>
      <c r="D1495" s="194" t="s">
        <v>172</v>
      </c>
      <c r="E1495" s="39"/>
      <c r="F1495" s="195" t="s">
        <v>1692</v>
      </c>
      <c r="G1495" s="39"/>
      <c r="H1495" s="39"/>
      <c r="I1495" s="196"/>
      <c r="J1495" s="39"/>
      <c r="K1495" s="39"/>
      <c r="L1495" s="42"/>
      <c r="M1495" s="197"/>
      <c r="N1495" s="198"/>
      <c r="O1495" s="67"/>
      <c r="P1495" s="67"/>
      <c r="Q1495" s="67"/>
      <c r="R1495" s="67"/>
      <c r="S1495" s="67"/>
      <c r="T1495" s="68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T1495" s="20" t="s">
        <v>172</v>
      </c>
      <c r="AU1495" s="20" t="s">
        <v>79</v>
      </c>
    </row>
    <row r="1496" spans="1:65" s="2" customFormat="1" ht="16.5" customHeight="1">
      <c r="A1496" s="37"/>
      <c r="B1496" s="38"/>
      <c r="C1496" s="181" t="s">
        <v>1001</v>
      </c>
      <c r="D1496" s="181" t="s">
        <v>167</v>
      </c>
      <c r="E1496" s="182" t="s">
        <v>1693</v>
      </c>
      <c r="F1496" s="183" t="s">
        <v>1694</v>
      </c>
      <c r="G1496" s="184" t="s">
        <v>290</v>
      </c>
      <c r="H1496" s="185">
        <v>1</v>
      </c>
      <c r="I1496" s="186"/>
      <c r="J1496" s="187">
        <f>ROUND(I1496*H1496,2)</f>
        <v>0</v>
      </c>
      <c r="K1496" s="183" t="s">
        <v>531</v>
      </c>
      <c r="L1496" s="42"/>
      <c r="M1496" s="188" t="s">
        <v>19</v>
      </c>
      <c r="N1496" s="189" t="s">
        <v>41</v>
      </c>
      <c r="O1496" s="67"/>
      <c r="P1496" s="190">
        <f>O1496*H1496</f>
        <v>0</v>
      </c>
      <c r="Q1496" s="190">
        <v>0</v>
      </c>
      <c r="R1496" s="190">
        <f>Q1496*H1496</f>
        <v>0</v>
      </c>
      <c r="S1496" s="190">
        <v>0</v>
      </c>
      <c r="T1496" s="191">
        <f>S1496*H1496</f>
        <v>0</v>
      </c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R1496" s="192" t="s">
        <v>88</v>
      </c>
      <c r="AT1496" s="192" t="s">
        <v>167</v>
      </c>
      <c r="AU1496" s="192" t="s">
        <v>79</v>
      </c>
      <c r="AY1496" s="20" t="s">
        <v>165</v>
      </c>
      <c r="BE1496" s="193">
        <f>IF(N1496="základní",J1496,0)</f>
        <v>0</v>
      </c>
      <c r="BF1496" s="193">
        <f>IF(N1496="snížená",J1496,0)</f>
        <v>0</v>
      </c>
      <c r="BG1496" s="193">
        <f>IF(N1496="zákl. přenesená",J1496,0)</f>
        <v>0</v>
      </c>
      <c r="BH1496" s="193">
        <f>IF(N1496="sníž. přenesená",J1496,0)</f>
        <v>0</v>
      </c>
      <c r="BI1496" s="193">
        <f>IF(N1496="nulová",J1496,0)</f>
        <v>0</v>
      </c>
      <c r="BJ1496" s="20" t="s">
        <v>79</v>
      </c>
      <c r="BK1496" s="193">
        <f>ROUND(I1496*H1496,2)</f>
        <v>0</v>
      </c>
      <c r="BL1496" s="20" t="s">
        <v>88</v>
      </c>
      <c r="BM1496" s="192" t="s">
        <v>1695</v>
      </c>
    </row>
    <row r="1497" spans="1:65" s="13" customFormat="1" ht="11.25">
      <c r="B1497" s="199"/>
      <c r="C1497" s="200"/>
      <c r="D1497" s="201" t="s">
        <v>181</v>
      </c>
      <c r="E1497" s="202" t="s">
        <v>19</v>
      </c>
      <c r="F1497" s="203" t="s">
        <v>1696</v>
      </c>
      <c r="G1497" s="200"/>
      <c r="H1497" s="204">
        <v>1</v>
      </c>
      <c r="I1497" s="205"/>
      <c r="J1497" s="200"/>
      <c r="K1497" s="200"/>
      <c r="L1497" s="206"/>
      <c r="M1497" s="207"/>
      <c r="N1497" s="208"/>
      <c r="O1497" s="208"/>
      <c r="P1497" s="208"/>
      <c r="Q1497" s="208"/>
      <c r="R1497" s="208"/>
      <c r="S1497" s="208"/>
      <c r="T1497" s="209"/>
      <c r="AT1497" s="210" t="s">
        <v>181</v>
      </c>
      <c r="AU1497" s="210" t="s">
        <v>79</v>
      </c>
      <c r="AV1497" s="13" t="s">
        <v>79</v>
      </c>
      <c r="AW1497" s="13" t="s">
        <v>31</v>
      </c>
      <c r="AX1497" s="13" t="s">
        <v>69</v>
      </c>
      <c r="AY1497" s="210" t="s">
        <v>165</v>
      </c>
    </row>
    <row r="1498" spans="1:65" s="15" customFormat="1" ht="11.25">
      <c r="B1498" s="221"/>
      <c r="C1498" s="222"/>
      <c r="D1498" s="201" t="s">
        <v>181</v>
      </c>
      <c r="E1498" s="223" t="s">
        <v>19</v>
      </c>
      <c r="F1498" s="224" t="s">
        <v>184</v>
      </c>
      <c r="G1498" s="222"/>
      <c r="H1498" s="225">
        <v>1</v>
      </c>
      <c r="I1498" s="226"/>
      <c r="J1498" s="222"/>
      <c r="K1498" s="222"/>
      <c r="L1498" s="227"/>
      <c r="M1498" s="228"/>
      <c r="N1498" s="229"/>
      <c r="O1498" s="229"/>
      <c r="P1498" s="229"/>
      <c r="Q1498" s="229"/>
      <c r="R1498" s="229"/>
      <c r="S1498" s="229"/>
      <c r="T1498" s="230"/>
      <c r="AT1498" s="231" t="s">
        <v>181</v>
      </c>
      <c r="AU1498" s="231" t="s">
        <v>79</v>
      </c>
      <c r="AV1498" s="15" t="s">
        <v>88</v>
      </c>
      <c r="AW1498" s="15" t="s">
        <v>31</v>
      </c>
      <c r="AX1498" s="15" t="s">
        <v>73</v>
      </c>
      <c r="AY1498" s="231" t="s">
        <v>165</v>
      </c>
    </row>
    <row r="1499" spans="1:65" s="2" customFormat="1" ht="24.2" customHeight="1">
      <c r="A1499" s="37"/>
      <c r="B1499" s="38"/>
      <c r="C1499" s="181" t="s">
        <v>1697</v>
      </c>
      <c r="D1499" s="181" t="s">
        <v>167</v>
      </c>
      <c r="E1499" s="182" t="s">
        <v>1698</v>
      </c>
      <c r="F1499" s="183" t="s">
        <v>1699</v>
      </c>
      <c r="G1499" s="184" t="s">
        <v>323</v>
      </c>
      <c r="H1499" s="185">
        <v>3.87</v>
      </c>
      <c r="I1499" s="186"/>
      <c r="J1499" s="187">
        <f>ROUND(I1499*H1499,2)</f>
        <v>0</v>
      </c>
      <c r="K1499" s="183" t="s">
        <v>171</v>
      </c>
      <c r="L1499" s="42"/>
      <c r="M1499" s="188" t="s">
        <v>19</v>
      </c>
      <c r="N1499" s="189" t="s">
        <v>41</v>
      </c>
      <c r="O1499" s="67"/>
      <c r="P1499" s="190">
        <f>O1499*H1499</f>
        <v>0</v>
      </c>
      <c r="Q1499" s="190">
        <v>0</v>
      </c>
      <c r="R1499" s="190">
        <f>Q1499*H1499</f>
        <v>0</v>
      </c>
      <c r="S1499" s="190">
        <v>0.432</v>
      </c>
      <c r="T1499" s="191">
        <f>S1499*H1499</f>
        <v>1.67184</v>
      </c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R1499" s="192" t="s">
        <v>88</v>
      </c>
      <c r="AT1499" s="192" t="s">
        <v>167</v>
      </c>
      <c r="AU1499" s="192" t="s">
        <v>79</v>
      </c>
      <c r="AY1499" s="20" t="s">
        <v>165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20" t="s">
        <v>79</v>
      </c>
      <c r="BK1499" s="193">
        <f>ROUND(I1499*H1499,2)</f>
        <v>0</v>
      </c>
      <c r="BL1499" s="20" t="s">
        <v>88</v>
      </c>
      <c r="BM1499" s="192" t="s">
        <v>1700</v>
      </c>
    </row>
    <row r="1500" spans="1:65" s="2" customFormat="1" ht="11.25">
      <c r="A1500" s="37"/>
      <c r="B1500" s="38"/>
      <c r="C1500" s="39"/>
      <c r="D1500" s="194" t="s">
        <v>172</v>
      </c>
      <c r="E1500" s="39"/>
      <c r="F1500" s="195" t="s">
        <v>1701</v>
      </c>
      <c r="G1500" s="39"/>
      <c r="H1500" s="39"/>
      <c r="I1500" s="196"/>
      <c r="J1500" s="39"/>
      <c r="K1500" s="39"/>
      <c r="L1500" s="42"/>
      <c r="M1500" s="197"/>
      <c r="N1500" s="198"/>
      <c r="O1500" s="67"/>
      <c r="P1500" s="67"/>
      <c r="Q1500" s="67"/>
      <c r="R1500" s="67"/>
      <c r="S1500" s="67"/>
      <c r="T1500" s="68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T1500" s="20" t="s">
        <v>172</v>
      </c>
      <c r="AU1500" s="20" t="s">
        <v>79</v>
      </c>
    </row>
    <row r="1501" spans="1:65" s="13" customFormat="1" ht="11.25">
      <c r="B1501" s="199"/>
      <c r="C1501" s="200"/>
      <c r="D1501" s="201" t="s">
        <v>181</v>
      </c>
      <c r="E1501" s="202" t="s">
        <v>19</v>
      </c>
      <c r="F1501" s="203" t="s">
        <v>1702</v>
      </c>
      <c r="G1501" s="200"/>
      <c r="H1501" s="204">
        <v>3.87</v>
      </c>
      <c r="I1501" s="205"/>
      <c r="J1501" s="200"/>
      <c r="K1501" s="200"/>
      <c r="L1501" s="206"/>
      <c r="M1501" s="207"/>
      <c r="N1501" s="208"/>
      <c r="O1501" s="208"/>
      <c r="P1501" s="208"/>
      <c r="Q1501" s="208"/>
      <c r="R1501" s="208"/>
      <c r="S1501" s="208"/>
      <c r="T1501" s="209"/>
      <c r="AT1501" s="210" t="s">
        <v>181</v>
      </c>
      <c r="AU1501" s="210" t="s">
        <v>79</v>
      </c>
      <c r="AV1501" s="13" t="s">
        <v>79</v>
      </c>
      <c r="AW1501" s="13" t="s">
        <v>31</v>
      </c>
      <c r="AX1501" s="13" t="s">
        <v>69</v>
      </c>
      <c r="AY1501" s="210" t="s">
        <v>165</v>
      </c>
    </row>
    <row r="1502" spans="1:65" s="15" customFormat="1" ht="11.25">
      <c r="B1502" s="221"/>
      <c r="C1502" s="222"/>
      <c r="D1502" s="201" t="s">
        <v>181</v>
      </c>
      <c r="E1502" s="223" t="s">
        <v>19</v>
      </c>
      <c r="F1502" s="224" t="s">
        <v>184</v>
      </c>
      <c r="G1502" s="222"/>
      <c r="H1502" s="225">
        <v>3.87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181</v>
      </c>
      <c r="AU1502" s="231" t="s">
        <v>79</v>
      </c>
      <c r="AV1502" s="15" t="s">
        <v>88</v>
      </c>
      <c r="AW1502" s="15" t="s">
        <v>31</v>
      </c>
      <c r="AX1502" s="15" t="s">
        <v>73</v>
      </c>
      <c r="AY1502" s="231" t="s">
        <v>165</v>
      </c>
    </row>
    <row r="1503" spans="1:65" s="2" customFormat="1" ht="37.9" customHeight="1">
      <c r="A1503" s="37"/>
      <c r="B1503" s="38"/>
      <c r="C1503" s="181" t="s">
        <v>1008</v>
      </c>
      <c r="D1503" s="181" t="s">
        <v>167</v>
      </c>
      <c r="E1503" s="182" t="s">
        <v>1703</v>
      </c>
      <c r="F1503" s="183" t="s">
        <v>1704</v>
      </c>
      <c r="G1503" s="184" t="s">
        <v>323</v>
      </c>
      <c r="H1503" s="185">
        <v>7.95</v>
      </c>
      <c r="I1503" s="186"/>
      <c r="J1503" s="187">
        <f>ROUND(I1503*H1503,2)</f>
        <v>0</v>
      </c>
      <c r="K1503" s="183" t="s">
        <v>171</v>
      </c>
      <c r="L1503" s="42"/>
      <c r="M1503" s="188" t="s">
        <v>19</v>
      </c>
      <c r="N1503" s="189" t="s">
        <v>41</v>
      </c>
      <c r="O1503" s="67"/>
      <c r="P1503" s="190">
        <f>O1503*H1503</f>
        <v>0</v>
      </c>
      <c r="Q1503" s="190">
        <v>0</v>
      </c>
      <c r="R1503" s="190">
        <f>Q1503*H1503</f>
        <v>0</v>
      </c>
      <c r="S1503" s="190">
        <v>0.06</v>
      </c>
      <c r="T1503" s="191">
        <f>S1503*H1503</f>
        <v>0.47699999999999998</v>
      </c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R1503" s="192" t="s">
        <v>88</v>
      </c>
      <c r="AT1503" s="192" t="s">
        <v>167</v>
      </c>
      <c r="AU1503" s="192" t="s">
        <v>79</v>
      </c>
      <c r="AY1503" s="20" t="s">
        <v>165</v>
      </c>
      <c r="BE1503" s="193">
        <f>IF(N1503="základní",J1503,0)</f>
        <v>0</v>
      </c>
      <c r="BF1503" s="193">
        <f>IF(N1503="snížená",J1503,0)</f>
        <v>0</v>
      </c>
      <c r="BG1503" s="193">
        <f>IF(N1503="zákl. přenesená",J1503,0)</f>
        <v>0</v>
      </c>
      <c r="BH1503" s="193">
        <f>IF(N1503="sníž. přenesená",J1503,0)</f>
        <v>0</v>
      </c>
      <c r="BI1503" s="193">
        <f>IF(N1503="nulová",J1503,0)</f>
        <v>0</v>
      </c>
      <c r="BJ1503" s="20" t="s">
        <v>79</v>
      </c>
      <c r="BK1503" s="193">
        <f>ROUND(I1503*H1503,2)</f>
        <v>0</v>
      </c>
      <c r="BL1503" s="20" t="s">
        <v>88</v>
      </c>
      <c r="BM1503" s="192" t="s">
        <v>1705</v>
      </c>
    </row>
    <row r="1504" spans="1:65" s="2" customFormat="1" ht="11.25">
      <c r="A1504" s="37"/>
      <c r="B1504" s="38"/>
      <c r="C1504" s="39"/>
      <c r="D1504" s="194" t="s">
        <v>172</v>
      </c>
      <c r="E1504" s="39"/>
      <c r="F1504" s="195" t="s">
        <v>1706</v>
      </c>
      <c r="G1504" s="39"/>
      <c r="H1504" s="39"/>
      <c r="I1504" s="196"/>
      <c r="J1504" s="39"/>
      <c r="K1504" s="39"/>
      <c r="L1504" s="42"/>
      <c r="M1504" s="197"/>
      <c r="N1504" s="198"/>
      <c r="O1504" s="67"/>
      <c r="P1504" s="67"/>
      <c r="Q1504" s="67"/>
      <c r="R1504" s="67"/>
      <c r="S1504" s="67"/>
      <c r="T1504" s="68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T1504" s="20" t="s">
        <v>172</v>
      </c>
      <c r="AU1504" s="20" t="s">
        <v>79</v>
      </c>
    </row>
    <row r="1505" spans="1:65" s="13" customFormat="1" ht="11.25">
      <c r="B1505" s="199"/>
      <c r="C1505" s="200"/>
      <c r="D1505" s="201" t="s">
        <v>181</v>
      </c>
      <c r="E1505" s="202" t="s">
        <v>19</v>
      </c>
      <c r="F1505" s="203" t="s">
        <v>1707</v>
      </c>
      <c r="G1505" s="200"/>
      <c r="H1505" s="204">
        <v>7.95</v>
      </c>
      <c r="I1505" s="205"/>
      <c r="J1505" s="200"/>
      <c r="K1505" s="200"/>
      <c r="L1505" s="206"/>
      <c r="M1505" s="207"/>
      <c r="N1505" s="208"/>
      <c r="O1505" s="208"/>
      <c r="P1505" s="208"/>
      <c r="Q1505" s="208"/>
      <c r="R1505" s="208"/>
      <c r="S1505" s="208"/>
      <c r="T1505" s="209"/>
      <c r="AT1505" s="210" t="s">
        <v>181</v>
      </c>
      <c r="AU1505" s="210" t="s">
        <v>79</v>
      </c>
      <c r="AV1505" s="13" t="s">
        <v>79</v>
      </c>
      <c r="AW1505" s="13" t="s">
        <v>31</v>
      </c>
      <c r="AX1505" s="13" t="s">
        <v>69</v>
      </c>
      <c r="AY1505" s="210" t="s">
        <v>165</v>
      </c>
    </row>
    <row r="1506" spans="1:65" s="15" customFormat="1" ht="11.25">
      <c r="B1506" s="221"/>
      <c r="C1506" s="222"/>
      <c r="D1506" s="201" t="s">
        <v>181</v>
      </c>
      <c r="E1506" s="223" t="s">
        <v>19</v>
      </c>
      <c r="F1506" s="224" t="s">
        <v>184</v>
      </c>
      <c r="G1506" s="222"/>
      <c r="H1506" s="225">
        <v>7.95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181</v>
      </c>
      <c r="AU1506" s="231" t="s">
        <v>79</v>
      </c>
      <c r="AV1506" s="15" t="s">
        <v>88</v>
      </c>
      <c r="AW1506" s="15" t="s">
        <v>31</v>
      </c>
      <c r="AX1506" s="15" t="s">
        <v>73</v>
      </c>
      <c r="AY1506" s="231" t="s">
        <v>165</v>
      </c>
    </row>
    <row r="1507" spans="1:65" s="2" customFormat="1" ht="24.2" customHeight="1">
      <c r="A1507" s="37"/>
      <c r="B1507" s="38"/>
      <c r="C1507" s="181" t="s">
        <v>1708</v>
      </c>
      <c r="D1507" s="181" t="s">
        <v>167</v>
      </c>
      <c r="E1507" s="182" t="s">
        <v>1709</v>
      </c>
      <c r="F1507" s="183" t="s">
        <v>1710</v>
      </c>
      <c r="G1507" s="184" t="s">
        <v>179</v>
      </c>
      <c r="H1507" s="185">
        <v>2.15</v>
      </c>
      <c r="I1507" s="186"/>
      <c r="J1507" s="187">
        <f>ROUND(I1507*H1507,2)</f>
        <v>0</v>
      </c>
      <c r="K1507" s="183" t="s">
        <v>171</v>
      </c>
      <c r="L1507" s="42"/>
      <c r="M1507" s="188" t="s">
        <v>19</v>
      </c>
      <c r="N1507" s="189" t="s">
        <v>41</v>
      </c>
      <c r="O1507" s="67"/>
      <c r="P1507" s="190">
        <f>O1507*H1507</f>
        <v>0</v>
      </c>
      <c r="Q1507" s="190">
        <v>1E-4</v>
      </c>
      <c r="R1507" s="190">
        <f>Q1507*H1507</f>
        <v>2.1499999999999999E-4</v>
      </c>
      <c r="S1507" s="190">
        <v>2.41</v>
      </c>
      <c r="T1507" s="191">
        <f>S1507*H1507</f>
        <v>5.1814999999999998</v>
      </c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R1507" s="192" t="s">
        <v>88</v>
      </c>
      <c r="AT1507" s="192" t="s">
        <v>167</v>
      </c>
      <c r="AU1507" s="192" t="s">
        <v>79</v>
      </c>
      <c r="AY1507" s="20" t="s">
        <v>165</v>
      </c>
      <c r="BE1507" s="193">
        <f>IF(N1507="základní",J1507,0)</f>
        <v>0</v>
      </c>
      <c r="BF1507" s="193">
        <f>IF(N1507="snížená",J1507,0)</f>
        <v>0</v>
      </c>
      <c r="BG1507" s="193">
        <f>IF(N1507="zákl. přenesená",J1507,0)</f>
        <v>0</v>
      </c>
      <c r="BH1507" s="193">
        <f>IF(N1507="sníž. přenesená",J1507,0)</f>
        <v>0</v>
      </c>
      <c r="BI1507" s="193">
        <f>IF(N1507="nulová",J1507,0)</f>
        <v>0</v>
      </c>
      <c r="BJ1507" s="20" t="s">
        <v>79</v>
      </c>
      <c r="BK1507" s="193">
        <f>ROUND(I1507*H1507,2)</f>
        <v>0</v>
      </c>
      <c r="BL1507" s="20" t="s">
        <v>88</v>
      </c>
      <c r="BM1507" s="192" t="s">
        <v>1711</v>
      </c>
    </row>
    <row r="1508" spans="1:65" s="2" customFormat="1" ht="11.25">
      <c r="A1508" s="37"/>
      <c r="B1508" s="38"/>
      <c r="C1508" s="39"/>
      <c r="D1508" s="194" t="s">
        <v>172</v>
      </c>
      <c r="E1508" s="39"/>
      <c r="F1508" s="195" t="s">
        <v>1712</v>
      </c>
      <c r="G1508" s="39"/>
      <c r="H1508" s="39"/>
      <c r="I1508" s="196"/>
      <c r="J1508" s="39"/>
      <c r="K1508" s="39"/>
      <c r="L1508" s="42"/>
      <c r="M1508" s="197"/>
      <c r="N1508" s="198"/>
      <c r="O1508" s="67"/>
      <c r="P1508" s="67"/>
      <c r="Q1508" s="67"/>
      <c r="R1508" s="67"/>
      <c r="S1508" s="67"/>
      <c r="T1508" s="68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T1508" s="20" t="s">
        <v>172</v>
      </c>
      <c r="AU1508" s="20" t="s">
        <v>79</v>
      </c>
    </row>
    <row r="1509" spans="1:65" s="13" customFormat="1" ht="11.25">
      <c r="B1509" s="199"/>
      <c r="C1509" s="200"/>
      <c r="D1509" s="201" t="s">
        <v>181</v>
      </c>
      <c r="E1509" s="202" t="s">
        <v>19</v>
      </c>
      <c r="F1509" s="203" t="s">
        <v>1713</v>
      </c>
      <c r="G1509" s="200"/>
      <c r="H1509" s="204">
        <v>0.9</v>
      </c>
      <c r="I1509" s="205"/>
      <c r="J1509" s="200"/>
      <c r="K1509" s="200"/>
      <c r="L1509" s="206"/>
      <c r="M1509" s="207"/>
      <c r="N1509" s="208"/>
      <c r="O1509" s="208"/>
      <c r="P1509" s="208"/>
      <c r="Q1509" s="208"/>
      <c r="R1509" s="208"/>
      <c r="S1509" s="208"/>
      <c r="T1509" s="209"/>
      <c r="AT1509" s="210" t="s">
        <v>181</v>
      </c>
      <c r="AU1509" s="210" t="s">
        <v>79</v>
      </c>
      <c r="AV1509" s="13" t="s">
        <v>79</v>
      </c>
      <c r="AW1509" s="13" t="s">
        <v>31</v>
      </c>
      <c r="AX1509" s="13" t="s">
        <v>69</v>
      </c>
      <c r="AY1509" s="210" t="s">
        <v>165</v>
      </c>
    </row>
    <row r="1510" spans="1:65" s="13" customFormat="1" ht="11.25">
      <c r="B1510" s="199"/>
      <c r="C1510" s="200"/>
      <c r="D1510" s="201" t="s">
        <v>181</v>
      </c>
      <c r="E1510" s="202" t="s">
        <v>19</v>
      </c>
      <c r="F1510" s="203" t="s">
        <v>1714</v>
      </c>
      <c r="G1510" s="200"/>
      <c r="H1510" s="204">
        <v>1.25</v>
      </c>
      <c r="I1510" s="205"/>
      <c r="J1510" s="200"/>
      <c r="K1510" s="200"/>
      <c r="L1510" s="206"/>
      <c r="M1510" s="207"/>
      <c r="N1510" s="208"/>
      <c r="O1510" s="208"/>
      <c r="P1510" s="208"/>
      <c r="Q1510" s="208"/>
      <c r="R1510" s="208"/>
      <c r="S1510" s="208"/>
      <c r="T1510" s="209"/>
      <c r="AT1510" s="210" t="s">
        <v>181</v>
      </c>
      <c r="AU1510" s="210" t="s">
        <v>79</v>
      </c>
      <c r="AV1510" s="13" t="s">
        <v>79</v>
      </c>
      <c r="AW1510" s="13" t="s">
        <v>31</v>
      </c>
      <c r="AX1510" s="13" t="s">
        <v>69</v>
      </c>
      <c r="AY1510" s="210" t="s">
        <v>165</v>
      </c>
    </row>
    <row r="1511" spans="1:65" s="15" customFormat="1" ht="11.25">
      <c r="B1511" s="221"/>
      <c r="C1511" s="222"/>
      <c r="D1511" s="201" t="s">
        <v>181</v>
      </c>
      <c r="E1511" s="223" t="s">
        <v>19</v>
      </c>
      <c r="F1511" s="224" t="s">
        <v>184</v>
      </c>
      <c r="G1511" s="222"/>
      <c r="H1511" s="225">
        <v>2.15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181</v>
      </c>
      <c r="AU1511" s="231" t="s">
        <v>79</v>
      </c>
      <c r="AV1511" s="15" t="s">
        <v>88</v>
      </c>
      <c r="AW1511" s="15" t="s">
        <v>31</v>
      </c>
      <c r="AX1511" s="15" t="s">
        <v>73</v>
      </c>
      <c r="AY1511" s="231" t="s">
        <v>165</v>
      </c>
    </row>
    <row r="1512" spans="1:65" s="2" customFormat="1" ht="44.25" customHeight="1">
      <c r="A1512" s="37"/>
      <c r="B1512" s="38"/>
      <c r="C1512" s="181" t="s">
        <v>1012</v>
      </c>
      <c r="D1512" s="181" t="s">
        <v>167</v>
      </c>
      <c r="E1512" s="182" t="s">
        <v>333</v>
      </c>
      <c r="F1512" s="183" t="s">
        <v>334</v>
      </c>
      <c r="G1512" s="184" t="s">
        <v>179</v>
      </c>
      <c r="H1512" s="185">
        <v>0.36</v>
      </c>
      <c r="I1512" s="186"/>
      <c r="J1512" s="187">
        <f>ROUND(I1512*H1512,2)</f>
        <v>0</v>
      </c>
      <c r="K1512" s="183" t="s">
        <v>171</v>
      </c>
      <c r="L1512" s="42"/>
      <c r="M1512" s="188" t="s">
        <v>19</v>
      </c>
      <c r="N1512" s="189" t="s">
        <v>41</v>
      </c>
      <c r="O1512" s="67"/>
      <c r="P1512" s="190">
        <f>O1512*H1512</f>
        <v>0</v>
      </c>
      <c r="Q1512" s="190">
        <v>2.5504500000000001</v>
      </c>
      <c r="R1512" s="190">
        <f>Q1512*H1512</f>
        <v>0.91816200000000003</v>
      </c>
      <c r="S1512" s="190">
        <v>0</v>
      </c>
      <c r="T1512" s="191">
        <f>S1512*H1512</f>
        <v>0</v>
      </c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R1512" s="192" t="s">
        <v>88</v>
      </c>
      <c r="AT1512" s="192" t="s">
        <v>167</v>
      </c>
      <c r="AU1512" s="192" t="s">
        <v>79</v>
      </c>
      <c r="AY1512" s="20" t="s">
        <v>165</v>
      </c>
      <c r="BE1512" s="193">
        <f>IF(N1512="základní",J1512,0)</f>
        <v>0</v>
      </c>
      <c r="BF1512" s="193">
        <f>IF(N1512="snížená",J1512,0)</f>
        <v>0</v>
      </c>
      <c r="BG1512" s="193">
        <f>IF(N1512="zákl. přenesená",J1512,0)</f>
        <v>0</v>
      </c>
      <c r="BH1512" s="193">
        <f>IF(N1512="sníž. přenesená",J1512,0)</f>
        <v>0</v>
      </c>
      <c r="BI1512" s="193">
        <f>IF(N1512="nulová",J1512,0)</f>
        <v>0</v>
      </c>
      <c r="BJ1512" s="20" t="s">
        <v>79</v>
      </c>
      <c r="BK1512" s="193">
        <f>ROUND(I1512*H1512,2)</f>
        <v>0</v>
      </c>
      <c r="BL1512" s="20" t="s">
        <v>88</v>
      </c>
      <c r="BM1512" s="192" t="s">
        <v>1715</v>
      </c>
    </row>
    <row r="1513" spans="1:65" s="2" customFormat="1" ht="11.25">
      <c r="A1513" s="37"/>
      <c r="B1513" s="38"/>
      <c r="C1513" s="39"/>
      <c r="D1513" s="194" t="s">
        <v>172</v>
      </c>
      <c r="E1513" s="39"/>
      <c r="F1513" s="195" t="s">
        <v>336</v>
      </c>
      <c r="G1513" s="39"/>
      <c r="H1513" s="39"/>
      <c r="I1513" s="196"/>
      <c r="J1513" s="39"/>
      <c r="K1513" s="39"/>
      <c r="L1513" s="42"/>
      <c r="M1513" s="197"/>
      <c r="N1513" s="198"/>
      <c r="O1513" s="67"/>
      <c r="P1513" s="67"/>
      <c r="Q1513" s="67"/>
      <c r="R1513" s="67"/>
      <c r="S1513" s="67"/>
      <c r="T1513" s="68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T1513" s="20" t="s">
        <v>172</v>
      </c>
      <c r="AU1513" s="20" t="s">
        <v>79</v>
      </c>
    </row>
    <row r="1514" spans="1:65" s="13" customFormat="1" ht="11.25">
      <c r="B1514" s="199"/>
      <c r="C1514" s="200"/>
      <c r="D1514" s="201" t="s">
        <v>181</v>
      </c>
      <c r="E1514" s="202" t="s">
        <v>19</v>
      </c>
      <c r="F1514" s="203" t="s">
        <v>1716</v>
      </c>
      <c r="G1514" s="200"/>
      <c r="H1514" s="204">
        <v>0.36</v>
      </c>
      <c r="I1514" s="205"/>
      <c r="J1514" s="200"/>
      <c r="K1514" s="200"/>
      <c r="L1514" s="206"/>
      <c r="M1514" s="207"/>
      <c r="N1514" s="208"/>
      <c r="O1514" s="208"/>
      <c r="P1514" s="208"/>
      <c r="Q1514" s="208"/>
      <c r="R1514" s="208"/>
      <c r="S1514" s="208"/>
      <c r="T1514" s="209"/>
      <c r="AT1514" s="210" t="s">
        <v>181</v>
      </c>
      <c r="AU1514" s="210" t="s">
        <v>79</v>
      </c>
      <c r="AV1514" s="13" t="s">
        <v>79</v>
      </c>
      <c r="AW1514" s="13" t="s">
        <v>31</v>
      </c>
      <c r="AX1514" s="13" t="s">
        <v>73</v>
      </c>
      <c r="AY1514" s="210" t="s">
        <v>165</v>
      </c>
    </row>
    <row r="1515" spans="1:65" s="2" customFormat="1" ht="24.2" customHeight="1">
      <c r="A1515" s="37"/>
      <c r="B1515" s="38"/>
      <c r="C1515" s="181" t="s">
        <v>1717</v>
      </c>
      <c r="D1515" s="181" t="s">
        <v>167</v>
      </c>
      <c r="E1515" s="182" t="s">
        <v>339</v>
      </c>
      <c r="F1515" s="183" t="s">
        <v>340</v>
      </c>
      <c r="G1515" s="184" t="s">
        <v>323</v>
      </c>
      <c r="H1515" s="185">
        <v>1.5</v>
      </c>
      <c r="I1515" s="186"/>
      <c r="J1515" s="187">
        <f>ROUND(I1515*H1515,2)</f>
        <v>0</v>
      </c>
      <c r="K1515" s="183" t="s">
        <v>171</v>
      </c>
      <c r="L1515" s="42"/>
      <c r="M1515" s="188" t="s">
        <v>19</v>
      </c>
      <c r="N1515" s="189" t="s">
        <v>41</v>
      </c>
      <c r="O1515" s="67"/>
      <c r="P1515" s="190">
        <f>O1515*H1515</f>
        <v>0</v>
      </c>
      <c r="Q1515" s="190">
        <v>7.7000000000000002E-3</v>
      </c>
      <c r="R1515" s="190">
        <f>Q1515*H1515</f>
        <v>1.1550000000000001E-2</v>
      </c>
      <c r="S1515" s="190">
        <v>0</v>
      </c>
      <c r="T1515" s="191">
        <f>S1515*H1515</f>
        <v>0</v>
      </c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R1515" s="192" t="s">
        <v>88</v>
      </c>
      <c r="AT1515" s="192" t="s">
        <v>167</v>
      </c>
      <c r="AU1515" s="192" t="s">
        <v>79</v>
      </c>
      <c r="AY1515" s="20" t="s">
        <v>165</v>
      </c>
      <c r="BE1515" s="193">
        <f>IF(N1515="základní",J1515,0)</f>
        <v>0</v>
      </c>
      <c r="BF1515" s="193">
        <f>IF(N1515="snížená",J1515,0)</f>
        <v>0</v>
      </c>
      <c r="BG1515" s="193">
        <f>IF(N1515="zákl. přenesená",J1515,0)</f>
        <v>0</v>
      </c>
      <c r="BH1515" s="193">
        <f>IF(N1515="sníž. přenesená",J1515,0)</f>
        <v>0</v>
      </c>
      <c r="BI1515" s="193">
        <f>IF(N1515="nulová",J1515,0)</f>
        <v>0</v>
      </c>
      <c r="BJ1515" s="20" t="s">
        <v>79</v>
      </c>
      <c r="BK1515" s="193">
        <f>ROUND(I1515*H1515,2)</f>
        <v>0</v>
      </c>
      <c r="BL1515" s="20" t="s">
        <v>88</v>
      </c>
      <c r="BM1515" s="192" t="s">
        <v>1718</v>
      </c>
    </row>
    <row r="1516" spans="1:65" s="2" customFormat="1" ht="11.25">
      <c r="A1516" s="37"/>
      <c r="B1516" s="38"/>
      <c r="C1516" s="39"/>
      <c r="D1516" s="194" t="s">
        <v>172</v>
      </c>
      <c r="E1516" s="39"/>
      <c r="F1516" s="195" t="s">
        <v>342</v>
      </c>
      <c r="G1516" s="39"/>
      <c r="H1516" s="39"/>
      <c r="I1516" s="196"/>
      <c r="J1516" s="39"/>
      <c r="K1516" s="39"/>
      <c r="L1516" s="42"/>
      <c r="M1516" s="197"/>
      <c r="N1516" s="198"/>
      <c r="O1516" s="67"/>
      <c r="P1516" s="67"/>
      <c r="Q1516" s="67"/>
      <c r="R1516" s="67"/>
      <c r="S1516" s="67"/>
      <c r="T1516" s="68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T1516" s="20" t="s">
        <v>172</v>
      </c>
      <c r="AU1516" s="20" t="s">
        <v>79</v>
      </c>
    </row>
    <row r="1517" spans="1:65" s="2" customFormat="1" ht="24.2" customHeight="1">
      <c r="A1517" s="37"/>
      <c r="B1517" s="38"/>
      <c r="C1517" s="181" t="s">
        <v>1019</v>
      </c>
      <c r="D1517" s="181" t="s">
        <v>167</v>
      </c>
      <c r="E1517" s="182" t="s">
        <v>344</v>
      </c>
      <c r="F1517" s="183" t="s">
        <v>345</v>
      </c>
      <c r="G1517" s="184" t="s">
        <v>323</v>
      </c>
      <c r="H1517" s="185">
        <v>1.5</v>
      </c>
      <c r="I1517" s="186"/>
      <c r="J1517" s="187">
        <f>ROUND(I1517*H1517,2)</f>
        <v>0</v>
      </c>
      <c r="K1517" s="183" t="s">
        <v>171</v>
      </c>
      <c r="L1517" s="42"/>
      <c r="M1517" s="188" t="s">
        <v>19</v>
      </c>
      <c r="N1517" s="189" t="s">
        <v>41</v>
      </c>
      <c r="O1517" s="67"/>
      <c r="P1517" s="190">
        <f>O1517*H1517</f>
        <v>0</v>
      </c>
      <c r="Q1517" s="190">
        <v>0</v>
      </c>
      <c r="R1517" s="190">
        <f>Q1517*H1517</f>
        <v>0</v>
      </c>
      <c r="S1517" s="190">
        <v>0</v>
      </c>
      <c r="T1517" s="191">
        <f>S1517*H1517</f>
        <v>0</v>
      </c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R1517" s="192" t="s">
        <v>88</v>
      </c>
      <c r="AT1517" s="192" t="s">
        <v>167</v>
      </c>
      <c r="AU1517" s="192" t="s">
        <v>79</v>
      </c>
      <c r="AY1517" s="20" t="s">
        <v>165</v>
      </c>
      <c r="BE1517" s="193">
        <f>IF(N1517="základní",J1517,0)</f>
        <v>0</v>
      </c>
      <c r="BF1517" s="193">
        <f>IF(N1517="snížená",J1517,0)</f>
        <v>0</v>
      </c>
      <c r="BG1517" s="193">
        <f>IF(N1517="zákl. přenesená",J1517,0)</f>
        <v>0</v>
      </c>
      <c r="BH1517" s="193">
        <f>IF(N1517="sníž. přenesená",J1517,0)</f>
        <v>0</v>
      </c>
      <c r="BI1517" s="193">
        <f>IF(N1517="nulová",J1517,0)</f>
        <v>0</v>
      </c>
      <c r="BJ1517" s="20" t="s">
        <v>79</v>
      </c>
      <c r="BK1517" s="193">
        <f>ROUND(I1517*H1517,2)</f>
        <v>0</v>
      </c>
      <c r="BL1517" s="20" t="s">
        <v>88</v>
      </c>
      <c r="BM1517" s="192" t="s">
        <v>1719</v>
      </c>
    </row>
    <row r="1518" spans="1:65" s="2" customFormat="1" ht="11.25">
      <c r="A1518" s="37"/>
      <c r="B1518" s="38"/>
      <c r="C1518" s="39"/>
      <c r="D1518" s="194" t="s">
        <v>172</v>
      </c>
      <c r="E1518" s="39"/>
      <c r="F1518" s="195" t="s">
        <v>347</v>
      </c>
      <c r="G1518" s="39"/>
      <c r="H1518" s="39"/>
      <c r="I1518" s="196"/>
      <c r="J1518" s="39"/>
      <c r="K1518" s="39"/>
      <c r="L1518" s="42"/>
      <c r="M1518" s="197"/>
      <c r="N1518" s="198"/>
      <c r="O1518" s="67"/>
      <c r="P1518" s="67"/>
      <c r="Q1518" s="67"/>
      <c r="R1518" s="67"/>
      <c r="S1518" s="67"/>
      <c r="T1518" s="68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T1518" s="20" t="s">
        <v>172</v>
      </c>
      <c r="AU1518" s="20" t="s">
        <v>79</v>
      </c>
    </row>
    <row r="1519" spans="1:65" s="2" customFormat="1" ht="37.9" customHeight="1">
      <c r="A1519" s="37"/>
      <c r="B1519" s="38"/>
      <c r="C1519" s="181" t="s">
        <v>1720</v>
      </c>
      <c r="D1519" s="181" t="s">
        <v>167</v>
      </c>
      <c r="E1519" s="182" t="s">
        <v>1721</v>
      </c>
      <c r="F1519" s="183" t="s">
        <v>1722</v>
      </c>
      <c r="G1519" s="184" t="s">
        <v>170</v>
      </c>
      <c r="H1519" s="185">
        <v>25.6</v>
      </c>
      <c r="I1519" s="186"/>
      <c r="J1519" s="187">
        <f>ROUND(I1519*H1519,2)</f>
        <v>0</v>
      </c>
      <c r="K1519" s="183" t="s">
        <v>171</v>
      </c>
      <c r="L1519" s="42"/>
      <c r="M1519" s="188" t="s">
        <v>19</v>
      </c>
      <c r="N1519" s="189" t="s">
        <v>41</v>
      </c>
      <c r="O1519" s="67"/>
      <c r="P1519" s="190">
        <f>O1519*H1519</f>
        <v>0</v>
      </c>
      <c r="Q1519" s="190">
        <v>0.39895000000000003</v>
      </c>
      <c r="R1519" s="190">
        <f>Q1519*H1519</f>
        <v>10.213120000000002</v>
      </c>
      <c r="S1519" s="190">
        <v>0</v>
      </c>
      <c r="T1519" s="191">
        <f>S1519*H1519</f>
        <v>0</v>
      </c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R1519" s="192" t="s">
        <v>88</v>
      </c>
      <c r="AT1519" s="192" t="s">
        <v>167</v>
      </c>
      <c r="AU1519" s="192" t="s">
        <v>79</v>
      </c>
      <c r="AY1519" s="20" t="s">
        <v>165</v>
      </c>
      <c r="BE1519" s="193">
        <f>IF(N1519="základní",J1519,0)</f>
        <v>0</v>
      </c>
      <c r="BF1519" s="193">
        <f>IF(N1519="snížená",J1519,0)</f>
        <v>0</v>
      </c>
      <c r="BG1519" s="193">
        <f>IF(N1519="zákl. přenesená",J1519,0)</f>
        <v>0</v>
      </c>
      <c r="BH1519" s="193">
        <f>IF(N1519="sníž. přenesená",J1519,0)</f>
        <v>0</v>
      </c>
      <c r="BI1519" s="193">
        <f>IF(N1519="nulová",J1519,0)</f>
        <v>0</v>
      </c>
      <c r="BJ1519" s="20" t="s">
        <v>79</v>
      </c>
      <c r="BK1519" s="193">
        <f>ROUND(I1519*H1519,2)</f>
        <v>0</v>
      </c>
      <c r="BL1519" s="20" t="s">
        <v>88</v>
      </c>
      <c r="BM1519" s="192" t="s">
        <v>1723</v>
      </c>
    </row>
    <row r="1520" spans="1:65" s="2" customFormat="1" ht="11.25">
      <c r="A1520" s="37"/>
      <c r="B1520" s="38"/>
      <c r="C1520" s="39"/>
      <c r="D1520" s="194" t="s">
        <v>172</v>
      </c>
      <c r="E1520" s="39"/>
      <c r="F1520" s="195" t="s">
        <v>1724</v>
      </c>
      <c r="G1520" s="39"/>
      <c r="H1520" s="39"/>
      <c r="I1520" s="196"/>
      <c r="J1520" s="39"/>
      <c r="K1520" s="39"/>
      <c r="L1520" s="42"/>
      <c r="M1520" s="197"/>
      <c r="N1520" s="198"/>
      <c r="O1520" s="67"/>
      <c r="P1520" s="67"/>
      <c r="Q1520" s="67"/>
      <c r="R1520" s="67"/>
      <c r="S1520" s="67"/>
      <c r="T1520" s="68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T1520" s="20" t="s">
        <v>172</v>
      </c>
      <c r="AU1520" s="20" t="s">
        <v>79</v>
      </c>
    </row>
    <row r="1521" spans="1:65" s="13" customFormat="1" ht="11.25">
      <c r="B1521" s="199"/>
      <c r="C1521" s="200"/>
      <c r="D1521" s="201" t="s">
        <v>181</v>
      </c>
      <c r="E1521" s="202" t="s">
        <v>19</v>
      </c>
      <c r="F1521" s="203" t="s">
        <v>1725</v>
      </c>
      <c r="G1521" s="200"/>
      <c r="H1521" s="204">
        <v>25.6</v>
      </c>
      <c r="I1521" s="205"/>
      <c r="J1521" s="200"/>
      <c r="K1521" s="200"/>
      <c r="L1521" s="206"/>
      <c r="M1521" s="207"/>
      <c r="N1521" s="208"/>
      <c r="O1521" s="208"/>
      <c r="P1521" s="208"/>
      <c r="Q1521" s="208"/>
      <c r="R1521" s="208"/>
      <c r="S1521" s="208"/>
      <c r="T1521" s="209"/>
      <c r="AT1521" s="210" t="s">
        <v>181</v>
      </c>
      <c r="AU1521" s="210" t="s">
        <v>79</v>
      </c>
      <c r="AV1521" s="13" t="s">
        <v>79</v>
      </c>
      <c r="AW1521" s="13" t="s">
        <v>31</v>
      </c>
      <c r="AX1521" s="13" t="s">
        <v>69</v>
      </c>
      <c r="AY1521" s="210" t="s">
        <v>165</v>
      </c>
    </row>
    <row r="1522" spans="1:65" s="15" customFormat="1" ht="11.25">
      <c r="B1522" s="221"/>
      <c r="C1522" s="222"/>
      <c r="D1522" s="201" t="s">
        <v>181</v>
      </c>
      <c r="E1522" s="223" t="s">
        <v>19</v>
      </c>
      <c r="F1522" s="224" t="s">
        <v>184</v>
      </c>
      <c r="G1522" s="222"/>
      <c r="H1522" s="225">
        <v>25.6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181</v>
      </c>
      <c r="AU1522" s="231" t="s">
        <v>79</v>
      </c>
      <c r="AV1522" s="15" t="s">
        <v>88</v>
      </c>
      <c r="AW1522" s="15" t="s">
        <v>31</v>
      </c>
      <c r="AX1522" s="15" t="s">
        <v>73</v>
      </c>
      <c r="AY1522" s="231" t="s">
        <v>165</v>
      </c>
    </row>
    <row r="1523" spans="1:65" s="12" customFormat="1" ht="22.9" customHeight="1">
      <c r="B1523" s="165"/>
      <c r="C1523" s="166"/>
      <c r="D1523" s="167" t="s">
        <v>68</v>
      </c>
      <c r="E1523" s="179" t="s">
        <v>1726</v>
      </c>
      <c r="F1523" s="179" t="s">
        <v>1727</v>
      </c>
      <c r="G1523" s="166"/>
      <c r="H1523" s="166"/>
      <c r="I1523" s="169"/>
      <c r="J1523" s="180">
        <f>BK1523</f>
        <v>0</v>
      </c>
      <c r="K1523" s="166"/>
      <c r="L1523" s="171"/>
      <c r="M1523" s="172"/>
      <c r="N1523" s="173"/>
      <c r="O1523" s="173"/>
      <c r="P1523" s="174">
        <f>SUM(P1524:P1553)</f>
        <v>0</v>
      </c>
      <c r="Q1523" s="173"/>
      <c r="R1523" s="174">
        <f>SUM(R1524:R1553)</f>
        <v>0</v>
      </c>
      <c r="S1523" s="173"/>
      <c r="T1523" s="175">
        <f>SUM(T1524:T1553)</f>
        <v>0</v>
      </c>
      <c r="AR1523" s="176" t="s">
        <v>73</v>
      </c>
      <c r="AT1523" s="177" t="s">
        <v>68</v>
      </c>
      <c r="AU1523" s="177" t="s">
        <v>73</v>
      </c>
      <c r="AY1523" s="176" t="s">
        <v>165</v>
      </c>
      <c r="BK1523" s="178">
        <f>SUM(BK1524:BK1553)</f>
        <v>0</v>
      </c>
    </row>
    <row r="1524" spans="1:65" s="2" customFormat="1" ht="44.25" customHeight="1">
      <c r="A1524" s="37"/>
      <c r="B1524" s="38"/>
      <c r="C1524" s="181" t="s">
        <v>1023</v>
      </c>
      <c r="D1524" s="181" t="s">
        <v>167</v>
      </c>
      <c r="E1524" s="182" t="s">
        <v>1728</v>
      </c>
      <c r="F1524" s="183" t="s">
        <v>1729</v>
      </c>
      <c r="G1524" s="184" t="s">
        <v>256</v>
      </c>
      <c r="H1524" s="185">
        <v>316.56</v>
      </c>
      <c r="I1524" s="186"/>
      <c r="J1524" s="187">
        <f>ROUND(I1524*H1524,2)</f>
        <v>0</v>
      </c>
      <c r="K1524" s="183" t="s">
        <v>171</v>
      </c>
      <c r="L1524" s="42"/>
      <c r="M1524" s="188" t="s">
        <v>19</v>
      </c>
      <c r="N1524" s="189" t="s">
        <v>41</v>
      </c>
      <c r="O1524" s="67"/>
      <c r="P1524" s="190">
        <f>O1524*H1524</f>
        <v>0</v>
      </c>
      <c r="Q1524" s="190">
        <v>0</v>
      </c>
      <c r="R1524" s="190">
        <f>Q1524*H1524</f>
        <v>0</v>
      </c>
      <c r="S1524" s="190">
        <v>0</v>
      </c>
      <c r="T1524" s="191">
        <f>S1524*H1524</f>
        <v>0</v>
      </c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R1524" s="192" t="s">
        <v>88</v>
      </c>
      <c r="AT1524" s="192" t="s">
        <v>167</v>
      </c>
      <c r="AU1524" s="192" t="s">
        <v>79</v>
      </c>
      <c r="AY1524" s="20" t="s">
        <v>165</v>
      </c>
      <c r="BE1524" s="193">
        <f>IF(N1524="základní",J1524,0)</f>
        <v>0</v>
      </c>
      <c r="BF1524" s="193">
        <f>IF(N1524="snížená",J1524,0)</f>
        <v>0</v>
      </c>
      <c r="BG1524" s="193">
        <f>IF(N1524="zákl. přenesená",J1524,0)</f>
        <v>0</v>
      </c>
      <c r="BH1524" s="193">
        <f>IF(N1524="sníž. přenesená",J1524,0)</f>
        <v>0</v>
      </c>
      <c r="BI1524" s="193">
        <f>IF(N1524="nulová",J1524,0)</f>
        <v>0</v>
      </c>
      <c r="BJ1524" s="20" t="s">
        <v>79</v>
      </c>
      <c r="BK1524" s="193">
        <f>ROUND(I1524*H1524,2)</f>
        <v>0</v>
      </c>
      <c r="BL1524" s="20" t="s">
        <v>88</v>
      </c>
      <c r="BM1524" s="192" t="s">
        <v>1730</v>
      </c>
    </row>
    <row r="1525" spans="1:65" s="2" customFormat="1" ht="11.25">
      <c r="A1525" s="37"/>
      <c r="B1525" s="38"/>
      <c r="C1525" s="39"/>
      <c r="D1525" s="194" t="s">
        <v>172</v>
      </c>
      <c r="E1525" s="39"/>
      <c r="F1525" s="195" t="s">
        <v>1731</v>
      </c>
      <c r="G1525" s="39"/>
      <c r="H1525" s="39"/>
      <c r="I1525" s="196"/>
      <c r="J1525" s="39"/>
      <c r="K1525" s="39"/>
      <c r="L1525" s="42"/>
      <c r="M1525" s="197"/>
      <c r="N1525" s="198"/>
      <c r="O1525" s="67"/>
      <c r="P1525" s="67"/>
      <c r="Q1525" s="67"/>
      <c r="R1525" s="67"/>
      <c r="S1525" s="67"/>
      <c r="T1525" s="68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T1525" s="20" t="s">
        <v>172</v>
      </c>
      <c r="AU1525" s="20" t="s">
        <v>79</v>
      </c>
    </row>
    <row r="1526" spans="1:65" s="13" customFormat="1" ht="11.25">
      <c r="B1526" s="199"/>
      <c r="C1526" s="200"/>
      <c r="D1526" s="201" t="s">
        <v>181</v>
      </c>
      <c r="E1526" s="200"/>
      <c r="F1526" s="203" t="s">
        <v>1732</v>
      </c>
      <c r="G1526" s="200"/>
      <c r="H1526" s="204">
        <v>316.56</v>
      </c>
      <c r="I1526" s="205"/>
      <c r="J1526" s="200"/>
      <c r="K1526" s="200"/>
      <c r="L1526" s="206"/>
      <c r="M1526" s="207"/>
      <c r="N1526" s="208"/>
      <c r="O1526" s="208"/>
      <c r="P1526" s="208"/>
      <c r="Q1526" s="208"/>
      <c r="R1526" s="208"/>
      <c r="S1526" s="208"/>
      <c r="T1526" s="209"/>
      <c r="AT1526" s="210" t="s">
        <v>181</v>
      </c>
      <c r="AU1526" s="210" t="s">
        <v>79</v>
      </c>
      <c r="AV1526" s="13" t="s">
        <v>79</v>
      </c>
      <c r="AW1526" s="13" t="s">
        <v>4</v>
      </c>
      <c r="AX1526" s="13" t="s">
        <v>73</v>
      </c>
      <c r="AY1526" s="210" t="s">
        <v>165</v>
      </c>
    </row>
    <row r="1527" spans="1:65" s="2" customFormat="1" ht="37.9" customHeight="1">
      <c r="A1527" s="37"/>
      <c r="B1527" s="38"/>
      <c r="C1527" s="181" t="s">
        <v>1733</v>
      </c>
      <c r="D1527" s="181" t="s">
        <v>167</v>
      </c>
      <c r="E1527" s="182" t="s">
        <v>1734</v>
      </c>
      <c r="F1527" s="183" t="s">
        <v>1735</v>
      </c>
      <c r="G1527" s="184" t="s">
        <v>256</v>
      </c>
      <c r="H1527" s="185">
        <v>316.56</v>
      </c>
      <c r="I1527" s="186"/>
      <c r="J1527" s="187">
        <f>ROUND(I1527*H1527,2)</f>
        <v>0</v>
      </c>
      <c r="K1527" s="183" t="s">
        <v>171</v>
      </c>
      <c r="L1527" s="42"/>
      <c r="M1527" s="188" t="s">
        <v>19</v>
      </c>
      <c r="N1527" s="189" t="s">
        <v>41</v>
      </c>
      <c r="O1527" s="67"/>
      <c r="P1527" s="190">
        <f>O1527*H1527</f>
        <v>0</v>
      </c>
      <c r="Q1527" s="190">
        <v>0</v>
      </c>
      <c r="R1527" s="190">
        <f>Q1527*H1527</f>
        <v>0</v>
      </c>
      <c r="S1527" s="190">
        <v>0</v>
      </c>
      <c r="T1527" s="191">
        <f>S1527*H1527</f>
        <v>0</v>
      </c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R1527" s="192" t="s">
        <v>88</v>
      </c>
      <c r="AT1527" s="192" t="s">
        <v>167</v>
      </c>
      <c r="AU1527" s="192" t="s">
        <v>79</v>
      </c>
      <c r="AY1527" s="20" t="s">
        <v>165</v>
      </c>
      <c r="BE1527" s="193">
        <f>IF(N1527="základní",J1527,0)</f>
        <v>0</v>
      </c>
      <c r="BF1527" s="193">
        <f>IF(N1527="snížená",J1527,0)</f>
        <v>0</v>
      </c>
      <c r="BG1527" s="193">
        <f>IF(N1527="zákl. přenesená",J1527,0)</f>
        <v>0</v>
      </c>
      <c r="BH1527" s="193">
        <f>IF(N1527="sníž. přenesená",J1527,0)</f>
        <v>0</v>
      </c>
      <c r="BI1527" s="193">
        <f>IF(N1527="nulová",J1527,0)</f>
        <v>0</v>
      </c>
      <c r="BJ1527" s="20" t="s">
        <v>79</v>
      </c>
      <c r="BK1527" s="193">
        <f>ROUND(I1527*H1527,2)</f>
        <v>0</v>
      </c>
      <c r="BL1527" s="20" t="s">
        <v>88</v>
      </c>
      <c r="BM1527" s="192" t="s">
        <v>1736</v>
      </c>
    </row>
    <row r="1528" spans="1:65" s="2" customFormat="1" ht="11.25">
      <c r="A1528" s="37"/>
      <c r="B1528" s="38"/>
      <c r="C1528" s="39"/>
      <c r="D1528" s="194" t="s">
        <v>172</v>
      </c>
      <c r="E1528" s="39"/>
      <c r="F1528" s="195" t="s">
        <v>1737</v>
      </c>
      <c r="G1528" s="39"/>
      <c r="H1528" s="39"/>
      <c r="I1528" s="196"/>
      <c r="J1528" s="39"/>
      <c r="K1528" s="39"/>
      <c r="L1528" s="42"/>
      <c r="M1528" s="197"/>
      <c r="N1528" s="198"/>
      <c r="O1528" s="67"/>
      <c r="P1528" s="67"/>
      <c r="Q1528" s="67"/>
      <c r="R1528" s="67"/>
      <c r="S1528" s="67"/>
      <c r="T1528" s="68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T1528" s="20" t="s">
        <v>172</v>
      </c>
      <c r="AU1528" s="20" t="s">
        <v>79</v>
      </c>
    </row>
    <row r="1529" spans="1:65" s="13" customFormat="1" ht="11.25">
      <c r="B1529" s="199"/>
      <c r="C1529" s="200"/>
      <c r="D1529" s="201" t="s">
        <v>181</v>
      </c>
      <c r="E1529" s="200"/>
      <c r="F1529" s="203" t="s">
        <v>1732</v>
      </c>
      <c r="G1529" s="200"/>
      <c r="H1529" s="204">
        <v>316.56</v>
      </c>
      <c r="I1529" s="205"/>
      <c r="J1529" s="200"/>
      <c r="K1529" s="200"/>
      <c r="L1529" s="206"/>
      <c r="M1529" s="207"/>
      <c r="N1529" s="208"/>
      <c r="O1529" s="208"/>
      <c r="P1529" s="208"/>
      <c r="Q1529" s="208"/>
      <c r="R1529" s="208"/>
      <c r="S1529" s="208"/>
      <c r="T1529" s="209"/>
      <c r="AT1529" s="210" t="s">
        <v>181</v>
      </c>
      <c r="AU1529" s="210" t="s">
        <v>79</v>
      </c>
      <c r="AV1529" s="13" t="s">
        <v>79</v>
      </c>
      <c r="AW1529" s="13" t="s">
        <v>4</v>
      </c>
      <c r="AX1529" s="13" t="s">
        <v>73</v>
      </c>
      <c r="AY1529" s="210" t="s">
        <v>165</v>
      </c>
    </row>
    <row r="1530" spans="1:65" s="2" customFormat="1" ht="33" customHeight="1">
      <c r="A1530" s="37"/>
      <c r="B1530" s="38"/>
      <c r="C1530" s="181" t="s">
        <v>1038</v>
      </c>
      <c r="D1530" s="181" t="s">
        <v>167</v>
      </c>
      <c r="E1530" s="182" t="s">
        <v>1738</v>
      </c>
      <c r="F1530" s="183" t="s">
        <v>1739</v>
      </c>
      <c r="G1530" s="184" t="s">
        <v>256</v>
      </c>
      <c r="H1530" s="185">
        <v>633.12</v>
      </c>
      <c r="I1530" s="186"/>
      <c r="J1530" s="187">
        <f>ROUND(I1530*H1530,2)</f>
        <v>0</v>
      </c>
      <c r="K1530" s="183" t="s">
        <v>171</v>
      </c>
      <c r="L1530" s="42"/>
      <c r="M1530" s="188" t="s">
        <v>19</v>
      </c>
      <c r="N1530" s="189" t="s">
        <v>41</v>
      </c>
      <c r="O1530" s="67"/>
      <c r="P1530" s="190">
        <f>O1530*H1530</f>
        <v>0</v>
      </c>
      <c r="Q1530" s="190">
        <v>0</v>
      </c>
      <c r="R1530" s="190">
        <f>Q1530*H1530</f>
        <v>0</v>
      </c>
      <c r="S1530" s="190">
        <v>0</v>
      </c>
      <c r="T1530" s="191">
        <f>S1530*H1530</f>
        <v>0</v>
      </c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R1530" s="192" t="s">
        <v>88</v>
      </c>
      <c r="AT1530" s="192" t="s">
        <v>167</v>
      </c>
      <c r="AU1530" s="192" t="s">
        <v>79</v>
      </c>
      <c r="AY1530" s="20" t="s">
        <v>165</v>
      </c>
      <c r="BE1530" s="193">
        <f>IF(N1530="základní",J1530,0)</f>
        <v>0</v>
      </c>
      <c r="BF1530" s="193">
        <f>IF(N1530="snížená",J1530,0)</f>
        <v>0</v>
      </c>
      <c r="BG1530" s="193">
        <f>IF(N1530="zákl. přenesená",J1530,0)</f>
        <v>0</v>
      </c>
      <c r="BH1530" s="193">
        <f>IF(N1530="sníž. přenesená",J1530,0)</f>
        <v>0</v>
      </c>
      <c r="BI1530" s="193">
        <f>IF(N1530="nulová",J1530,0)</f>
        <v>0</v>
      </c>
      <c r="BJ1530" s="20" t="s">
        <v>79</v>
      </c>
      <c r="BK1530" s="193">
        <f>ROUND(I1530*H1530,2)</f>
        <v>0</v>
      </c>
      <c r="BL1530" s="20" t="s">
        <v>88</v>
      </c>
      <c r="BM1530" s="192" t="s">
        <v>1740</v>
      </c>
    </row>
    <row r="1531" spans="1:65" s="2" customFormat="1" ht="11.25">
      <c r="A1531" s="37"/>
      <c r="B1531" s="38"/>
      <c r="C1531" s="39"/>
      <c r="D1531" s="194" t="s">
        <v>172</v>
      </c>
      <c r="E1531" s="39"/>
      <c r="F1531" s="195" t="s">
        <v>1741</v>
      </c>
      <c r="G1531" s="39"/>
      <c r="H1531" s="39"/>
      <c r="I1531" s="196"/>
      <c r="J1531" s="39"/>
      <c r="K1531" s="39"/>
      <c r="L1531" s="42"/>
      <c r="M1531" s="197"/>
      <c r="N1531" s="198"/>
      <c r="O1531" s="67"/>
      <c r="P1531" s="67"/>
      <c r="Q1531" s="67"/>
      <c r="R1531" s="67"/>
      <c r="S1531" s="67"/>
      <c r="T1531" s="68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T1531" s="20" t="s">
        <v>172</v>
      </c>
      <c r="AU1531" s="20" t="s">
        <v>79</v>
      </c>
    </row>
    <row r="1532" spans="1:65" s="2" customFormat="1" ht="44.25" customHeight="1">
      <c r="A1532" s="37"/>
      <c r="B1532" s="38"/>
      <c r="C1532" s="181" t="s">
        <v>1742</v>
      </c>
      <c r="D1532" s="181" t="s">
        <v>167</v>
      </c>
      <c r="E1532" s="182" t="s">
        <v>1743</v>
      </c>
      <c r="F1532" s="183" t="s">
        <v>1744</v>
      </c>
      <c r="G1532" s="184" t="s">
        <v>256</v>
      </c>
      <c r="H1532" s="185">
        <v>8863.68</v>
      </c>
      <c r="I1532" s="186"/>
      <c r="J1532" s="187">
        <f>ROUND(I1532*H1532,2)</f>
        <v>0</v>
      </c>
      <c r="K1532" s="183" t="s">
        <v>171</v>
      </c>
      <c r="L1532" s="42"/>
      <c r="M1532" s="188" t="s">
        <v>19</v>
      </c>
      <c r="N1532" s="189" t="s">
        <v>41</v>
      </c>
      <c r="O1532" s="67"/>
      <c r="P1532" s="190">
        <f>O1532*H1532</f>
        <v>0</v>
      </c>
      <c r="Q1532" s="190">
        <v>0</v>
      </c>
      <c r="R1532" s="190">
        <f>Q1532*H1532</f>
        <v>0</v>
      </c>
      <c r="S1532" s="190">
        <v>0</v>
      </c>
      <c r="T1532" s="191">
        <f>S1532*H1532</f>
        <v>0</v>
      </c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R1532" s="192" t="s">
        <v>88</v>
      </c>
      <c r="AT1532" s="192" t="s">
        <v>167</v>
      </c>
      <c r="AU1532" s="192" t="s">
        <v>79</v>
      </c>
      <c r="AY1532" s="20" t="s">
        <v>165</v>
      </c>
      <c r="BE1532" s="193">
        <f>IF(N1532="základní",J1532,0)</f>
        <v>0</v>
      </c>
      <c r="BF1532" s="193">
        <f>IF(N1532="snížená",J1532,0)</f>
        <v>0</v>
      </c>
      <c r="BG1532" s="193">
        <f>IF(N1532="zákl. přenesená",J1532,0)</f>
        <v>0</v>
      </c>
      <c r="BH1532" s="193">
        <f>IF(N1532="sníž. přenesená",J1532,0)</f>
        <v>0</v>
      </c>
      <c r="BI1532" s="193">
        <f>IF(N1532="nulová",J1532,0)</f>
        <v>0</v>
      </c>
      <c r="BJ1532" s="20" t="s">
        <v>79</v>
      </c>
      <c r="BK1532" s="193">
        <f>ROUND(I1532*H1532,2)</f>
        <v>0</v>
      </c>
      <c r="BL1532" s="20" t="s">
        <v>88</v>
      </c>
      <c r="BM1532" s="192" t="s">
        <v>1745</v>
      </c>
    </row>
    <row r="1533" spans="1:65" s="2" customFormat="1" ht="11.25">
      <c r="A1533" s="37"/>
      <c r="B1533" s="38"/>
      <c r="C1533" s="39"/>
      <c r="D1533" s="194" t="s">
        <v>172</v>
      </c>
      <c r="E1533" s="39"/>
      <c r="F1533" s="195" t="s">
        <v>1746</v>
      </c>
      <c r="G1533" s="39"/>
      <c r="H1533" s="39"/>
      <c r="I1533" s="196"/>
      <c r="J1533" s="39"/>
      <c r="K1533" s="39"/>
      <c r="L1533" s="42"/>
      <c r="M1533" s="197"/>
      <c r="N1533" s="198"/>
      <c r="O1533" s="67"/>
      <c r="P1533" s="67"/>
      <c r="Q1533" s="67"/>
      <c r="R1533" s="67"/>
      <c r="S1533" s="67"/>
      <c r="T1533" s="68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T1533" s="20" t="s">
        <v>172</v>
      </c>
      <c r="AU1533" s="20" t="s">
        <v>79</v>
      </c>
    </row>
    <row r="1534" spans="1:65" s="13" customFormat="1" ht="11.25">
      <c r="B1534" s="199"/>
      <c r="C1534" s="200"/>
      <c r="D1534" s="201" t="s">
        <v>181</v>
      </c>
      <c r="E1534" s="200"/>
      <c r="F1534" s="203" t="s">
        <v>1747</v>
      </c>
      <c r="G1534" s="200"/>
      <c r="H1534" s="204">
        <v>8863.68</v>
      </c>
      <c r="I1534" s="205"/>
      <c r="J1534" s="200"/>
      <c r="K1534" s="200"/>
      <c r="L1534" s="206"/>
      <c r="M1534" s="207"/>
      <c r="N1534" s="208"/>
      <c r="O1534" s="208"/>
      <c r="P1534" s="208"/>
      <c r="Q1534" s="208"/>
      <c r="R1534" s="208"/>
      <c r="S1534" s="208"/>
      <c r="T1534" s="209"/>
      <c r="AT1534" s="210" t="s">
        <v>181</v>
      </c>
      <c r="AU1534" s="210" t="s">
        <v>79</v>
      </c>
      <c r="AV1534" s="13" t="s">
        <v>79</v>
      </c>
      <c r="AW1534" s="13" t="s">
        <v>4</v>
      </c>
      <c r="AX1534" s="13" t="s">
        <v>73</v>
      </c>
      <c r="AY1534" s="210" t="s">
        <v>165</v>
      </c>
    </row>
    <row r="1535" spans="1:65" s="2" customFormat="1" ht="55.5" customHeight="1">
      <c r="A1535" s="37"/>
      <c r="B1535" s="38"/>
      <c r="C1535" s="181" t="s">
        <v>1042</v>
      </c>
      <c r="D1535" s="181" t="s">
        <v>167</v>
      </c>
      <c r="E1535" s="182" t="s">
        <v>1748</v>
      </c>
      <c r="F1535" s="183" t="s">
        <v>1749</v>
      </c>
      <c r="G1535" s="184" t="s">
        <v>256</v>
      </c>
      <c r="H1535" s="185">
        <v>546.07399999999996</v>
      </c>
      <c r="I1535" s="186"/>
      <c r="J1535" s="187">
        <f>ROUND(I1535*H1535,2)</f>
        <v>0</v>
      </c>
      <c r="K1535" s="183" t="s">
        <v>171</v>
      </c>
      <c r="L1535" s="42"/>
      <c r="M1535" s="188" t="s">
        <v>19</v>
      </c>
      <c r="N1535" s="189" t="s">
        <v>41</v>
      </c>
      <c r="O1535" s="67"/>
      <c r="P1535" s="190">
        <f>O1535*H1535</f>
        <v>0</v>
      </c>
      <c r="Q1535" s="190">
        <v>0</v>
      </c>
      <c r="R1535" s="190">
        <f>Q1535*H1535</f>
        <v>0</v>
      </c>
      <c r="S1535" s="190">
        <v>0</v>
      </c>
      <c r="T1535" s="191">
        <f>S1535*H1535</f>
        <v>0</v>
      </c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R1535" s="192" t="s">
        <v>88</v>
      </c>
      <c r="AT1535" s="192" t="s">
        <v>167</v>
      </c>
      <c r="AU1535" s="192" t="s">
        <v>79</v>
      </c>
      <c r="AY1535" s="20" t="s">
        <v>165</v>
      </c>
      <c r="BE1535" s="193">
        <f>IF(N1535="základní",J1535,0)</f>
        <v>0</v>
      </c>
      <c r="BF1535" s="193">
        <f>IF(N1535="snížená",J1535,0)</f>
        <v>0</v>
      </c>
      <c r="BG1535" s="193">
        <f>IF(N1535="zákl. přenesená",J1535,0)</f>
        <v>0</v>
      </c>
      <c r="BH1535" s="193">
        <f>IF(N1535="sníž. přenesená",J1535,0)</f>
        <v>0</v>
      </c>
      <c r="BI1535" s="193">
        <f>IF(N1535="nulová",J1535,0)</f>
        <v>0</v>
      </c>
      <c r="BJ1535" s="20" t="s">
        <v>79</v>
      </c>
      <c r="BK1535" s="193">
        <f>ROUND(I1535*H1535,2)</f>
        <v>0</v>
      </c>
      <c r="BL1535" s="20" t="s">
        <v>88</v>
      </c>
      <c r="BM1535" s="192" t="s">
        <v>1750</v>
      </c>
    </row>
    <row r="1536" spans="1:65" s="2" customFormat="1" ht="11.25">
      <c r="A1536" s="37"/>
      <c r="B1536" s="38"/>
      <c r="C1536" s="39"/>
      <c r="D1536" s="194" t="s">
        <v>172</v>
      </c>
      <c r="E1536" s="39"/>
      <c r="F1536" s="195" t="s">
        <v>1751</v>
      </c>
      <c r="G1536" s="39"/>
      <c r="H1536" s="39"/>
      <c r="I1536" s="196"/>
      <c r="J1536" s="39"/>
      <c r="K1536" s="39"/>
      <c r="L1536" s="42"/>
      <c r="M1536" s="197"/>
      <c r="N1536" s="198"/>
      <c r="O1536" s="67"/>
      <c r="P1536" s="67"/>
      <c r="Q1536" s="67"/>
      <c r="R1536" s="67"/>
      <c r="S1536" s="67"/>
      <c r="T1536" s="68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T1536" s="20" t="s">
        <v>172</v>
      </c>
      <c r="AU1536" s="20" t="s">
        <v>79</v>
      </c>
    </row>
    <row r="1537" spans="1:65" s="13" customFormat="1" ht="11.25">
      <c r="B1537" s="199"/>
      <c r="C1537" s="200"/>
      <c r="D1537" s="201" t="s">
        <v>181</v>
      </c>
      <c r="E1537" s="202" t="s">
        <v>19</v>
      </c>
      <c r="F1537" s="203" t="s">
        <v>1752</v>
      </c>
      <c r="G1537" s="200"/>
      <c r="H1537" s="204">
        <v>633.19200000000001</v>
      </c>
      <c r="I1537" s="205"/>
      <c r="J1537" s="200"/>
      <c r="K1537" s="200"/>
      <c r="L1537" s="206"/>
      <c r="M1537" s="207"/>
      <c r="N1537" s="208"/>
      <c r="O1537" s="208"/>
      <c r="P1537" s="208"/>
      <c r="Q1537" s="208"/>
      <c r="R1537" s="208"/>
      <c r="S1537" s="208"/>
      <c r="T1537" s="209"/>
      <c r="AT1537" s="210" t="s">
        <v>181</v>
      </c>
      <c r="AU1537" s="210" t="s">
        <v>79</v>
      </c>
      <c r="AV1537" s="13" t="s">
        <v>79</v>
      </c>
      <c r="AW1537" s="13" t="s">
        <v>31</v>
      </c>
      <c r="AX1537" s="13" t="s">
        <v>69</v>
      </c>
      <c r="AY1537" s="210" t="s">
        <v>165</v>
      </c>
    </row>
    <row r="1538" spans="1:65" s="13" customFormat="1" ht="11.25">
      <c r="B1538" s="199"/>
      <c r="C1538" s="200"/>
      <c r="D1538" s="201" t="s">
        <v>181</v>
      </c>
      <c r="E1538" s="202" t="s">
        <v>19</v>
      </c>
      <c r="F1538" s="203" t="s">
        <v>1753</v>
      </c>
      <c r="G1538" s="200"/>
      <c r="H1538" s="204">
        <v>-42.734000000000002</v>
      </c>
      <c r="I1538" s="205"/>
      <c r="J1538" s="200"/>
      <c r="K1538" s="200"/>
      <c r="L1538" s="206"/>
      <c r="M1538" s="207"/>
      <c r="N1538" s="208"/>
      <c r="O1538" s="208"/>
      <c r="P1538" s="208"/>
      <c r="Q1538" s="208"/>
      <c r="R1538" s="208"/>
      <c r="S1538" s="208"/>
      <c r="T1538" s="209"/>
      <c r="AT1538" s="210" t="s">
        <v>181</v>
      </c>
      <c r="AU1538" s="210" t="s">
        <v>79</v>
      </c>
      <c r="AV1538" s="13" t="s">
        <v>79</v>
      </c>
      <c r="AW1538" s="13" t="s">
        <v>31</v>
      </c>
      <c r="AX1538" s="13" t="s">
        <v>69</v>
      </c>
      <c r="AY1538" s="210" t="s">
        <v>165</v>
      </c>
    </row>
    <row r="1539" spans="1:65" s="13" customFormat="1" ht="11.25">
      <c r="B1539" s="199"/>
      <c r="C1539" s="200"/>
      <c r="D1539" s="201" t="s">
        <v>181</v>
      </c>
      <c r="E1539" s="202" t="s">
        <v>19</v>
      </c>
      <c r="F1539" s="203" t="s">
        <v>1754</v>
      </c>
      <c r="G1539" s="200"/>
      <c r="H1539" s="204">
        <v>-36.299999999999997</v>
      </c>
      <c r="I1539" s="205"/>
      <c r="J1539" s="200"/>
      <c r="K1539" s="200"/>
      <c r="L1539" s="206"/>
      <c r="M1539" s="207"/>
      <c r="N1539" s="208"/>
      <c r="O1539" s="208"/>
      <c r="P1539" s="208"/>
      <c r="Q1539" s="208"/>
      <c r="R1539" s="208"/>
      <c r="S1539" s="208"/>
      <c r="T1539" s="209"/>
      <c r="AT1539" s="210" t="s">
        <v>181</v>
      </c>
      <c r="AU1539" s="210" t="s">
        <v>79</v>
      </c>
      <c r="AV1539" s="13" t="s">
        <v>79</v>
      </c>
      <c r="AW1539" s="13" t="s">
        <v>31</v>
      </c>
      <c r="AX1539" s="13" t="s">
        <v>69</v>
      </c>
      <c r="AY1539" s="210" t="s">
        <v>165</v>
      </c>
    </row>
    <row r="1540" spans="1:65" s="13" customFormat="1" ht="11.25">
      <c r="B1540" s="199"/>
      <c r="C1540" s="200"/>
      <c r="D1540" s="201" t="s">
        <v>181</v>
      </c>
      <c r="E1540" s="202" t="s">
        <v>19</v>
      </c>
      <c r="F1540" s="203" t="s">
        <v>1755</v>
      </c>
      <c r="G1540" s="200"/>
      <c r="H1540" s="204">
        <v>-4.2850000000000001</v>
      </c>
      <c r="I1540" s="205"/>
      <c r="J1540" s="200"/>
      <c r="K1540" s="200"/>
      <c r="L1540" s="206"/>
      <c r="M1540" s="207"/>
      <c r="N1540" s="208"/>
      <c r="O1540" s="208"/>
      <c r="P1540" s="208"/>
      <c r="Q1540" s="208"/>
      <c r="R1540" s="208"/>
      <c r="S1540" s="208"/>
      <c r="T1540" s="209"/>
      <c r="AT1540" s="210" t="s">
        <v>181</v>
      </c>
      <c r="AU1540" s="210" t="s">
        <v>79</v>
      </c>
      <c r="AV1540" s="13" t="s">
        <v>79</v>
      </c>
      <c r="AW1540" s="13" t="s">
        <v>31</v>
      </c>
      <c r="AX1540" s="13" t="s">
        <v>69</v>
      </c>
      <c r="AY1540" s="210" t="s">
        <v>165</v>
      </c>
    </row>
    <row r="1541" spans="1:65" s="13" customFormat="1" ht="11.25">
      <c r="B1541" s="199"/>
      <c r="C1541" s="200"/>
      <c r="D1541" s="201" t="s">
        <v>181</v>
      </c>
      <c r="E1541" s="202" t="s">
        <v>19</v>
      </c>
      <c r="F1541" s="203" t="s">
        <v>1756</v>
      </c>
      <c r="G1541" s="200"/>
      <c r="H1541" s="204">
        <v>-3.5960000000000001</v>
      </c>
      <c r="I1541" s="205"/>
      <c r="J1541" s="200"/>
      <c r="K1541" s="200"/>
      <c r="L1541" s="206"/>
      <c r="M1541" s="207"/>
      <c r="N1541" s="208"/>
      <c r="O1541" s="208"/>
      <c r="P1541" s="208"/>
      <c r="Q1541" s="208"/>
      <c r="R1541" s="208"/>
      <c r="S1541" s="208"/>
      <c r="T1541" s="209"/>
      <c r="AT1541" s="210" t="s">
        <v>181</v>
      </c>
      <c r="AU1541" s="210" t="s">
        <v>79</v>
      </c>
      <c r="AV1541" s="13" t="s">
        <v>79</v>
      </c>
      <c r="AW1541" s="13" t="s">
        <v>31</v>
      </c>
      <c r="AX1541" s="13" t="s">
        <v>69</v>
      </c>
      <c r="AY1541" s="210" t="s">
        <v>165</v>
      </c>
    </row>
    <row r="1542" spans="1:65" s="13" customFormat="1" ht="11.25">
      <c r="B1542" s="199"/>
      <c r="C1542" s="200"/>
      <c r="D1542" s="201" t="s">
        <v>181</v>
      </c>
      <c r="E1542" s="202" t="s">
        <v>19</v>
      </c>
      <c r="F1542" s="203" t="s">
        <v>1757</v>
      </c>
      <c r="G1542" s="200"/>
      <c r="H1542" s="204">
        <v>-0.20300000000000001</v>
      </c>
      <c r="I1542" s="205"/>
      <c r="J1542" s="200"/>
      <c r="K1542" s="200"/>
      <c r="L1542" s="206"/>
      <c r="M1542" s="207"/>
      <c r="N1542" s="208"/>
      <c r="O1542" s="208"/>
      <c r="P1542" s="208"/>
      <c r="Q1542" s="208"/>
      <c r="R1542" s="208"/>
      <c r="S1542" s="208"/>
      <c r="T1542" s="209"/>
      <c r="AT1542" s="210" t="s">
        <v>181</v>
      </c>
      <c r="AU1542" s="210" t="s">
        <v>79</v>
      </c>
      <c r="AV1542" s="13" t="s">
        <v>79</v>
      </c>
      <c r="AW1542" s="13" t="s">
        <v>31</v>
      </c>
      <c r="AX1542" s="13" t="s">
        <v>69</v>
      </c>
      <c r="AY1542" s="210" t="s">
        <v>165</v>
      </c>
    </row>
    <row r="1543" spans="1:65" s="15" customFormat="1" ht="11.25">
      <c r="B1543" s="221"/>
      <c r="C1543" s="222"/>
      <c r="D1543" s="201" t="s">
        <v>181</v>
      </c>
      <c r="E1543" s="223" t="s">
        <v>19</v>
      </c>
      <c r="F1543" s="224" t="s">
        <v>184</v>
      </c>
      <c r="G1543" s="222"/>
      <c r="H1543" s="225">
        <v>546.07400000000007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181</v>
      </c>
      <c r="AU1543" s="231" t="s">
        <v>79</v>
      </c>
      <c r="AV1543" s="15" t="s">
        <v>88</v>
      </c>
      <c r="AW1543" s="15" t="s">
        <v>31</v>
      </c>
      <c r="AX1543" s="15" t="s">
        <v>73</v>
      </c>
      <c r="AY1543" s="231" t="s">
        <v>165</v>
      </c>
    </row>
    <row r="1544" spans="1:65" s="2" customFormat="1" ht="44.25" customHeight="1">
      <c r="A1544" s="37"/>
      <c r="B1544" s="38"/>
      <c r="C1544" s="181" t="s">
        <v>1758</v>
      </c>
      <c r="D1544" s="181" t="s">
        <v>167</v>
      </c>
      <c r="E1544" s="182" t="s">
        <v>1759</v>
      </c>
      <c r="F1544" s="183" t="s">
        <v>1760</v>
      </c>
      <c r="G1544" s="184" t="s">
        <v>256</v>
      </c>
      <c r="H1544" s="185">
        <v>42.734000000000002</v>
      </c>
      <c r="I1544" s="186"/>
      <c r="J1544" s="187">
        <f>ROUND(I1544*H1544,2)</f>
        <v>0</v>
      </c>
      <c r="K1544" s="183" t="s">
        <v>171</v>
      </c>
      <c r="L1544" s="42"/>
      <c r="M1544" s="188" t="s">
        <v>19</v>
      </c>
      <c r="N1544" s="189" t="s">
        <v>41</v>
      </c>
      <c r="O1544" s="67"/>
      <c r="P1544" s="190">
        <f>O1544*H1544</f>
        <v>0</v>
      </c>
      <c r="Q1544" s="190">
        <v>0</v>
      </c>
      <c r="R1544" s="190">
        <f>Q1544*H1544</f>
        <v>0</v>
      </c>
      <c r="S1544" s="190">
        <v>0</v>
      </c>
      <c r="T1544" s="191">
        <f>S1544*H1544</f>
        <v>0</v>
      </c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R1544" s="192" t="s">
        <v>88</v>
      </c>
      <c r="AT1544" s="192" t="s">
        <v>167</v>
      </c>
      <c r="AU1544" s="192" t="s">
        <v>79</v>
      </c>
      <c r="AY1544" s="20" t="s">
        <v>165</v>
      </c>
      <c r="BE1544" s="193">
        <f>IF(N1544="základní",J1544,0)</f>
        <v>0</v>
      </c>
      <c r="BF1544" s="193">
        <f>IF(N1544="snížená",J1544,0)</f>
        <v>0</v>
      </c>
      <c r="BG1544" s="193">
        <f>IF(N1544="zákl. přenesená",J1544,0)</f>
        <v>0</v>
      </c>
      <c r="BH1544" s="193">
        <f>IF(N1544="sníž. přenesená",J1544,0)</f>
        <v>0</v>
      </c>
      <c r="BI1544" s="193">
        <f>IF(N1544="nulová",J1544,0)</f>
        <v>0</v>
      </c>
      <c r="BJ1544" s="20" t="s">
        <v>79</v>
      </c>
      <c r="BK1544" s="193">
        <f>ROUND(I1544*H1544,2)</f>
        <v>0</v>
      </c>
      <c r="BL1544" s="20" t="s">
        <v>88</v>
      </c>
      <c r="BM1544" s="192" t="s">
        <v>1761</v>
      </c>
    </row>
    <row r="1545" spans="1:65" s="2" customFormat="1" ht="11.25">
      <c r="A1545" s="37"/>
      <c r="B1545" s="38"/>
      <c r="C1545" s="39"/>
      <c r="D1545" s="194" t="s">
        <v>172</v>
      </c>
      <c r="E1545" s="39"/>
      <c r="F1545" s="195" t="s">
        <v>1762</v>
      </c>
      <c r="G1545" s="39"/>
      <c r="H1545" s="39"/>
      <c r="I1545" s="196"/>
      <c r="J1545" s="39"/>
      <c r="K1545" s="39"/>
      <c r="L1545" s="42"/>
      <c r="M1545" s="197"/>
      <c r="N1545" s="198"/>
      <c r="O1545" s="67"/>
      <c r="P1545" s="67"/>
      <c r="Q1545" s="67"/>
      <c r="R1545" s="67"/>
      <c r="S1545" s="67"/>
      <c r="T1545" s="68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T1545" s="20" t="s">
        <v>172</v>
      </c>
      <c r="AU1545" s="20" t="s">
        <v>79</v>
      </c>
    </row>
    <row r="1546" spans="1:65" s="2" customFormat="1" ht="37.9" customHeight="1">
      <c r="A1546" s="37"/>
      <c r="B1546" s="38"/>
      <c r="C1546" s="181" t="s">
        <v>1048</v>
      </c>
      <c r="D1546" s="181" t="s">
        <v>167</v>
      </c>
      <c r="E1546" s="182" t="s">
        <v>1763</v>
      </c>
      <c r="F1546" s="183" t="s">
        <v>1764</v>
      </c>
      <c r="G1546" s="184" t="s">
        <v>256</v>
      </c>
      <c r="H1546" s="185">
        <v>36.332999999999998</v>
      </c>
      <c r="I1546" s="186"/>
      <c r="J1546" s="187">
        <f>ROUND(I1546*H1546,2)</f>
        <v>0</v>
      </c>
      <c r="K1546" s="183" t="s">
        <v>171</v>
      </c>
      <c r="L1546" s="42"/>
      <c r="M1546" s="188" t="s">
        <v>19</v>
      </c>
      <c r="N1546" s="189" t="s">
        <v>41</v>
      </c>
      <c r="O1546" s="67"/>
      <c r="P1546" s="190">
        <f>O1546*H1546</f>
        <v>0</v>
      </c>
      <c r="Q1546" s="190">
        <v>0</v>
      </c>
      <c r="R1546" s="190">
        <f>Q1546*H1546</f>
        <v>0</v>
      </c>
      <c r="S1546" s="190">
        <v>0</v>
      </c>
      <c r="T1546" s="191">
        <f>S1546*H1546</f>
        <v>0</v>
      </c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R1546" s="192" t="s">
        <v>88</v>
      </c>
      <c r="AT1546" s="192" t="s">
        <v>167</v>
      </c>
      <c r="AU1546" s="192" t="s">
        <v>79</v>
      </c>
      <c r="AY1546" s="20" t="s">
        <v>165</v>
      </c>
      <c r="BE1546" s="193">
        <f>IF(N1546="základní",J1546,0)</f>
        <v>0</v>
      </c>
      <c r="BF1546" s="193">
        <f>IF(N1546="snížená",J1546,0)</f>
        <v>0</v>
      </c>
      <c r="BG1546" s="193">
        <f>IF(N1546="zákl. přenesená",J1546,0)</f>
        <v>0</v>
      </c>
      <c r="BH1546" s="193">
        <f>IF(N1546="sníž. přenesená",J1546,0)</f>
        <v>0</v>
      </c>
      <c r="BI1546" s="193">
        <f>IF(N1546="nulová",J1546,0)</f>
        <v>0</v>
      </c>
      <c r="BJ1546" s="20" t="s">
        <v>79</v>
      </c>
      <c r="BK1546" s="193">
        <f>ROUND(I1546*H1546,2)</f>
        <v>0</v>
      </c>
      <c r="BL1546" s="20" t="s">
        <v>88</v>
      </c>
      <c r="BM1546" s="192" t="s">
        <v>1765</v>
      </c>
    </row>
    <row r="1547" spans="1:65" s="2" customFormat="1" ht="11.25">
      <c r="A1547" s="37"/>
      <c r="B1547" s="38"/>
      <c r="C1547" s="39"/>
      <c r="D1547" s="194" t="s">
        <v>172</v>
      </c>
      <c r="E1547" s="39"/>
      <c r="F1547" s="195" t="s">
        <v>1766</v>
      </c>
      <c r="G1547" s="39"/>
      <c r="H1547" s="39"/>
      <c r="I1547" s="196"/>
      <c r="J1547" s="39"/>
      <c r="K1547" s="39"/>
      <c r="L1547" s="42"/>
      <c r="M1547" s="197"/>
      <c r="N1547" s="198"/>
      <c r="O1547" s="67"/>
      <c r="P1547" s="67"/>
      <c r="Q1547" s="67"/>
      <c r="R1547" s="67"/>
      <c r="S1547" s="67"/>
      <c r="T1547" s="68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T1547" s="20" t="s">
        <v>172</v>
      </c>
      <c r="AU1547" s="20" t="s">
        <v>79</v>
      </c>
    </row>
    <row r="1548" spans="1:65" s="2" customFormat="1" ht="44.25" customHeight="1">
      <c r="A1548" s="37"/>
      <c r="B1548" s="38"/>
      <c r="C1548" s="181" t="s">
        <v>1767</v>
      </c>
      <c r="D1548" s="181" t="s">
        <v>167</v>
      </c>
      <c r="E1548" s="182" t="s">
        <v>1768</v>
      </c>
      <c r="F1548" s="183" t="s">
        <v>1769</v>
      </c>
      <c r="G1548" s="184" t="s">
        <v>256</v>
      </c>
      <c r="H1548" s="185">
        <v>4.2850000000000001</v>
      </c>
      <c r="I1548" s="186"/>
      <c r="J1548" s="187">
        <f>ROUND(I1548*H1548,2)</f>
        <v>0</v>
      </c>
      <c r="K1548" s="183" t="s">
        <v>171</v>
      </c>
      <c r="L1548" s="42"/>
      <c r="M1548" s="188" t="s">
        <v>19</v>
      </c>
      <c r="N1548" s="189" t="s">
        <v>41</v>
      </c>
      <c r="O1548" s="67"/>
      <c r="P1548" s="190">
        <f>O1548*H1548</f>
        <v>0</v>
      </c>
      <c r="Q1548" s="190">
        <v>0</v>
      </c>
      <c r="R1548" s="190">
        <f>Q1548*H1548</f>
        <v>0</v>
      </c>
      <c r="S1548" s="190">
        <v>0</v>
      </c>
      <c r="T1548" s="191">
        <f>S1548*H1548</f>
        <v>0</v>
      </c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R1548" s="192" t="s">
        <v>88</v>
      </c>
      <c r="AT1548" s="192" t="s">
        <v>167</v>
      </c>
      <c r="AU1548" s="192" t="s">
        <v>79</v>
      </c>
      <c r="AY1548" s="20" t="s">
        <v>165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0" t="s">
        <v>79</v>
      </c>
      <c r="BK1548" s="193">
        <f>ROUND(I1548*H1548,2)</f>
        <v>0</v>
      </c>
      <c r="BL1548" s="20" t="s">
        <v>88</v>
      </c>
      <c r="BM1548" s="192" t="s">
        <v>1770</v>
      </c>
    </row>
    <row r="1549" spans="1:65" s="2" customFormat="1" ht="11.25">
      <c r="A1549" s="37"/>
      <c r="B1549" s="38"/>
      <c r="C1549" s="39"/>
      <c r="D1549" s="194" t="s">
        <v>172</v>
      </c>
      <c r="E1549" s="39"/>
      <c r="F1549" s="195" t="s">
        <v>1771</v>
      </c>
      <c r="G1549" s="39"/>
      <c r="H1549" s="39"/>
      <c r="I1549" s="196"/>
      <c r="J1549" s="39"/>
      <c r="K1549" s="39"/>
      <c r="L1549" s="42"/>
      <c r="M1549" s="197"/>
      <c r="N1549" s="198"/>
      <c r="O1549" s="67"/>
      <c r="P1549" s="67"/>
      <c r="Q1549" s="67"/>
      <c r="R1549" s="67"/>
      <c r="S1549" s="67"/>
      <c r="T1549" s="68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T1549" s="20" t="s">
        <v>172</v>
      </c>
      <c r="AU1549" s="20" t="s">
        <v>79</v>
      </c>
    </row>
    <row r="1550" spans="1:65" s="2" customFormat="1" ht="44.25" customHeight="1">
      <c r="A1550" s="37"/>
      <c r="B1550" s="38"/>
      <c r="C1550" s="181" t="s">
        <v>1063</v>
      </c>
      <c r="D1550" s="181" t="s">
        <v>167</v>
      </c>
      <c r="E1550" s="182" t="s">
        <v>1772</v>
      </c>
      <c r="F1550" s="183" t="s">
        <v>1773</v>
      </c>
      <c r="G1550" s="184" t="s">
        <v>256</v>
      </c>
      <c r="H1550" s="185">
        <v>3.5960000000000001</v>
      </c>
      <c r="I1550" s="186"/>
      <c r="J1550" s="187">
        <f>ROUND(I1550*H1550,2)</f>
        <v>0</v>
      </c>
      <c r="K1550" s="183" t="s">
        <v>171</v>
      </c>
      <c r="L1550" s="42"/>
      <c r="M1550" s="188" t="s">
        <v>19</v>
      </c>
      <c r="N1550" s="189" t="s">
        <v>41</v>
      </c>
      <c r="O1550" s="67"/>
      <c r="P1550" s="190">
        <f>O1550*H1550</f>
        <v>0</v>
      </c>
      <c r="Q1550" s="190">
        <v>0</v>
      </c>
      <c r="R1550" s="190">
        <f>Q1550*H1550</f>
        <v>0</v>
      </c>
      <c r="S1550" s="190">
        <v>0</v>
      </c>
      <c r="T1550" s="191">
        <f>S1550*H1550</f>
        <v>0</v>
      </c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R1550" s="192" t="s">
        <v>88</v>
      </c>
      <c r="AT1550" s="192" t="s">
        <v>167</v>
      </c>
      <c r="AU1550" s="192" t="s">
        <v>79</v>
      </c>
      <c r="AY1550" s="20" t="s">
        <v>165</v>
      </c>
      <c r="BE1550" s="193">
        <f>IF(N1550="základní",J1550,0)</f>
        <v>0</v>
      </c>
      <c r="BF1550" s="193">
        <f>IF(N1550="snížená",J1550,0)</f>
        <v>0</v>
      </c>
      <c r="BG1550" s="193">
        <f>IF(N1550="zákl. přenesená",J1550,0)</f>
        <v>0</v>
      </c>
      <c r="BH1550" s="193">
        <f>IF(N1550="sníž. přenesená",J1550,0)</f>
        <v>0</v>
      </c>
      <c r="BI1550" s="193">
        <f>IF(N1550="nulová",J1550,0)</f>
        <v>0</v>
      </c>
      <c r="BJ1550" s="20" t="s">
        <v>79</v>
      </c>
      <c r="BK1550" s="193">
        <f>ROUND(I1550*H1550,2)</f>
        <v>0</v>
      </c>
      <c r="BL1550" s="20" t="s">
        <v>88</v>
      </c>
      <c r="BM1550" s="192" t="s">
        <v>1774</v>
      </c>
    </row>
    <row r="1551" spans="1:65" s="2" customFormat="1" ht="11.25">
      <c r="A1551" s="37"/>
      <c r="B1551" s="38"/>
      <c r="C1551" s="39"/>
      <c r="D1551" s="194" t="s">
        <v>172</v>
      </c>
      <c r="E1551" s="39"/>
      <c r="F1551" s="195" t="s">
        <v>1775</v>
      </c>
      <c r="G1551" s="39"/>
      <c r="H1551" s="39"/>
      <c r="I1551" s="196"/>
      <c r="J1551" s="39"/>
      <c r="K1551" s="39"/>
      <c r="L1551" s="42"/>
      <c r="M1551" s="197"/>
      <c r="N1551" s="198"/>
      <c r="O1551" s="67"/>
      <c r="P1551" s="67"/>
      <c r="Q1551" s="67"/>
      <c r="R1551" s="67"/>
      <c r="S1551" s="67"/>
      <c r="T1551" s="68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T1551" s="20" t="s">
        <v>172</v>
      </c>
      <c r="AU1551" s="20" t="s">
        <v>79</v>
      </c>
    </row>
    <row r="1552" spans="1:65" s="2" customFormat="1" ht="44.25" customHeight="1">
      <c r="A1552" s="37"/>
      <c r="B1552" s="38"/>
      <c r="C1552" s="181" t="s">
        <v>1776</v>
      </c>
      <c r="D1552" s="181" t="s">
        <v>167</v>
      </c>
      <c r="E1552" s="182" t="s">
        <v>1777</v>
      </c>
      <c r="F1552" s="183" t="s">
        <v>1778</v>
      </c>
      <c r="G1552" s="184" t="s">
        <v>256</v>
      </c>
      <c r="H1552" s="185">
        <v>0.20300000000000001</v>
      </c>
      <c r="I1552" s="186"/>
      <c r="J1552" s="187">
        <f>ROUND(I1552*H1552,2)</f>
        <v>0</v>
      </c>
      <c r="K1552" s="183" t="s">
        <v>171</v>
      </c>
      <c r="L1552" s="42"/>
      <c r="M1552" s="188" t="s">
        <v>19</v>
      </c>
      <c r="N1552" s="189" t="s">
        <v>41</v>
      </c>
      <c r="O1552" s="67"/>
      <c r="P1552" s="190">
        <f>O1552*H1552</f>
        <v>0</v>
      </c>
      <c r="Q1552" s="190">
        <v>0</v>
      </c>
      <c r="R1552" s="190">
        <f>Q1552*H1552</f>
        <v>0</v>
      </c>
      <c r="S1552" s="190">
        <v>0</v>
      </c>
      <c r="T1552" s="191">
        <f>S1552*H1552</f>
        <v>0</v>
      </c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R1552" s="192" t="s">
        <v>88</v>
      </c>
      <c r="AT1552" s="192" t="s">
        <v>167</v>
      </c>
      <c r="AU1552" s="192" t="s">
        <v>79</v>
      </c>
      <c r="AY1552" s="20" t="s">
        <v>165</v>
      </c>
      <c r="BE1552" s="193">
        <f>IF(N1552="základní",J1552,0)</f>
        <v>0</v>
      </c>
      <c r="BF1552" s="193">
        <f>IF(N1552="snížená",J1552,0)</f>
        <v>0</v>
      </c>
      <c r="BG1552" s="193">
        <f>IF(N1552="zákl. přenesená",J1552,0)</f>
        <v>0</v>
      </c>
      <c r="BH1552" s="193">
        <f>IF(N1552="sníž. přenesená",J1552,0)</f>
        <v>0</v>
      </c>
      <c r="BI1552" s="193">
        <f>IF(N1552="nulová",J1552,0)</f>
        <v>0</v>
      </c>
      <c r="BJ1552" s="20" t="s">
        <v>79</v>
      </c>
      <c r="BK1552" s="193">
        <f>ROUND(I1552*H1552,2)</f>
        <v>0</v>
      </c>
      <c r="BL1552" s="20" t="s">
        <v>88</v>
      </c>
      <c r="BM1552" s="192" t="s">
        <v>1779</v>
      </c>
    </row>
    <row r="1553" spans="1:65" s="2" customFormat="1" ht="11.25">
      <c r="A1553" s="37"/>
      <c r="B1553" s="38"/>
      <c r="C1553" s="39"/>
      <c r="D1553" s="194" t="s">
        <v>172</v>
      </c>
      <c r="E1553" s="39"/>
      <c r="F1553" s="195" t="s">
        <v>1780</v>
      </c>
      <c r="G1553" s="39"/>
      <c r="H1553" s="39"/>
      <c r="I1553" s="196"/>
      <c r="J1553" s="39"/>
      <c r="K1553" s="39"/>
      <c r="L1553" s="42"/>
      <c r="M1553" s="197"/>
      <c r="N1553" s="198"/>
      <c r="O1553" s="67"/>
      <c r="P1553" s="67"/>
      <c r="Q1553" s="67"/>
      <c r="R1553" s="67"/>
      <c r="S1553" s="67"/>
      <c r="T1553" s="68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T1553" s="20" t="s">
        <v>172</v>
      </c>
      <c r="AU1553" s="20" t="s">
        <v>79</v>
      </c>
    </row>
    <row r="1554" spans="1:65" s="12" customFormat="1" ht="22.9" customHeight="1">
      <c r="B1554" s="165"/>
      <c r="C1554" s="166"/>
      <c r="D1554" s="167" t="s">
        <v>68</v>
      </c>
      <c r="E1554" s="179" t="s">
        <v>1781</v>
      </c>
      <c r="F1554" s="179" t="s">
        <v>1782</v>
      </c>
      <c r="G1554" s="166"/>
      <c r="H1554" s="166"/>
      <c r="I1554" s="169"/>
      <c r="J1554" s="180">
        <f>BK1554</f>
        <v>0</v>
      </c>
      <c r="K1554" s="166"/>
      <c r="L1554" s="171"/>
      <c r="M1554" s="172"/>
      <c r="N1554" s="173"/>
      <c r="O1554" s="173"/>
      <c r="P1554" s="174">
        <f>SUM(P1555:P1563)</f>
        <v>0</v>
      </c>
      <c r="Q1554" s="173"/>
      <c r="R1554" s="174">
        <f>SUM(R1555:R1563)</f>
        <v>0</v>
      </c>
      <c r="S1554" s="173"/>
      <c r="T1554" s="175">
        <f>SUM(T1555:T1563)</f>
        <v>0</v>
      </c>
      <c r="AR1554" s="176" t="s">
        <v>73</v>
      </c>
      <c r="AT1554" s="177" t="s">
        <v>68</v>
      </c>
      <c r="AU1554" s="177" t="s">
        <v>73</v>
      </c>
      <c r="AY1554" s="176" t="s">
        <v>165</v>
      </c>
      <c r="BK1554" s="178">
        <f>SUM(BK1555:BK1563)</f>
        <v>0</v>
      </c>
    </row>
    <row r="1555" spans="1:65" s="2" customFormat="1" ht="55.5" customHeight="1">
      <c r="A1555" s="37"/>
      <c r="B1555" s="38"/>
      <c r="C1555" s="181" t="s">
        <v>1075</v>
      </c>
      <c r="D1555" s="181" t="s">
        <v>167</v>
      </c>
      <c r="E1555" s="182" t="s">
        <v>1783</v>
      </c>
      <c r="F1555" s="183" t="s">
        <v>1784</v>
      </c>
      <c r="G1555" s="184" t="s">
        <v>256</v>
      </c>
      <c r="H1555" s="185">
        <v>283.58600000000001</v>
      </c>
      <c r="I1555" s="186"/>
      <c r="J1555" s="187">
        <f>ROUND(I1555*H1555,2)</f>
        <v>0</v>
      </c>
      <c r="K1555" s="183" t="s">
        <v>171</v>
      </c>
      <c r="L1555" s="42"/>
      <c r="M1555" s="188" t="s">
        <v>19</v>
      </c>
      <c r="N1555" s="189" t="s">
        <v>41</v>
      </c>
      <c r="O1555" s="67"/>
      <c r="P1555" s="190">
        <f>O1555*H1555</f>
        <v>0</v>
      </c>
      <c r="Q1555" s="190">
        <v>0</v>
      </c>
      <c r="R1555" s="190">
        <f>Q1555*H1555</f>
        <v>0</v>
      </c>
      <c r="S1555" s="190">
        <v>0</v>
      </c>
      <c r="T1555" s="191">
        <f>S1555*H1555</f>
        <v>0</v>
      </c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R1555" s="192" t="s">
        <v>88</v>
      </c>
      <c r="AT1555" s="192" t="s">
        <v>167</v>
      </c>
      <c r="AU1555" s="192" t="s">
        <v>79</v>
      </c>
      <c r="AY1555" s="20" t="s">
        <v>165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0" t="s">
        <v>79</v>
      </c>
      <c r="BK1555" s="193">
        <f>ROUND(I1555*H1555,2)</f>
        <v>0</v>
      </c>
      <c r="BL1555" s="20" t="s">
        <v>88</v>
      </c>
      <c r="BM1555" s="192" t="s">
        <v>1785</v>
      </c>
    </row>
    <row r="1556" spans="1:65" s="2" customFormat="1" ht="11.25">
      <c r="A1556" s="37"/>
      <c r="B1556" s="38"/>
      <c r="C1556" s="39"/>
      <c r="D1556" s="194" t="s">
        <v>172</v>
      </c>
      <c r="E1556" s="39"/>
      <c r="F1556" s="195" t="s">
        <v>1786</v>
      </c>
      <c r="G1556" s="39"/>
      <c r="H1556" s="39"/>
      <c r="I1556" s="196"/>
      <c r="J1556" s="39"/>
      <c r="K1556" s="39"/>
      <c r="L1556" s="42"/>
      <c r="M1556" s="197"/>
      <c r="N1556" s="198"/>
      <c r="O1556" s="67"/>
      <c r="P1556" s="67"/>
      <c r="Q1556" s="67"/>
      <c r="R1556" s="67"/>
      <c r="S1556" s="67"/>
      <c r="T1556" s="68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T1556" s="20" t="s">
        <v>172</v>
      </c>
      <c r="AU1556" s="20" t="s">
        <v>79</v>
      </c>
    </row>
    <row r="1557" spans="1:65" s="13" customFormat="1" ht="11.25">
      <c r="B1557" s="199"/>
      <c r="C1557" s="200"/>
      <c r="D1557" s="201" t="s">
        <v>181</v>
      </c>
      <c r="E1557" s="200"/>
      <c r="F1557" s="203" t="s">
        <v>1787</v>
      </c>
      <c r="G1557" s="200"/>
      <c r="H1557" s="204">
        <v>283.58600000000001</v>
      </c>
      <c r="I1557" s="205"/>
      <c r="J1557" s="200"/>
      <c r="K1557" s="200"/>
      <c r="L1557" s="206"/>
      <c r="M1557" s="207"/>
      <c r="N1557" s="208"/>
      <c r="O1557" s="208"/>
      <c r="P1557" s="208"/>
      <c r="Q1557" s="208"/>
      <c r="R1557" s="208"/>
      <c r="S1557" s="208"/>
      <c r="T1557" s="209"/>
      <c r="AT1557" s="210" t="s">
        <v>181</v>
      </c>
      <c r="AU1557" s="210" t="s">
        <v>79</v>
      </c>
      <c r="AV1557" s="13" t="s">
        <v>79</v>
      </c>
      <c r="AW1557" s="13" t="s">
        <v>4</v>
      </c>
      <c r="AX1557" s="13" t="s">
        <v>73</v>
      </c>
      <c r="AY1557" s="210" t="s">
        <v>165</v>
      </c>
    </row>
    <row r="1558" spans="1:65" s="2" customFormat="1" ht="55.5" customHeight="1">
      <c r="A1558" s="37"/>
      <c r="B1558" s="38"/>
      <c r="C1558" s="181" t="s">
        <v>1788</v>
      </c>
      <c r="D1558" s="181" t="s">
        <v>167</v>
      </c>
      <c r="E1558" s="182" t="s">
        <v>1789</v>
      </c>
      <c r="F1558" s="183" t="s">
        <v>1790</v>
      </c>
      <c r="G1558" s="184" t="s">
        <v>256</v>
      </c>
      <c r="H1558" s="185">
        <v>283.58600000000001</v>
      </c>
      <c r="I1558" s="186"/>
      <c r="J1558" s="187">
        <f>ROUND(I1558*H1558,2)</f>
        <v>0</v>
      </c>
      <c r="K1558" s="183" t="s">
        <v>171</v>
      </c>
      <c r="L1558" s="42"/>
      <c r="M1558" s="188" t="s">
        <v>19</v>
      </c>
      <c r="N1558" s="189" t="s">
        <v>41</v>
      </c>
      <c r="O1558" s="67"/>
      <c r="P1558" s="190">
        <f>O1558*H1558</f>
        <v>0</v>
      </c>
      <c r="Q1558" s="190">
        <v>0</v>
      </c>
      <c r="R1558" s="190">
        <f>Q1558*H1558</f>
        <v>0</v>
      </c>
      <c r="S1558" s="190">
        <v>0</v>
      </c>
      <c r="T1558" s="191">
        <f>S1558*H1558</f>
        <v>0</v>
      </c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R1558" s="192" t="s">
        <v>88</v>
      </c>
      <c r="AT1558" s="192" t="s">
        <v>167</v>
      </c>
      <c r="AU1558" s="192" t="s">
        <v>79</v>
      </c>
      <c r="AY1558" s="20" t="s">
        <v>165</v>
      </c>
      <c r="BE1558" s="193">
        <f>IF(N1558="základní",J1558,0)</f>
        <v>0</v>
      </c>
      <c r="BF1558" s="193">
        <f>IF(N1558="snížená",J1558,0)</f>
        <v>0</v>
      </c>
      <c r="BG1558" s="193">
        <f>IF(N1558="zákl. přenesená",J1558,0)</f>
        <v>0</v>
      </c>
      <c r="BH1558" s="193">
        <f>IF(N1558="sníž. přenesená",J1558,0)</f>
        <v>0</v>
      </c>
      <c r="BI1558" s="193">
        <f>IF(N1558="nulová",J1558,0)</f>
        <v>0</v>
      </c>
      <c r="BJ1558" s="20" t="s">
        <v>79</v>
      </c>
      <c r="BK1558" s="193">
        <f>ROUND(I1558*H1558,2)</f>
        <v>0</v>
      </c>
      <c r="BL1558" s="20" t="s">
        <v>88</v>
      </c>
      <c r="BM1558" s="192" t="s">
        <v>1791</v>
      </c>
    </row>
    <row r="1559" spans="1:65" s="2" customFormat="1" ht="11.25">
      <c r="A1559" s="37"/>
      <c r="B1559" s="38"/>
      <c r="C1559" s="39"/>
      <c r="D1559" s="194" t="s">
        <v>172</v>
      </c>
      <c r="E1559" s="39"/>
      <c r="F1559" s="195" t="s">
        <v>1792</v>
      </c>
      <c r="G1559" s="39"/>
      <c r="H1559" s="39"/>
      <c r="I1559" s="196"/>
      <c r="J1559" s="39"/>
      <c r="K1559" s="39"/>
      <c r="L1559" s="42"/>
      <c r="M1559" s="197"/>
      <c r="N1559" s="198"/>
      <c r="O1559" s="67"/>
      <c r="P1559" s="67"/>
      <c r="Q1559" s="67"/>
      <c r="R1559" s="67"/>
      <c r="S1559" s="67"/>
      <c r="T1559" s="68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T1559" s="20" t="s">
        <v>172</v>
      </c>
      <c r="AU1559" s="20" t="s">
        <v>79</v>
      </c>
    </row>
    <row r="1560" spans="1:65" s="13" customFormat="1" ht="11.25">
      <c r="B1560" s="199"/>
      <c r="C1560" s="200"/>
      <c r="D1560" s="201" t="s">
        <v>181</v>
      </c>
      <c r="E1560" s="200"/>
      <c r="F1560" s="203" t="s">
        <v>1787</v>
      </c>
      <c r="G1560" s="200"/>
      <c r="H1560" s="204">
        <v>283.58600000000001</v>
      </c>
      <c r="I1560" s="205"/>
      <c r="J1560" s="200"/>
      <c r="K1560" s="200"/>
      <c r="L1560" s="206"/>
      <c r="M1560" s="207"/>
      <c r="N1560" s="208"/>
      <c r="O1560" s="208"/>
      <c r="P1560" s="208"/>
      <c r="Q1560" s="208"/>
      <c r="R1560" s="208"/>
      <c r="S1560" s="208"/>
      <c r="T1560" s="209"/>
      <c r="AT1560" s="210" t="s">
        <v>181</v>
      </c>
      <c r="AU1560" s="210" t="s">
        <v>79</v>
      </c>
      <c r="AV1560" s="13" t="s">
        <v>79</v>
      </c>
      <c r="AW1560" s="13" t="s">
        <v>4</v>
      </c>
      <c r="AX1560" s="13" t="s">
        <v>73</v>
      </c>
      <c r="AY1560" s="210" t="s">
        <v>165</v>
      </c>
    </row>
    <row r="1561" spans="1:65" s="2" customFormat="1" ht="66.75" customHeight="1">
      <c r="A1561" s="37"/>
      <c r="B1561" s="38"/>
      <c r="C1561" s="181" t="s">
        <v>1091</v>
      </c>
      <c r="D1561" s="181" t="s">
        <v>167</v>
      </c>
      <c r="E1561" s="182" t="s">
        <v>1793</v>
      </c>
      <c r="F1561" s="183" t="s">
        <v>1794</v>
      </c>
      <c r="G1561" s="184" t="s">
        <v>256</v>
      </c>
      <c r="H1561" s="185">
        <v>378.11500000000001</v>
      </c>
      <c r="I1561" s="186"/>
      <c r="J1561" s="187">
        <f>ROUND(I1561*H1561,2)</f>
        <v>0</v>
      </c>
      <c r="K1561" s="183" t="s">
        <v>171</v>
      </c>
      <c r="L1561" s="42"/>
      <c r="M1561" s="188" t="s">
        <v>19</v>
      </c>
      <c r="N1561" s="189" t="s">
        <v>41</v>
      </c>
      <c r="O1561" s="67"/>
      <c r="P1561" s="190">
        <f>O1561*H1561</f>
        <v>0</v>
      </c>
      <c r="Q1561" s="190">
        <v>0</v>
      </c>
      <c r="R1561" s="190">
        <f>Q1561*H1561</f>
        <v>0</v>
      </c>
      <c r="S1561" s="190">
        <v>0</v>
      </c>
      <c r="T1561" s="191">
        <f>S1561*H1561</f>
        <v>0</v>
      </c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R1561" s="192" t="s">
        <v>88</v>
      </c>
      <c r="AT1561" s="192" t="s">
        <v>167</v>
      </c>
      <c r="AU1561" s="192" t="s">
        <v>79</v>
      </c>
      <c r="AY1561" s="20" t="s">
        <v>165</v>
      </c>
      <c r="BE1561" s="193">
        <f>IF(N1561="základní",J1561,0)</f>
        <v>0</v>
      </c>
      <c r="BF1561" s="193">
        <f>IF(N1561="snížená",J1561,0)</f>
        <v>0</v>
      </c>
      <c r="BG1561" s="193">
        <f>IF(N1561="zákl. přenesená",J1561,0)</f>
        <v>0</v>
      </c>
      <c r="BH1561" s="193">
        <f>IF(N1561="sníž. přenesená",J1561,0)</f>
        <v>0</v>
      </c>
      <c r="BI1561" s="193">
        <f>IF(N1561="nulová",J1561,0)</f>
        <v>0</v>
      </c>
      <c r="BJ1561" s="20" t="s">
        <v>79</v>
      </c>
      <c r="BK1561" s="193">
        <f>ROUND(I1561*H1561,2)</f>
        <v>0</v>
      </c>
      <c r="BL1561" s="20" t="s">
        <v>88</v>
      </c>
      <c r="BM1561" s="192" t="s">
        <v>1795</v>
      </c>
    </row>
    <row r="1562" spans="1:65" s="2" customFormat="1" ht="11.25">
      <c r="A1562" s="37"/>
      <c r="B1562" s="38"/>
      <c r="C1562" s="39"/>
      <c r="D1562" s="194" t="s">
        <v>172</v>
      </c>
      <c r="E1562" s="39"/>
      <c r="F1562" s="195" t="s">
        <v>1796</v>
      </c>
      <c r="G1562" s="39"/>
      <c r="H1562" s="39"/>
      <c r="I1562" s="196"/>
      <c r="J1562" s="39"/>
      <c r="K1562" s="39"/>
      <c r="L1562" s="42"/>
      <c r="M1562" s="197"/>
      <c r="N1562" s="198"/>
      <c r="O1562" s="67"/>
      <c r="P1562" s="67"/>
      <c r="Q1562" s="67"/>
      <c r="R1562" s="67"/>
      <c r="S1562" s="67"/>
      <c r="T1562" s="68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T1562" s="20" t="s">
        <v>172</v>
      </c>
      <c r="AU1562" s="20" t="s">
        <v>79</v>
      </c>
    </row>
    <row r="1563" spans="1:65" s="13" customFormat="1" ht="11.25">
      <c r="B1563" s="199"/>
      <c r="C1563" s="200"/>
      <c r="D1563" s="201" t="s">
        <v>181</v>
      </c>
      <c r="E1563" s="200"/>
      <c r="F1563" s="203" t="s">
        <v>1797</v>
      </c>
      <c r="G1563" s="200"/>
      <c r="H1563" s="204">
        <v>378.11500000000001</v>
      </c>
      <c r="I1563" s="205"/>
      <c r="J1563" s="200"/>
      <c r="K1563" s="200"/>
      <c r="L1563" s="206"/>
      <c r="M1563" s="207"/>
      <c r="N1563" s="208"/>
      <c r="O1563" s="208"/>
      <c r="P1563" s="208"/>
      <c r="Q1563" s="208"/>
      <c r="R1563" s="208"/>
      <c r="S1563" s="208"/>
      <c r="T1563" s="209"/>
      <c r="AT1563" s="210" t="s">
        <v>181</v>
      </c>
      <c r="AU1563" s="210" t="s">
        <v>79</v>
      </c>
      <c r="AV1563" s="13" t="s">
        <v>79</v>
      </c>
      <c r="AW1563" s="13" t="s">
        <v>4</v>
      </c>
      <c r="AX1563" s="13" t="s">
        <v>73</v>
      </c>
      <c r="AY1563" s="210" t="s">
        <v>165</v>
      </c>
    </row>
    <row r="1564" spans="1:65" s="12" customFormat="1" ht="25.9" customHeight="1">
      <c r="B1564" s="165"/>
      <c r="C1564" s="166"/>
      <c r="D1564" s="167" t="s">
        <v>68</v>
      </c>
      <c r="E1564" s="168" t="s">
        <v>1798</v>
      </c>
      <c r="F1564" s="168" t="s">
        <v>1799</v>
      </c>
      <c r="G1564" s="166"/>
      <c r="H1564" s="166"/>
      <c r="I1564" s="169"/>
      <c r="J1564" s="170">
        <f>BK1564</f>
        <v>0</v>
      </c>
      <c r="K1564" s="166"/>
      <c r="L1564" s="171"/>
      <c r="M1564" s="172"/>
      <c r="N1564" s="173"/>
      <c r="O1564" s="173"/>
      <c r="P1564" s="174">
        <f>P1565+P1672+P1732+P1822+P1838+P1845+P2017+P2144+P2221+P2291+P2521+P2570+P2636+P2825+P2869+P2883+P2918+P2972+P3194</f>
        <v>0</v>
      </c>
      <c r="Q1564" s="173"/>
      <c r="R1564" s="174">
        <f>R1565+R1672+R1732+R1822+R1838+R1845+R2017+R2144+R2221+R2291+R2521+R2570+R2636+R2825+R2869+R2883+R2918+R2972+R3194</f>
        <v>121.46035627000001</v>
      </c>
      <c r="S1564" s="173"/>
      <c r="T1564" s="175">
        <f>T1565+T1672+T1732+T1822+T1838+T1845+T2017+T2144+T2221+T2291+T2521+T2570+T2636+T2825+T2869+T2883+T2918+T2972+T3194</f>
        <v>78.903727050000015</v>
      </c>
      <c r="AR1564" s="176" t="s">
        <v>79</v>
      </c>
      <c r="AT1564" s="177" t="s">
        <v>68</v>
      </c>
      <c r="AU1564" s="177" t="s">
        <v>69</v>
      </c>
      <c r="AY1564" s="176" t="s">
        <v>165</v>
      </c>
      <c r="BK1564" s="178">
        <f>BK1565+BK1672+BK1732+BK1822+BK1838+BK1845+BK2017+BK2144+BK2221+BK2291+BK2521+BK2570+BK2636+BK2825+BK2869+BK2883+BK2918+BK2972+BK3194</f>
        <v>0</v>
      </c>
    </row>
    <row r="1565" spans="1:65" s="12" customFormat="1" ht="22.9" customHeight="1">
      <c r="B1565" s="165"/>
      <c r="C1565" s="166"/>
      <c r="D1565" s="167" t="s">
        <v>68</v>
      </c>
      <c r="E1565" s="179" t="s">
        <v>1800</v>
      </c>
      <c r="F1565" s="179" t="s">
        <v>1801</v>
      </c>
      <c r="G1565" s="166"/>
      <c r="H1565" s="166"/>
      <c r="I1565" s="169"/>
      <c r="J1565" s="180">
        <f>BK1565</f>
        <v>0</v>
      </c>
      <c r="K1565" s="166"/>
      <c r="L1565" s="171"/>
      <c r="M1565" s="172"/>
      <c r="N1565" s="173"/>
      <c r="O1565" s="173"/>
      <c r="P1565" s="174">
        <f>SUM(P1566:P1671)</f>
        <v>0</v>
      </c>
      <c r="Q1565" s="173"/>
      <c r="R1565" s="174">
        <f>SUM(R1566:R1671)</f>
        <v>16.902648539999998</v>
      </c>
      <c r="S1565" s="173"/>
      <c r="T1565" s="175">
        <f>SUM(T1566:T1671)</f>
        <v>0</v>
      </c>
      <c r="AR1565" s="176" t="s">
        <v>79</v>
      </c>
      <c r="AT1565" s="177" t="s">
        <v>68</v>
      </c>
      <c r="AU1565" s="177" t="s">
        <v>73</v>
      </c>
      <c r="AY1565" s="176" t="s">
        <v>165</v>
      </c>
      <c r="BK1565" s="178">
        <f>SUM(BK1566:BK1671)</f>
        <v>0</v>
      </c>
    </row>
    <row r="1566" spans="1:65" s="2" customFormat="1" ht="37.9" customHeight="1">
      <c r="A1566" s="37"/>
      <c r="B1566" s="38"/>
      <c r="C1566" s="181" t="s">
        <v>1802</v>
      </c>
      <c r="D1566" s="181" t="s">
        <v>167</v>
      </c>
      <c r="E1566" s="182" t="s">
        <v>1803</v>
      </c>
      <c r="F1566" s="183" t="s">
        <v>1804</v>
      </c>
      <c r="G1566" s="184" t="s">
        <v>323</v>
      </c>
      <c r="H1566" s="185">
        <v>206.399</v>
      </c>
      <c r="I1566" s="186"/>
      <c r="J1566" s="187">
        <f>ROUND(I1566*H1566,2)</f>
        <v>0</v>
      </c>
      <c r="K1566" s="183" t="s">
        <v>171</v>
      </c>
      <c r="L1566" s="42"/>
      <c r="M1566" s="188" t="s">
        <v>19</v>
      </c>
      <c r="N1566" s="189" t="s">
        <v>41</v>
      </c>
      <c r="O1566" s="67"/>
      <c r="P1566" s="190">
        <f>O1566*H1566</f>
        <v>0</v>
      </c>
      <c r="Q1566" s="190">
        <v>0</v>
      </c>
      <c r="R1566" s="190">
        <f>Q1566*H1566</f>
        <v>0</v>
      </c>
      <c r="S1566" s="190">
        <v>0</v>
      </c>
      <c r="T1566" s="191">
        <f>S1566*H1566</f>
        <v>0</v>
      </c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R1566" s="192" t="s">
        <v>226</v>
      </c>
      <c r="AT1566" s="192" t="s">
        <v>167</v>
      </c>
      <c r="AU1566" s="192" t="s">
        <v>79</v>
      </c>
      <c r="AY1566" s="20" t="s">
        <v>165</v>
      </c>
      <c r="BE1566" s="193">
        <f>IF(N1566="základní",J1566,0)</f>
        <v>0</v>
      </c>
      <c r="BF1566" s="193">
        <f>IF(N1566="snížená",J1566,0)</f>
        <v>0</v>
      </c>
      <c r="BG1566" s="193">
        <f>IF(N1566="zákl. přenesená",J1566,0)</f>
        <v>0</v>
      </c>
      <c r="BH1566" s="193">
        <f>IF(N1566="sníž. přenesená",J1566,0)</f>
        <v>0</v>
      </c>
      <c r="BI1566" s="193">
        <f>IF(N1566="nulová",J1566,0)</f>
        <v>0</v>
      </c>
      <c r="BJ1566" s="20" t="s">
        <v>79</v>
      </c>
      <c r="BK1566" s="193">
        <f>ROUND(I1566*H1566,2)</f>
        <v>0</v>
      </c>
      <c r="BL1566" s="20" t="s">
        <v>226</v>
      </c>
      <c r="BM1566" s="192" t="s">
        <v>1805</v>
      </c>
    </row>
    <row r="1567" spans="1:65" s="2" customFormat="1" ht="11.25">
      <c r="A1567" s="37"/>
      <c r="B1567" s="38"/>
      <c r="C1567" s="39"/>
      <c r="D1567" s="194" t="s">
        <v>172</v>
      </c>
      <c r="E1567" s="39"/>
      <c r="F1567" s="195" t="s">
        <v>1806</v>
      </c>
      <c r="G1567" s="39"/>
      <c r="H1567" s="39"/>
      <c r="I1567" s="196"/>
      <c r="J1567" s="39"/>
      <c r="K1567" s="39"/>
      <c r="L1567" s="42"/>
      <c r="M1567" s="197"/>
      <c r="N1567" s="198"/>
      <c r="O1567" s="67"/>
      <c r="P1567" s="67"/>
      <c r="Q1567" s="67"/>
      <c r="R1567" s="67"/>
      <c r="S1567" s="67"/>
      <c r="T1567" s="68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T1567" s="20" t="s">
        <v>172</v>
      </c>
      <c r="AU1567" s="20" t="s">
        <v>79</v>
      </c>
    </row>
    <row r="1568" spans="1:65" s="13" customFormat="1" ht="11.25">
      <c r="B1568" s="199"/>
      <c r="C1568" s="200"/>
      <c r="D1568" s="201" t="s">
        <v>181</v>
      </c>
      <c r="E1568" s="202" t="s">
        <v>19</v>
      </c>
      <c r="F1568" s="203" t="s">
        <v>1807</v>
      </c>
      <c r="G1568" s="200"/>
      <c r="H1568" s="204">
        <v>143.84</v>
      </c>
      <c r="I1568" s="205"/>
      <c r="J1568" s="200"/>
      <c r="K1568" s="200"/>
      <c r="L1568" s="206"/>
      <c r="M1568" s="207"/>
      <c r="N1568" s="208"/>
      <c r="O1568" s="208"/>
      <c r="P1568" s="208"/>
      <c r="Q1568" s="208"/>
      <c r="R1568" s="208"/>
      <c r="S1568" s="208"/>
      <c r="T1568" s="209"/>
      <c r="AT1568" s="210" t="s">
        <v>181</v>
      </c>
      <c r="AU1568" s="210" t="s">
        <v>79</v>
      </c>
      <c r="AV1568" s="13" t="s">
        <v>79</v>
      </c>
      <c r="AW1568" s="13" t="s">
        <v>31</v>
      </c>
      <c r="AX1568" s="13" t="s">
        <v>69</v>
      </c>
      <c r="AY1568" s="210" t="s">
        <v>165</v>
      </c>
    </row>
    <row r="1569" spans="1:65" s="13" customFormat="1" ht="11.25">
      <c r="B1569" s="199"/>
      <c r="C1569" s="200"/>
      <c r="D1569" s="201" t="s">
        <v>181</v>
      </c>
      <c r="E1569" s="202" t="s">
        <v>19</v>
      </c>
      <c r="F1569" s="203" t="s">
        <v>1215</v>
      </c>
      <c r="G1569" s="200"/>
      <c r="H1569" s="204">
        <v>23.22</v>
      </c>
      <c r="I1569" s="205"/>
      <c r="J1569" s="200"/>
      <c r="K1569" s="200"/>
      <c r="L1569" s="206"/>
      <c r="M1569" s="207"/>
      <c r="N1569" s="208"/>
      <c r="O1569" s="208"/>
      <c r="P1569" s="208"/>
      <c r="Q1569" s="208"/>
      <c r="R1569" s="208"/>
      <c r="S1569" s="208"/>
      <c r="T1569" s="209"/>
      <c r="AT1569" s="210" t="s">
        <v>181</v>
      </c>
      <c r="AU1569" s="210" t="s">
        <v>79</v>
      </c>
      <c r="AV1569" s="13" t="s">
        <v>79</v>
      </c>
      <c r="AW1569" s="13" t="s">
        <v>31</v>
      </c>
      <c r="AX1569" s="13" t="s">
        <v>69</v>
      </c>
      <c r="AY1569" s="210" t="s">
        <v>165</v>
      </c>
    </row>
    <row r="1570" spans="1:65" s="13" customFormat="1" ht="11.25">
      <c r="B1570" s="199"/>
      <c r="C1570" s="200"/>
      <c r="D1570" s="201" t="s">
        <v>181</v>
      </c>
      <c r="E1570" s="202" t="s">
        <v>19</v>
      </c>
      <c r="F1570" s="203" t="s">
        <v>1808</v>
      </c>
      <c r="G1570" s="200"/>
      <c r="H1570" s="204">
        <v>35.539000000000001</v>
      </c>
      <c r="I1570" s="205"/>
      <c r="J1570" s="200"/>
      <c r="K1570" s="200"/>
      <c r="L1570" s="206"/>
      <c r="M1570" s="207"/>
      <c r="N1570" s="208"/>
      <c r="O1570" s="208"/>
      <c r="P1570" s="208"/>
      <c r="Q1570" s="208"/>
      <c r="R1570" s="208"/>
      <c r="S1570" s="208"/>
      <c r="T1570" s="209"/>
      <c r="AT1570" s="210" t="s">
        <v>181</v>
      </c>
      <c r="AU1570" s="210" t="s">
        <v>79</v>
      </c>
      <c r="AV1570" s="13" t="s">
        <v>79</v>
      </c>
      <c r="AW1570" s="13" t="s">
        <v>31</v>
      </c>
      <c r="AX1570" s="13" t="s">
        <v>69</v>
      </c>
      <c r="AY1570" s="210" t="s">
        <v>165</v>
      </c>
    </row>
    <row r="1571" spans="1:65" s="13" customFormat="1" ht="11.25">
      <c r="B1571" s="199"/>
      <c r="C1571" s="200"/>
      <c r="D1571" s="201" t="s">
        <v>181</v>
      </c>
      <c r="E1571" s="202" t="s">
        <v>19</v>
      </c>
      <c r="F1571" s="203" t="s">
        <v>1809</v>
      </c>
      <c r="G1571" s="200"/>
      <c r="H1571" s="204">
        <v>3.8</v>
      </c>
      <c r="I1571" s="205"/>
      <c r="J1571" s="200"/>
      <c r="K1571" s="200"/>
      <c r="L1571" s="206"/>
      <c r="M1571" s="207"/>
      <c r="N1571" s="208"/>
      <c r="O1571" s="208"/>
      <c r="P1571" s="208"/>
      <c r="Q1571" s="208"/>
      <c r="R1571" s="208"/>
      <c r="S1571" s="208"/>
      <c r="T1571" s="209"/>
      <c r="AT1571" s="210" t="s">
        <v>181</v>
      </c>
      <c r="AU1571" s="210" t="s">
        <v>79</v>
      </c>
      <c r="AV1571" s="13" t="s">
        <v>79</v>
      </c>
      <c r="AW1571" s="13" t="s">
        <v>31</v>
      </c>
      <c r="AX1571" s="13" t="s">
        <v>69</v>
      </c>
      <c r="AY1571" s="210" t="s">
        <v>165</v>
      </c>
    </row>
    <row r="1572" spans="1:65" s="15" customFormat="1" ht="11.25">
      <c r="B1572" s="221"/>
      <c r="C1572" s="222"/>
      <c r="D1572" s="201" t="s">
        <v>181</v>
      </c>
      <c r="E1572" s="223" t="s">
        <v>19</v>
      </c>
      <c r="F1572" s="224" t="s">
        <v>184</v>
      </c>
      <c r="G1572" s="222"/>
      <c r="H1572" s="225">
        <v>206.399</v>
      </c>
      <c r="I1572" s="226"/>
      <c r="J1572" s="222"/>
      <c r="K1572" s="222"/>
      <c r="L1572" s="227"/>
      <c r="M1572" s="228"/>
      <c r="N1572" s="229"/>
      <c r="O1572" s="229"/>
      <c r="P1572" s="229"/>
      <c r="Q1572" s="229"/>
      <c r="R1572" s="229"/>
      <c r="S1572" s="229"/>
      <c r="T1572" s="230"/>
      <c r="AT1572" s="231" t="s">
        <v>181</v>
      </c>
      <c r="AU1572" s="231" t="s">
        <v>79</v>
      </c>
      <c r="AV1572" s="15" t="s">
        <v>88</v>
      </c>
      <c r="AW1572" s="15" t="s">
        <v>31</v>
      </c>
      <c r="AX1572" s="15" t="s">
        <v>73</v>
      </c>
      <c r="AY1572" s="231" t="s">
        <v>165</v>
      </c>
    </row>
    <row r="1573" spans="1:65" s="2" customFormat="1" ht="16.5" customHeight="1">
      <c r="A1573" s="37"/>
      <c r="B1573" s="38"/>
      <c r="C1573" s="233" t="s">
        <v>1097</v>
      </c>
      <c r="D1573" s="233" t="s">
        <v>502</v>
      </c>
      <c r="E1573" s="234" t="s">
        <v>1810</v>
      </c>
      <c r="F1573" s="235" t="s">
        <v>1811</v>
      </c>
      <c r="G1573" s="236" t="s">
        <v>256</v>
      </c>
      <c r="H1573" s="237">
        <v>6.8000000000000005E-2</v>
      </c>
      <c r="I1573" s="238"/>
      <c r="J1573" s="239">
        <f>ROUND(I1573*H1573,2)</f>
        <v>0</v>
      </c>
      <c r="K1573" s="235" t="s">
        <v>171</v>
      </c>
      <c r="L1573" s="240"/>
      <c r="M1573" s="241" t="s">
        <v>19</v>
      </c>
      <c r="N1573" s="242" t="s">
        <v>41</v>
      </c>
      <c r="O1573" s="67"/>
      <c r="P1573" s="190">
        <f>O1573*H1573</f>
        <v>0</v>
      </c>
      <c r="Q1573" s="190">
        <v>1</v>
      </c>
      <c r="R1573" s="190">
        <f>Q1573*H1573</f>
        <v>6.8000000000000005E-2</v>
      </c>
      <c r="S1573" s="190">
        <v>0</v>
      </c>
      <c r="T1573" s="191">
        <f>S1573*H1573</f>
        <v>0</v>
      </c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R1573" s="192" t="s">
        <v>297</v>
      </c>
      <c r="AT1573" s="192" t="s">
        <v>502</v>
      </c>
      <c r="AU1573" s="192" t="s">
        <v>79</v>
      </c>
      <c r="AY1573" s="20" t="s">
        <v>165</v>
      </c>
      <c r="BE1573" s="193">
        <f>IF(N1573="základní",J1573,0)</f>
        <v>0</v>
      </c>
      <c r="BF1573" s="193">
        <f>IF(N1573="snížená",J1573,0)</f>
        <v>0</v>
      </c>
      <c r="BG1573" s="193">
        <f>IF(N1573="zákl. přenesená",J1573,0)</f>
        <v>0</v>
      </c>
      <c r="BH1573" s="193">
        <f>IF(N1573="sníž. přenesená",J1573,0)</f>
        <v>0</v>
      </c>
      <c r="BI1573" s="193">
        <f>IF(N1573="nulová",J1573,0)</f>
        <v>0</v>
      </c>
      <c r="BJ1573" s="20" t="s">
        <v>79</v>
      </c>
      <c r="BK1573" s="193">
        <f>ROUND(I1573*H1573,2)</f>
        <v>0</v>
      </c>
      <c r="BL1573" s="20" t="s">
        <v>226</v>
      </c>
      <c r="BM1573" s="192" t="s">
        <v>1812</v>
      </c>
    </row>
    <row r="1574" spans="1:65" s="2" customFormat="1" ht="19.5">
      <c r="A1574" s="37"/>
      <c r="B1574" s="38"/>
      <c r="C1574" s="39"/>
      <c r="D1574" s="201" t="s">
        <v>353</v>
      </c>
      <c r="E1574" s="39"/>
      <c r="F1574" s="232" t="s">
        <v>1813</v>
      </c>
      <c r="G1574" s="39"/>
      <c r="H1574" s="39"/>
      <c r="I1574" s="196"/>
      <c r="J1574" s="39"/>
      <c r="K1574" s="39"/>
      <c r="L1574" s="42"/>
      <c r="M1574" s="197"/>
      <c r="N1574" s="198"/>
      <c r="O1574" s="67"/>
      <c r="P1574" s="67"/>
      <c r="Q1574" s="67"/>
      <c r="R1574" s="67"/>
      <c r="S1574" s="67"/>
      <c r="T1574" s="68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T1574" s="20" t="s">
        <v>353</v>
      </c>
      <c r="AU1574" s="20" t="s">
        <v>79</v>
      </c>
    </row>
    <row r="1575" spans="1:65" s="13" customFormat="1" ht="11.25">
      <c r="B1575" s="199"/>
      <c r="C1575" s="200"/>
      <c r="D1575" s="201" t="s">
        <v>181</v>
      </c>
      <c r="E1575" s="202" t="s">
        <v>19</v>
      </c>
      <c r="F1575" s="203" t="s">
        <v>1814</v>
      </c>
      <c r="G1575" s="200"/>
      <c r="H1575" s="204">
        <v>6.8000000000000005E-2</v>
      </c>
      <c r="I1575" s="205"/>
      <c r="J1575" s="200"/>
      <c r="K1575" s="200"/>
      <c r="L1575" s="206"/>
      <c r="M1575" s="207"/>
      <c r="N1575" s="208"/>
      <c r="O1575" s="208"/>
      <c r="P1575" s="208"/>
      <c r="Q1575" s="208"/>
      <c r="R1575" s="208"/>
      <c r="S1575" s="208"/>
      <c r="T1575" s="209"/>
      <c r="AT1575" s="210" t="s">
        <v>181</v>
      </c>
      <c r="AU1575" s="210" t="s">
        <v>79</v>
      </c>
      <c r="AV1575" s="13" t="s">
        <v>79</v>
      </c>
      <c r="AW1575" s="13" t="s">
        <v>31</v>
      </c>
      <c r="AX1575" s="13" t="s">
        <v>69</v>
      </c>
      <c r="AY1575" s="210" t="s">
        <v>165</v>
      </c>
    </row>
    <row r="1576" spans="1:65" s="15" customFormat="1" ht="11.25">
      <c r="B1576" s="221"/>
      <c r="C1576" s="222"/>
      <c r="D1576" s="201" t="s">
        <v>181</v>
      </c>
      <c r="E1576" s="223" t="s">
        <v>19</v>
      </c>
      <c r="F1576" s="224" t="s">
        <v>184</v>
      </c>
      <c r="G1576" s="222"/>
      <c r="H1576" s="225">
        <v>6.8000000000000005E-2</v>
      </c>
      <c r="I1576" s="226"/>
      <c r="J1576" s="222"/>
      <c r="K1576" s="222"/>
      <c r="L1576" s="227"/>
      <c r="M1576" s="228"/>
      <c r="N1576" s="229"/>
      <c r="O1576" s="229"/>
      <c r="P1576" s="229"/>
      <c r="Q1576" s="229"/>
      <c r="R1576" s="229"/>
      <c r="S1576" s="229"/>
      <c r="T1576" s="230"/>
      <c r="AT1576" s="231" t="s">
        <v>181</v>
      </c>
      <c r="AU1576" s="231" t="s">
        <v>79</v>
      </c>
      <c r="AV1576" s="15" t="s">
        <v>88</v>
      </c>
      <c r="AW1576" s="15" t="s">
        <v>31</v>
      </c>
      <c r="AX1576" s="15" t="s">
        <v>73</v>
      </c>
      <c r="AY1576" s="231" t="s">
        <v>165</v>
      </c>
    </row>
    <row r="1577" spans="1:65" s="2" customFormat="1" ht="33" customHeight="1">
      <c r="A1577" s="37"/>
      <c r="B1577" s="38"/>
      <c r="C1577" s="181" t="s">
        <v>1815</v>
      </c>
      <c r="D1577" s="181" t="s">
        <v>167</v>
      </c>
      <c r="E1577" s="182" t="s">
        <v>1816</v>
      </c>
      <c r="F1577" s="183" t="s">
        <v>1817</v>
      </c>
      <c r="G1577" s="184" t="s">
        <v>323</v>
      </c>
      <c r="H1577" s="185">
        <v>114.84</v>
      </c>
      <c r="I1577" s="186"/>
      <c r="J1577" s="187">
        <f>ROUND(I1577*H1577,2)</f>
        <v>0</v>
      </c>
      <c r="K1577" s="183" t="s">
        <v>171</v>
      </c>
      <c r="L1577" s="42"/>
      <c r="M1577" s="188" t="s">
        <v>19</v>
      </c>
      <c r="N1577" s="189" t="s">
        <v>41</v>
      </c>
      <c r="O1577" s="67"/>
      <c r="P1577" s="190">
        <f>O1577*H1577</f>
        <v>0</v>
      </c>
      <c r="Q1577" s="190">
        <v>0</v>
      </c>
      <c r="R1577" s="190">
        <f>Q1577*H1577</f>
        <v>0</v>
      </c>
      <c r="S1577" s="190">
        <v>0</v>
      </c>
      <c r="T1577" s="191">
        <f>S1577*H1577</f>
        <v>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R1577" s="192" t="s">
        <v>226</v>
      </c>
      <c r="AT1577" s="192" t="s">
        <v>167</v>
      </c>
      <c r="AU1577" s="192" t="s">
        <v>79</v>
      </c>
      <c r="AY1577" s="20" t="s">
        <v>165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0" t="s">
        <v>79</v>
      </c>
      <c r="BK1577" s="193">
        <f>ROUND(I1577*H1577,2)</f>
        <v>0</v>
      </c>
      <c r="BL1577" s="20" t="s">
        <v>226</v>
      </c>
      <c r="BM1577" s="192" t="s">
        <v>1818</v>
      </c>
    </row>
    <row r="1578" spans="1:65" s="2" customFormat="1" ht="11.25">
      <c r="A1578" s="37"/>
      <c r="B1578" s="38"/>
      <c r="C1578" s="39"/>
      <c r="D1578" s="194" t="s">
        <v>172</v>
      </c>
      <c r="E1578" s="39"/>
      <c r="F1578" s="195" t="s">
        <v>1819</v>
      </c>
      <c r="G1578" s="39"/>
      <c r="H1578" s="39"/>
      <c r="I1578" s="196"/>
      <c r="J1578" s="39"/>
      <c r="K1578" s="39"/>
      <c r="L1578" s="42"/>
      <c r="M1578" s="197"/>
      <c r="N1578" s="198"/>
      <c r="O1578" s="67"/>
      <c r="P1578" s="67"/>
      <c r="Q1578" s="67"/>
      <c r="R1578" s="67"/>
      <c r="S1578" s="67"/>
      <c r="T1578" s="68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T1578" s="20" t="s">
        <v>172</v>
      </c>
      <c r="AU1578" s="20" t="s">
        <v>79</v>
      </c>
    </row>
    <row r="1579" spans="1:65" s="13" customFormat="1" ht="11.25">
      <c r="B1579" s="199"/>
      <c r="C1579" s="200"/>
      <c r="D1579" s="201" t="s">
        <v>181</v>
      </c>
      <c r="E1579" s="202" t="s">
        <v>19</v>
      </c>
      <c r="F1579" s="203" t="s">
        <v>1820</v>
      </c>
      <c r="G1579" s="200"/>
      <c r="H1579" s="204">
        <v>9.9</v>
      </c>
      <c r="I1579" s="205"/>
      <c r="J1579" s="200"/>
      <c r="K1579" s="200"/>
      <c r="L1579" s="206"/>
      <c r="M1579" s="207"/>
      <c r="N1579" s="208"/>
      <c r="O1579" s="208"/>
      <c r="P1579" s="208"/>
      <c r="Q1579" s="208"/>
      <c r="R1579" s="208"/>
      <c r="S1579" s="208"/>
      <c r="T1579" s="209"/>
      <c r="AT1579" s="210" t="s">
        <v>181</v>
      </c>
      <c r="AU1579" s="210" t="s">
        <v>79</v>
      </c>
      <c r="AV1579" s="13" t="s">
        <v>79</v>
      </c>
      <c r="AW1579" s="13" t="s">
        <v>31</v>
      </c>
      <c r="AX1579" s="13" t="s">
        <v>69</v>
      </c>
      <c r="AY1579" s="210" t="s">
        <v>165</v>
      </c>
    </row>
    <row r="1580" spans="1:65" s="13" customFormat="1" ht="11.25">
      <c r="B1580" s="199"/>
      <c r="C1580" s="200"/>
      <c r="D1580" s="201" t="s">
        <v>181</v>
      </c>
      <c r="E1580" s="202" t="s">
        <v>19</v>
      </c>
      <c r="F1580" s="203" t="s">
        <v>1821</v>
      </c>
      <c r="G1580" s="200"/>
      <c r="H1580" s="204">
        <v>104.94</v>
      </c>
      <c r="I1580" s="205"/>
      <c r="J1580" s="200"/>
      <c r="K1580" s="200"/>
      <c r="L1580" s="206"/>
      <c r="M1580" s="207"/>
      <c r="N1580" s="208"/>
      <c r="O1580" s="208"/>
      <c r="P1580" s="208"/>
      <c r="Q1580" s="208"/>
      <c r="R1580" s="208"/>
      <c r="S1580" s="208"/>
      <c r="T1580" s="209"/>
      <c r="AT1580" s="210" t="s">
        <v>181</v>
      </c>
      <c r="AU1580" s="210" t="s">
        <v>79</v>
      </c>
      <c r="AV1580" s="13" t="s">
        <v>79</v>
      </c>
      <c r="AW1580" s="13" t="s">
        <v>31</v>
      </c>
      <c r="AX1580" s="13" t="s">
        <v>69</v>
      </c>
      <c r="AY1580" s="210" t="s">
        <v>165</v>
      </c>
    </row>
    <row r="1581" spans="1:65" s="15" customFormat="1" ht="11.25">
      <c r="B1581" s="221"/>
      <c r="C1581" s="222"/>
      <c r="D1581" s="201" t="s">
        <v>181</v>
      </c>
      <c r="E1581" s="223" t="s">
        <v>19</v>
      </c>
      <c r="F1581" s="224" t="s">
        <v>184</v>
      </c>
      <c r="G1581" s="222"/>
      <c r="H1581" s="225">
        <v>114.84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181</v>
      </c>
      <c r="AU1581" s="231" t="s">
        <v>79</v>
      </c>
      <c r="AV1581" s="15" t="s">
        <v>88</v>
      </c>
      <c r="AW1581" s="15" t="s">
        <v>31</v>
      </c>
      <c r="AX1581" s="15" t="s">
        <v>73</v>
      </c>
      <c r="AY1581" s="231" t="s">
        <v>165</v>
      </c>
    </row>
    <row r="1582" spans="1:65" s="2" customFormat="1" ht="16.5" customHeight="1">
      <c r="A1582" s="37"/>
      <c r="B1582" s="38"/>
      <c r="C1582" s="233" t="s">
        <v>1106</v>
      </c>
      <c r="D1582" s="233" t="s">
        <v>502</v>
      </c>
      <c r="E1582" s="234" t="s">
        <v>1810</v>
      </c>
      <c r="F1582" s="235" t="s">
        <v>1811</v>
      </c>
      <c r="G1582" s="236" t="s">
        <v>256</v>
      </c>
      <c r="H1582" s="237">
        <v>3.9E-2</v>
      </c>
      <c r="I1582" s="238"/>
      <c r="J1582" s="239">
        <f>ROUND(I1582*H1582,2)</f>
        <v>0</v>
      </c>
      <c r="K1582" s="235" t="s">
        <v>171</v>
      </c>
      <c r="L1582" s="240"/>
      <c r="M1582" s="241" t="s">
        <v>19</v>
      </c>
      <c r="N1582" s="242" t="s">
        <v>41</v>
      </c>
      <c r="O1582" s="67"/>
      <c r="P1582" s="190">
        <f>O1582*H1582</f>
        <v>0</v>
      </c>
      <c r="Q1582" s="190">
        <v>1</v>
      </c>
      <c r="R1582" s="190">
        <f>Q1582*H1582</f>
        <v>3.9E-2</v>
      </c>
      <c r="S1582" s="190">
        <v>0</v>
      </c>
      <c r="T1582" s="191">
        <f>S1582*H1582</f>
        <v>0</v>
      </c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R1582" s="192" t="s">
        <v>297</v>
      </c>
      <c r="AT1582" s="192" t="s">
        <v>502</v>
      </c>
      <c r="AU1582" s="192" t="s">
        <v>79</v>
      </c>
      <c r="AY1582" s="20" t="s">
        <v>165</v>
      </c>
      <c r="BE1582" s="193">
        <f>IF(N1582="základní",J1582,0)</f>
        <v>0</v>
      </c>
      <c r="BF1582" s="193">
        <f>IF(N1582="snížená",J1582,0)</f>
        <v>0</v>
      </c>
      <c r="BG1582" s="193">
        <f>IF(N1582="zákl. přenesená",J1582,0)</f>
        <v>0</v>
      </c>
      <c r="BH1582" s="193">
        <f>IF(N1582="sníž. přenesená",J1582,0)</f>
        <v>0</v>
      </c>
      <c r="BI1582" s="193">
        <f>IF(N1582="nulová",J1582,0)</f>
        <v>0</v>
      </c>
      <c r="BJ1582" s="20" t="s">
        <v>79</v>
      </c>
      <c r="BK1582" s="193">
        <f>ROUND(I1582*H1582,2)</f>
        <v>0</v>
      </c>
      <c r="BL1582" s="20" t="s">
        <v>226</v>
      </c>
      <c r="BM1582" s="192" t="s">
        <v>1822</v>
      </c>
    </row>
    <row r="1583" spans="1:65" s="2" customFormat="1" ht="19.5">
      <c r="A1583" s="37"/>
      <c r="B1583" s="38"/>
      <c r="C1583" s="39"/>
      <c r="D1583" s="201" t="s">
        <v>353</v>
      </c>
      <c r="E1583" s="39"/>
      <c r="F1583" s="232" t="s">
        <v>1813</v>
      </c>
      <c r="G1583" s="39"/>
      <c r="H1583" s="39"/>
      <c r="I1583" s="196"/>
      <c r="J1583" s="39"/>
      <c r="K1583" s="39"/>
      <c r="L1583" s="42"/>
      <c r="M1583" s="197"/>
      <c r="N1583" s="198"/>
      <c r="O1583" s="67"/>
      <c r="P1583" s="67"/>
      <c r="Q1583" s="67"/>
      <c r="R1583" s="67"/>
      <c r="S1583" s="67"/>
      <c r="T1583" s="68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T1583" s="20" t="s">
        <v>353</v>
      </c>
      <c r="AU1583" s="20" t="s">
        <v>79</v>
      </c>
    </row>
    <row r="1584" spans="1:65" s="13" customFormat="1" ht="11.25">
      <c r="B1584" s="199"/>
      <c r="C1584" s="200"/>
      <c r="D1584" s="201" t="s">
        <v>181</v>
      </c>
      <c r="E1584" s="202" t="s">
        <v>19</v>
      </c>
      <c r="F1584" s="203" t="s">
        <v>1823</v>
      </c>
      <c r="G1584" s="200"/>
      <c r="H1584" s="204">
        <v>3.9E-2</v>
      </c>
      <c r="I1584" s="205"/>
      <c r="J1584" s="200"/>
      <c r="K1584" s="200"/>
      <c r="L1584" s="206"/>
      <c r="M1584" s="207"/>
      <c r="N1584" s="208"/>
      <c r="O1584" s="208"/>
      <c r="P1584" s="208"/>
      <c r="Q1584" s="208"/>
      <c r="R1584" s="208"/>
      <c r="S1584" s="208"/>
      <c r="T1584" s="209"/>
      <c r="AT1584" s="210" t="s">
        <v>181</v>
      </c>
      <c r="AU1584" s="210" t="s">
        <v>79</v>
      </c>
      <c r="AV1584" s="13" t="s">
        <v>79</v>
      </c>
      <c r="AW1584" s="13" t="s">
        <v>31</v>
      </c>
      <c r="AX1584" s="13" t="s">
        <v>69</v>
      </c>
      <c r="AY1584" s="210" t="s">
        <v>165</v>
      </c>
    </row>
    <row r="1585" spans="1:65" s="15" customFormat="1" ht="11.25">
      <c r="B1585" s="221"/>
      <c r="C1585" s="222"/>
      <c r="D1585" s="201" t="s">
        <v>181</v>
      </c>
      <c r="E1585" s="223" t="s">
        <v>19</v>
      </c>
      <c r="F1585" s="224" t="s">
        <v>184</v>
      </c>
      <c r="G1585" s="222"/>
      <c r="H1585" s="225">
        <v>3.9E-2</v>
      </c>
      <c r="I1585" s="226"/>
      <c r="J1585" s="222"/>
      <c r="K1585" s="222"/>
      <c r="L1585" s="227"/>
      <c r="M1585" s="228"/>
      <c r="N1585" s="229"/>
      <c r="O1585" s="229"/>
      <c r="P1585" s="229"/>
      <c r="Q1585" s="229"/>
      <c r="R1585" s="229"/>
      <c r="S1585" s="229"/>
      <c r="T1585" s="230"/>
      <c r="AT1585" s="231" t="s">
        <v>181</v>
      </c>
      <c r="AU1585" s="231" t="s">
        <v>79</v>
      </c>
      <c r="AV1585" s="15" t="s">
        <v>88</v>
      </c>
      <c r="AW1585" s="15" t="s">
        <v>31</v>
      </c>
      <c r="AX1585" s="15" t="s">
        <v>73</v>
      </c>
      <c r="AY1585" s="231" t="s">
        <v>165</v>
      </c>
    </row>
    <row r="1586" spans="1:65" s="2" customFormat="1" ht="33" customHeight="1">
      <c r="A1586" s="37"/>
      <c r="B1586" s="38"/>
      <c r="C1586" s="181" t="s">
        <v>1824</v>
      </c>
      <c r="D1586" s="181" t="s">
        <v>167</v>
      </c>
      <c r="E1586" s="182" t="s">
        <v>1825</v>
      </c>
      <c r="F1586" s="183" t="s">
        <v>1826</v>
      </c>
      <c r="G1586" s="184" t="s">
        <v>323</v>
      </c>
      <c r="H1586" s="185">
        <v>14.56</v>
      </c>
      <c r="I1586" s="186"/>
      <c r="J1586" s="187">
        <f>ROUND(I1586*H1586,2)</f>
        <v>0</v>
      </c>
      <c r="K1586" s="183" t="s">
        <v>171</v>
      </c>
      <c r="L1586" s="42"/>
      <c r="M1586" s="188" t="s">
        <v>19</v>
      </c>
      <c r="N1586" s="189" t="s">
        <v>41</v>
      </c>
      <c r="O1586" s="67"/>
      <c r="P1586" s="190">
        <f>O1586*H1586</f>
        <v>0</v>
      </c>
      <c r="Q1586" s="190">
        <v>0</v>
      </c>
      <c r="R1586" s="190">
        <f>Q1586*H1586</f>
        <v>0</v>
      </c>
      <c r="S1586" s="190">
        <v>0</v>
      </c>
      <c r="T1586" s="191">
        <f>S1586*H1586</f>
        <v>0</v>
      </c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R1586" s="192" t="s">
        <v>226</v>
      </c>
      <c r="AT1586" s="192" t="s">
        <v>167</v>
      </c>
      <c r="AU1586" s="192" t="s">
        <v>79</v>
      </c>
      <c r="AY1586" s="20" t="s">
        <v>165</v>
      </c>
      <c r="BE1586" s="193">
        <f>IF(N1586="základní",J1586,0)</f>
        <v>0</v>
      </c>
      <c r="BF1586" s="193">
        <f>IF(N1586="snížená",J1586,0)</f>
        <v>0</v>
      </c>
      <c r="BG1586" s="193">
        <f>IF(N1586="zákl. přenesená",J1586,0)</f>
        <v>0</v>
      </c>
      <c r="BH1586" s="193">
        <f>IF(N1586="sníž. přenesená",J1586,0)</f>
        <v>0</v>
      </c>
      <c r="BI1586" s="193">
        <f>IF(N1586="nulová",J1586,0)</f>
        <v>0</v>
      </c>
      <c r="BJ1586" s="20" t="s">
        <v>79</v>
      </c>
      <c r="BK1586" s="193">
        <f>ROUND(I1586*H1586,2)</f>
        <v>0</v>
      </c>
      <c r="BL1586" s="20" t="s">
        <v>226</v>
      </c>
      <c r="BM1586" s="192" t="s">
        <v>1827</v>
      </c>
    </row>
    <row r="1587" spans="1:65" s="2" customFormat="1" ht="11.25">
      <c r="A1587" s="37"/>
      <c r="B1587" s="38"/>
      <c r="C1587" s="39"/>
      <c r="D1587" s="194" t="s">
        <v>172</v>
      </c>
      <c r="E1587" s="39"/>
      <c r="F1587" s="195" t="s">
        <v>1828</v>
      </c>
      <c r="G1587" s="39"/>
      <c r="H1587" s="39"/>
      <c r="I1587" s="196"/>
      <c r="J1587" s="39"/>
      <c r="K1587" s="39"/>
      <c r="L1587" s="42"/>
      <c r="M1587" s="197"/>
      <c r="N1587" s="198"/>
      <c r="O1587" s="67"/>
      <c r="P1587" s="67"/>
      <c r="Q1587" s="67"/>
      <c r="R1587" s="67"/>
      <c r="S1587" s="67"/>
      <c r="T1587" s="68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T1587" s="20" t="s">
        <v>172</v>
      </c>
      <c r="AU1587" s="20" t="s">
        <v>79</v>
      </c>
    </row>
    <row r="1588" spans="1:65" s="13" customFormat="1" ht="11.25">
      <c r="B1588" s="199"/>
      <c r="C1588" s="200"/>
      <c r="D1588" s="201" t="s">
        <v>181</v>
      </c>
      <c r="E1588" s="202" t="s">
        <v>19</v>
      </c>
      <c r="F1588" s="203" t="s">
        <v>1103</v>
      </c>
      <c r="G1588" s="200"/>
      <c r="H1588" s="204">
        <v>14.56</v>
      </c>
      <c r="I1588" s="205"/>
      <c r="J1588" s="200"/>
      <c r="K1588" s="200"/>
      <c r="L1588" s="206"/>
      <c r="M1588" s="207"/>
      <c r="N1588" s="208"/>
      <c r="O1588" s="208"/>
      <c r="P1588" s="208"/>
      <c r="Q1588" s="208"/>
      <c r="R1588" s="208"/>
      <c r="S1588" s="208"/>
      <c r="T1588" s="209"/>
      <c r="AT1588" s="210" t="s">
        <v>181</v>
      </c>
      <c r="AU1588" s="210" t="s">
        <v>79</v>
      </c>
      <c r="AV1588" s="13" t="s">
        <v>79</v>
      </c>
      <c r="AW1588" s="13" t="s">
        <v>31</v>
      </c>
      <c r="AX1588" s="13" t="s">
        <v>69</v>
      </c>
      <c r="AY1588" s="210" t="s">
        <v>165</v>
      </c>
    </row>
    <row r="1589" spans="1:65" s="15" customFormat="1" ht="11.25">
      <c r="B1589" s="221"/>
      <c r="C1589" s="222"/>
      <c r="D1589" s="201" t="s">
        <v>181</v>
      </c>
      <c r="E1589" s="223" t="s">
        <v>19</v>
      </c>
      <c r="F1589" s="224" t="s">
        <v>184</v>
      </c>
      <c r="G1589" s="222"/>
      <c r="H1589" s="225">
        <v>14.56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181</v>
      </c>
      <c r="AU1589" s="231" t="s">
        <v>79</v>
      </c>
      <c r="AV1589" s="15" t="s">
        <v>88</v>
      </c>
      <c r="AW1589" s="15" t="s">
        <v>31</v>
      </c>
      <c r="AX1589" s="15" t="s">
        <v>73</v>
      </c>
      <c r="AY1589" s="231" t="s">
        <v>165</v>
      </c>
    </row>
    <row r="1590" spans="1:65" s="2" customFormat="1" ht="49.15" customHeight="1">
      <c r="A1590" s="37"/>
      <c r="B1590" s="38"/>
      <c r="C1590" s="233" t="s">
        <v>1132</v>
      </c>
      <c r="D1590" s="233" t="s">
        <v>502</v>
      </c>
      <c r="E1590" s="234" t="s">
        <v>1829</v>
      </c>
      <c r="F1590" s="235" t="s">
        <v>1830</v>
      </c>
      <c r="G1590" s="236" t="s">
        <v>323</v>
      </c>
      <c r="H1590" s="237">
        <v>17.777999999999999</v>
      </c>
      <c r="I1590" s="238"/>
      <c r="J1590" s="239">
        <f>ROUND(I1590*H1590,2)</f>
        <v>0</v>
      </c>
      <c r="K1590" s="235" t="s">
        <v>171</v>
      </c>
      <c r="L1590" s="240"/>
      <c r="M1590" s="241" t="s">
        <v>19</v>
      </c>
      <c r="N1590" s="242" t="s">
        <v>41</v>
      </c>
      <c r="O1590" s="67"/>
      <c r="P1590" s="190">
        <f>O1590*H1590</f>
        <v>0</v>
      </c>
      <c r="Q1590" s="190">
        <v>4.0000000000000001E-3</v>
      </c>
      <c r="R1590" s="190">
        <f>Q1590*H1590</f>
        <v>7.1111999999999995E-2</v>
      </c>
      <c r="S1590" s="190">
        <v>0</v>
      </c>
      <c r="T1590" s="191">
        <f>S1590*H1590</f>
        <v>0</v>
      </c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R1590" s="192" t="s">
        <v>297</v>
      </c>
      <c r="AT1590" s="192" t="s">
        <v>502</v>
      </c>
      <c r="AU1590" s="192" t="s">
        <v>79</v>
      </c>
      <c r="AY1590" s="20" t="s">
        <v>165</v>
      </c>
      <c r="BE1590" s="193">
        <f>IF(N1590="základní",J1590,0)</f>
        <v>0</v>
      </c>
      <c r="BF1590" s="193">
        <f>IF(N1590="snížená",J1590,0)</f>
        <v>0</v>
      </c>
      <c r="BG1590" s="193">
        <f>IF(N1590="zákl. přenesená",J1590,0)</f>
        <v>0</v>
      </c>
      <c r="BH1590" s="193">
        <f>IF(N1590="sníž. přenesená",J1590,0)</f>
        <v>0</v>
      </c>
      <c r="BI1590" s="193">
        <f>IF(N1590="nulová",J1590,0)</f>
        <v>0</v>
      </c>
      <c r="BJ1590" s="20" t="s">
        <v>79</v>
      </c>
      <c r="BK1590" s="193">
        <f>ROUND(I1590*H1590,2)</f>
        <v>0</v>
      </c>
      <c r="BL1590" s="20" t="s">
        <v>226</v>
      </c>
      <c r="BM1590" s="192" t="s">
        <v>1831</v>
      </c>
    </row>
    <row r="1591" spans="1:65" s="13" customFormat="1" ht="11.25">
      <c r="B1591" s="199"/>
      <c r="C1591" s="200"/>
      <c r="D1591" s="201" t="s">
        <v>181</v>
      </c>
      <c r="E1591" s="202" t="s">
        <v>19</v>
      </c>
      <c r="F1591" s="203" t="s">
        <v>1832</v>
      </c>
      <c r="G1591" s="200"/>
      <c r="H1591" s="204">
        <v>17.777999999999999</v>
      </c>
      <c r="I1591" s="205"/>
      <c r="J1591" s="200"/>
      <c r="K1591" s="200"/>
      <c r="L1591" s="206"/>
      <c r="M1591" s="207"/>
      <c r="N1591" s="208"/>
      <c r="O1591" s="208"/>
      <c r="P1591" s="208"/>
      <c r="Q1591" s="208"/>
      <c r="R1591" s="208"/>
      <c r="S1591" s="208"/>
      <c r="T1591" s="209"/>
      <c r="AT1591" s="210" t="s">
        <v>181</v>
      </c>
      <c r="AU1591" s="210" t="s">
        <v>79</v>
      </c>
      <c r="AV1591" s="13" t="s">
        <v>79</v>
      </c>
      <c r="AW1591" s="13" t="s">
        <v>31</v>
      </c>
      <c r="AX1591" s="13" t="s">
        <v>69</v>
      </c>
      <c r="AY1591" s="210" t="s">
        <v>165</v>
      </c>
    </row>
    <row r="1592" spans="1:65" s="15" customFormat="1" ht="11.25">
      <c r="B1592" s="221"/>
      <c r="C1592" s="222"/>
      <c r="D1592" s="201" t="s">
        <v>181</v>
      </c>
      <c r="E1592" s="223" t="s">
        <v>19</v>
      </c>
      <c r="F1592" s="224" t="s">
        <v>184</v>
      </c>
      <c r="G1592" s="222"/>
      <c r="H1592" s="225">
        <v>17.777999999999999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181</v>
      </c>
      <c r="AU1592" s="231" t="s">
        <v>79</v>
      </c>
      <c r="AV1592" s="15" t="s">
        <v>88</v>
      </c>
      <c r="AW1592" s="15" t="s">
        <v>31</v>
      </c>
      <c r="AX1592" s="15" t="s">
        <v>73</v>
      </c>
      <c r="AY1592" s="231" t="s">
        <v>165</v>
      </c>
    </row>
    <row r="1593" spans="1:65" s="2" customFormat="1" ht="24.2" customHeight="1">
      <c r="A1593" s="37"/>
      <c r="B1593" s="38"/>
      <c r="C1593" s="181" t="s">
        <v>1833</v>
      </c>
      <c r="D1593" s="181" t="s">
        <v>167</v>
      </c>
      <c r="E1593" s="182" t="s">
        <v>1834</v>
      </c>
      <c r="F1593" s="183" t="s">
        <v>1835</v>
      </c>
      <c r="G1593" s="184" t="s">
        <v>323</v>
      </c>
      <c r="H1593" s="185">
        <v>206.399</v>
      </c>
      <c r="I1593" s="186"/>
      <c r="J1593" s="187">
        <f>ROUND(I1593*H1593,2)</f>
        <v>0</v>
      </c>
      <c r="K1593" s="183" t="s">
        <v>171</v>
      </c>
      <c r="L1593" s="42"/>
      <c r="M1593" s="188" t="s">
        <v>19</v>
      </c>
      <c r="N1593" s="189" t="s">
        <v>41</v>
      </c>
      <c r="O1593" s="67"/>
      <c r="P1593" s="190">
        <f>O1593*H1593</f>
        <v>0</v>
      </c>
      <c r="Q1593" s="190">
        <v>4.0000000000000002E-4</v>
      </c>
      <c r="R1593" s="190">
        <f>Q1593*H1593</f>
        <v>8.2559600000000011E-2</v>
      </c>
      <c r="S1593" s="190">
        <v>0</v>
      </c>
      <c r="T1593" s="191">
        <f>S1593*H1593</f>
        <v>0</v>
      </c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R1593" s="192" t="s">
        <v>226</v>
      </c>
      <c r="AT1593" s="192" t="s">
        <v>167</v>
      </c>
      <c r="AU1593" s="192" t="s">
        <v>79</v>
      </c>
      <c r="AY1593" s="20" t="s">
        <v>165</v>
      </c>
      <c r="BE1593" s="193">
        <f>IF(N1593="základní",J1593,0)</f>
        <v>0</v>
      </c>
      <c r="BF1593" s="193">
        <f>IF(N1593="snížená",J1593,0)</f>
        <v>0</v>
      </c>
      <c r="BG1593" s="193">
        <f>IF(N1593="zákl. přenesená",J1593,0)</f>
        <v>0</v>
      </c>
      <c r="BH1593" s="193">
        <f>IF(N1593="sníž. přenesená",J1593,0)</f>
        <v>0</v>
      </c>
      <c r="BI1593" s="193">
        <f>IF(N1593="nulová",J1593,0)</f>
        <v>0</v>
      </c>
      <c r="BJ1593" s="20" t="s">
        <v>79</v>
      </c>
      <c r="BK1593" s="193">
        <f>ROUND(I1593*H1593,2)</f>
        <v>0</v>
      </c>
      <c r="BL1593" s="20" t="s">
        <v>226</v>
      </c>
      <c r="BM1593" s="192" t="s">
        <v>1836</v>
      </c>
    </row>
    <row r="1594" spans="1:65" s="2" customFormat="1" ht="11.25">
      <c r="A1594" s="37"/>
      <c r="B1594" s="38"/>
      <c r="C1594" s="39"/>
      <c r="D1594" s="194" t="s">
        <v>172</v>
      </c>
      <c r="E1594" s="39"/>
      <c r="F1594" s="195" t="s">
        <v>1837</v>
      </c>
      <c r="G1594" s="39"/>
      <c r="H1594" s="39"/>
      <c r="I1594" s="196"/>
      <c r="J1594" s="39"/>
      <c r="K1594" s="39"/>
      <c r="L1594" s="42"/>
      <c r="M1594" s="197"/>
      <c r="N1594" s="198"/>
      <c r="O1594" s="67"/>
      <c r="P1594" s="67"/>
      <c r="Q1594" s="67"/>
      <c r="R1594" s="67"/>
      <c r="S1594" s="67"/>
      <c r="T1594" s="68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T1594" s="20" t="s">
        <v>172</v>
      </c>
      <c r="AU1594" s="20" t="s">
        <v>79</v>
      </c>
    </row>
    <row r="1595" spans="1:65" s="13" customFormat="1" ht="11.25">
      <c r="B1595" s="199"/>
      <c r="C1595" s="200"/>
      <c r="D1595" s="201" t="s">
        <v>181</v>
      </c>
      <c r="E1595" s="202" t="s">
        <v>19</v>
      </c>
      <c r="F1595" s="203" t="s">
        <v>1807</v>
      </c>
      <c r="G1595" s="200"/>
      <c r="H1595" s="204">
        <v>143.84</v>
      </c>
      <c r="I1595" s="205"/>
      <c r="J1595" s="200"/>
      <c r="K1595" s="200"/>
      <c r="L1595" s="206"/>
      <c r="M1595" s="207"/>
      <c r="N1595" s="208"/>
      <c r="O1595" s="208"/>
      <c r="P1595" s="208"/>
      <c r="Q1595" s="208"/>
      <c r="R1595" s="208"/>
      <c r="S1595" s="208"/>
      <c r="T1595" s="209"/>
      <c r="AT1595" s="210" t="s">
        <v>181</v>
      </c>
      <c r="AU1595" s="210" t="s">
        <v>79</v>
      </c>
      <c r="AV1595" s="13" t="s">
        <v>79</v>
      </c>
      <c r="AW1595" s="13" t="s">
        <v>31</v>
      </c>
      <c r="AX1595" s="13" t="s">
        <v>69</v>
      </c>
      <c r="AY1595" s="210" t="s">
        <v>165</v>
      </c>
    </row>
    <row r="1596" spans="1:65" s="13" customFormat="1" ht="11.25">
      <c r="B1596" s="199"/>
      <c r="C1596" s="200"/>
      <c r="D1596" s="201" t="s">
        <v>181</v>
      </c>
      <c r="E1596" s="202" t="s">
        <v>19</v>
      </c>
      <c r="F1596" s="203" t="s">
        <v>1215</v>
      </c>
      <c r="G1596" s="200"/>
      <c r="H1596" s="204">
        <v>23.22</v>
      </c>
      <c r="I1596" s="205"/>
      <c r="J1596" s="200"/>
      <c r="K1596" s="200"/>
      <c r="L1596" s="206"/>
      <c r="M1596" s="207"/>
      <c r="N1596" s="208"/>
      <c r="O1596" s="208"/>
      <c r="P1596" s="208"/>
      <c r="Q1596" s="208"/>
      <c r="R1596" s="208"/>
      <c r="S1596" s="208"/>
      <c r="T1596" s="209"/>
      <c r="AT1596" s="210" t="s">
        <v>181</v>
      </c>
      <c r="AU1596" s="210" t="s">
        <v>79</v>
      </c>
      <c r="AV1596" s="13" t="s">
        <v>79</v>
      </c>
      <c r="AW1596" s="13" t="s">
        <v>31</v>
      </c>
      <c r="AX1596" s="13" t="s">
        <v>69</v>
      </c>
      <c r="AY1596" s="210" t="s">
        <v>165</v>
      </c>
    </row>
    <row r="1597" spans="1:65" s="13" customFormat="1" ht="11.25">
      <c r="B1597" s="199"/>
      <c r="C1597" s="200"/>
      <c r="D1597" s="201" t="s">
        <v>181</v>
      </c>
      <c r="E1597" s="202" t="s">
        <v>19</v>
      </c>
      <c r="F1597" s="203" t="s">
        <v>1808</v>
      </c>
      <c r="G1597" s="200"/>
      <c r="H1597" s="204">
        <v>35.539000000000001</v>
      </c>
      <c r="I1597" s="205"/>
      <c r="J1597" s="200"/>
      <c r="K1597" s="200"/>
      <c r="L1597" s="206"/>
      <c r="M1597" s="207"/>
      <c r="N1597" s="208"/>
      <c r="O1597" s="208"/>
      <c r="P1597" s="208"/>
      <c r="Q1597" s="208"/>
      <c r="R1597" s="208"/>
      <c r="S1597" s="208"/>
      <c r="T1597" s="209"/>
      <c r="AT1597" s="210" t="s">
        <v>181</v>
      </c>
      <c r="AU1597" s="210" t="s">
        <v>79</v>
      </c>
      <c r="AV1597" s="13" t="s">
        <v>79</v>
      </c>
      <c r="AW1597" s="13" t="s">
        <v>31</v>
      </c>
      <c r="AX1597" s="13" t="s">
        <v>69</v>
      </c>
      <c r="AY1597" s="210" t="s">
        <v>165</v>
      </c>
    </row>
    <row r="1598" spans="1:65" s="13" customFormat="1" ht="11.25">
      <c r="B1598" s="199"/>
      <c r="C1598" s="200"/>
      <c r="D1598" s="201" t="s">
        <v>181</v>
      </c>
      <c r="E1598" s="202" t="s">
        <v>19</v>
      </c>
      <c r="F1598" s="203" t="s">
        <v>1809</v>
      </c>
      <c r="G1598" s="200"/>
      <c r="H1598" s="204">
        <v>3.8</v>
      </c>
      <c r="I1598" s="205"/>
      <c r="J1598" s="200"/>
      <c r="K1598" s="200"/>
      <c r="L1598" s="206"/>
      <c r="M1598" s="207"/>
      <c r="N1598" s="208"/>
      <c r="O1598" s="208"/>
      <c r="P1598" s="208"/>
      <c r="Q1598" s="208"/>
      <c r="R1598" s="208"/>
      <c r="S1598" s="208"/>
      <c r="T1598" s="209"/>
      <c r="AT1598" s="210" t="s">
        <v>181</v>
      </c>
      <c r="AU1598" s="210" t="s">
        <v>79</v>
      </c>
      <c r="AV1598" s="13" t="s">
        <v>79</v>
      </c>
      <c r="AW1598" s="13" t="s">
        <v>31</v>
      </c>
      <c r="AX1598" s="13" t="s">
        <v>69</v>
      </c>
      <c r="AY1598" s="210" t="s">
        <v>165</v>
      </c>
    </row>
    <row r="1599" spans="1:65" s="15" customFormat="1" ht="11.25">
      <c r="B1599" s="221"/>
      <c r="C1599" s="222"/>
      <c r="D1599" s="201" t="s">
        <v>181</v>
      </c>
      <c r="E1599" s="223" t="s">
        <v>19</v>
      </c>
      <c r="F1599" s="224" t="s">
        <v>184</v>
      </c>
      <c r="G1599" s="222"/>
      <c r="H1599" s="225">
        <v>206.399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181</v>
      </c>
      <c r="AU1599" s="231" t="s">
        <v>79</v>
      </c>
      <c r="AV1599" s="15" t="s">
        <v>88</v>
      </c>
      <c r="AW1599" s="15" t="s">
        <v>31</v>
      </c>
      <c r="AX1599" s="15" t="s">
        <v>73</v>
      </c>
      <c r="AY1599" s="231" t="s">
        <v>165</v>
      </c>
    </row>
    <row r="1600" spans="1:65" s="2" customFormat="1" ht="44.25" customHeight="1">
      <c r="A1600" s="37"/>
      <c r="B1600" s="38"/>
      <c r="C1600" s="233" t="s">
        <v>1136</v>
      </c>
      <c r="D1600" s="233" t="s">
        <v>502</v>
      </c>
      <c r="E1600" s="234" t="s">
        <v>1838</v>
      </c>
      <c r="F1600" s="235" t="s">
        <v>1839</v>
      </c>
      <c r="G1600" s="236" t="s">
        <v>323</v>
      </c>
      <c r="H1600" s="237">
        <v>240.55799999999999</v>
      </c>
      <c r="I1600" s="238"/>
      <c r="J1600" s="239">
        <f>ROUND(I1600*H1600,2)</f>
        <v>0</v>
      </c>
      <c r="K1600" s="235" t="s">
        <v>171</v>
      </c>
      <c r="L1600" s="240"/>
      <c r="M1600" s="241" t="s">
        <v>19</v>
      </c>
      <c r="N1600" s="242" t="s">
        <v>41</v>
      </c>
      <c r="O1600" s="67"/>
      <c r="P1600" s="190">
        <f>O1600*H1600</f>
        <v>0</v>
      </c>
      <c r="Q1600" s="190">
        <v>5.4000000000000003E-3</v>
      </c>
      <c r="R1600" s="190">
        <f>Q1600*H1600</f>
        <v>1.2990132000000001</v>
      </c>
      <c r="S1600" s="190">
        <v>0</v>
      </c>
      <c r="T1600" s="191">
        <f>S1600*H1600</f>
        <v>0</v>
      </c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R1600" s="192" t="s">
        <v>297</v>
      </c>
      <c r="AT1600" s="192" t="s">
        <v>502</v>
      </c>
      <c r="AU1600" s="192" t="s">
        <v>79</v>
      </c>
      <c r="AY1600" s="20" t="s">
        <v>165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0" t="s">
        <v>79</v>
      </c>
      <c r="BK1600" s="193">
        <f>ROUND(I1600*H1600,2)</f>
        <v>0</v>
      </c>
      <c r="BL1600" s="20" t="s">
        <v>226</v>
      </c>
      <c r="BM1600" s="192" t="s">
        <v>1840</v>
      </c>
    </row>
    <row r="1601" spans="1:65" s="13" customFormat="1" ht="11.25">
      <c r="B1601" s="199"/>
      <c r="C1601" s="200"/>
      <c r="D1601" s="201" t="s">
        <v>181</v>
      </c>
      <c r="E1601" s="202" t="s">
        <v>19</v>
      </c>
      <c r="F1601" s="203" t="s">
        <v>1841</v>
      </c>
      <c r="G1601" s="200"/>
      <c r="H1601" s="204">
        <v>240.55799999999999</v>
      </c>
      <c r="I1601" s="205"/>
      <c r="J1601" s="200"/>
      <c r="K1601" s="200"/>
      <c r="L1601" s="206"/>
      <c r="M1601" s="207"/>
      <c r="N1601" s="208"/>
      <c r="O1601" s="208"/>
      <c r="P1601" s="208"/>
      <c r="Q1601" s="208"/>
      <c r="R1601" s="208"/>
      <c r="S1601" s="208"/>
      <c r="T1601" s="209"/>
      <c r="AT1601" s="210" t="s">
        <v>181</v>
      </c>
      <c r="AU1601" s="210" t="s">
        <v>79</v>
      </c>
      <c r="AV1601" s="13" t="s">
        <v>79</v>
      </c>
      <c r="AW1601" s="13" t="s">
        <v>31</v>
      </c>
      <c r="AX1601" s="13" t="s">
        <v>69</v>
      </c>
      <c r="AY1601" s="210" t="s">
        <v>165</v>
      </c>
    </row>
    <row r="1602" spans="1:65" s="15" customFormat="1" ht="11.25">
      <c r="B1602" s="221"/>
      <c r="C1602" s="222"/>
      <c r="D1602" s="201" t="s">
        <v>181</v>
      </c>
      <c r="E1602" s="223" t="s">
        <v>19</v>
      </c>
      <c r="F1602" s="224" t="s">
        <v>184</v>
      </c>
      <c r="G1602" s="222"/>
      <c r="H1602" s="225">
        <v>240.55799999999999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181</v>
      </c>
      <c r="AU1602" s="231" t="s">
        <v>79</v>
      </c>
      <c r="AV1602" s="15" t="s">
        <v>88</v>
      </c>
      <c r="AW1602" s="15" t="s">
        <v>31</v>
      </c>
      <c r="AX1602" s="15" t="s">
        <v>73</v>
      </c>
      <c r="AY1602" s="231" t="s">
        <v>165</v>
      </c>
    </row>
    <row r="1603" spans="1:65" s="2" customFormat="1" ht="24.2" customHeight="1">
      <c r="A1603" s="37"/>
      <c r="B1603" s="38"/>
      <c r="C1603" s="181" t="s">
        <v>1842</v>
      </c>
      <c r="D1603" s="181" t="s">
        <v>167</v>
      </c>
      <c r="E1603" s="182" t="s">
        <v>1843</v>
      </c>
      <c r="F1603" s="183" t="s">
        <v>1844</v>
      </c>
      <c r="G1603" s="184" t="s">
        <v>323</v>
      </c>
      <c r="H1603" s="185">
        <v>114.84</v>
      </c>
      <c r="I1603" s="186"/>
      <c r="J1603" s="187">
        <f>ROUND(I1603*H1603,2)</f>
        <v>0</v>
      </c>
      <c r="K1603" s="183" t="s">
        <v>171</v>
      </c>
      <c r="L1603" s="42"/>
      <c r="M1603" s="188" t="s">
        <v>19</v>
      </c>
      <c r="N1603" s="189" t="s">
        <v>41</v>
      </c>
      <c r="O1603" s="67"/>
      <c r="P1603" s="190">
        <f>O1603*H1603</f>
        <v>0</v>
      </c>
      <c r="Q1603" s="190">
        <v>4.0000000000000002E-4</v>
      </c>
      <c r="R1603" s="190">
        <f>Q1603*H1603</f>
        <v>4.5936000000000005E-2</v>
      </c>
      <c r="S1603" s="190">
        <v>0</v>
      </c>
      <c r="T1603" s="191">
        <f>S1603*H1603</f>
        <v>0</v>
      </c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R1603" s="192" t="s">
        <v>226</v>
      </c>
      <c r="AT1603" s="192" t="s">
        <v>167</v>
      </c>
      <c r="AU1603" s="192" t="s">
        <v>79</v>
      </c>
      <c r="AY1603" s="20" t="s">
        <v>165</v>
      </c>
      <c r="BE1603" s="193">
        <f>IF(N1603="základní",J1603,0)</f>
        <v>0</v>
      </c>
      <c r="BF1603" s="193">
        <f>IF(N1603="snížená",J1603,0)</f>
        <v>0</v>
      </c>
      <c r="BG1603" s="193">
        <f>IF(N1603="zákl. přenesená",J1603,0)</f>
        <v>0</v>
      </c>
      <c r="BH1603" s="193">
        <f>IF(N1603="sníž. přenesená",J1603,0)</f>
        <v>0</v>
      </c>
      <c r="BI1603" s="193">
        <f>IF(N1603="nulová",J1603,0)</f>
        <v>0</v>
      </c>
      <c r="BJ1603" s="20" t="s">
        <v>79</v>
      </c>
      <c r="BK1603" s="193">
        <f>ROUND(I1603*H1603,2)</f>
        <v>0</v>
      </c>
      <c r="BL1603" s="20" t="s">
        <v>226</v>
      </c>
      <c r="BM1603" s="192" t="s">
        <v>1845</v>
      </c>
    </row>
    <row r="1604" spans="1:65" s="2" customFormat="1" ht="11.25">
      <c r="A1604" s="37"/>
      <c r="B1604" s="38"/>
      <c r="C1604" s="39"/>
      <c r="D1604" s="194" t="s">
        <v>172</v>
      </c>
      <c r="E1604" s="39"/>
      <c r="F1604" s="195" t="s">
        <v>1846</v>
      </c>
      <c r="G1604" s="39"/>
      <c r="H1604" s="39"/>
      <c r="I1604" s="196"/>
      <c r="J1604" s="39"/>
      <c r="K1604" s="39"/>
      <c r="L1604" s="42"/>
      <c r="M1604" s="197"/>
      <c r="N1604" s="198"/>
      <c r="O1604" s="67"/>
      <c r="P1604" s="67"/>
      <c r="Q1604" s="67"/>
      <c r="R1604" s="67"/>
      <c r="S1604" s="67"/>
      <c r="T1604" s="68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T1604" s="20" t="s">
        <v>172</v>
      </c>
      <c r="AU1604" s="20" t="s">
        <v>79</v>
      </c>
    </row>
    <row r="1605" spans="1:65" s="13" customFormat="1" ht="11.25">
      <c r="B1605" s="199"/>
      <c r="C1605" s="200"/>
      <c r="D1605" s="201" t="s">
        <v>181</v>
      </c>
      <c r="E1605" s="202" t="s">
        <v>19</v>
      </c>
      <c r="F1605" s="203" t="s">
        <v>1820</v>
      </c>
      <c r="G1605" s="200"/>
      <c r="H1605" s="204">
        <v>9.9</v>
      </c>
      <c r="I1605" s="205"/>
      <c r="J1605" s="200"/>
      <c r="K1605" s="200"/>
      <c r="L1605" s="206"/>
      <c r="M1605" s="207"/>
      <c r="N1605" s="208"/>
      <c r="O1605" s="208"/>
      <c r="P1605" s="208"/>
      <c r="Q1605" s="208"/>
      <c r="R1605" s="208"/>
      <c r="S1605" s="208"/>
      <c r="T1605" s="209"/>
      <c r="AT1605" s="210" t="s">
        <v>181</v>
      </c>
      <c r="AU1605" s="210" t="s">
        <v>79</v>
      </c>
      <c r="AV1605" s="13" t="s">
        <v>79</v>
      </c>
      <c r="AW1605" s="13" t="s">
        <v>31</v>
      </c>
      <c r="AX1605" s="13" t="s">
        <v>69</v>
      </c>
      <c r="AY1605" s="210" t="s">
        <v>165</v>
      </c>
    </row>
    <row r="1606" spans="1:65" s="13" customFormat="1" ht="11.25">
      <c r="B1606" s="199"/>
      <c r="C1606" s="200"/>
      <c r="D1606" s="201" t="s">
        <v>181</v>
      </c>
      <c r="E1606" s="202" t="s">
        <v>19</v>
      </c>
      <c r="F1606" s="203" t="s">
        <v>1821</v>
      </c>
      <c r="G1606" s="200"/>
      <c r="H1606" s="204">
        <v>104.94</v>
      </c>
      <c r="I1606" s="205"/>
      <c r="J1606" s="200"/>
      <c r="K1606" s="200"/>
      <c r="L1606" s="206"/>
      <c r="M1606" s="207"/>
      <c r="N1606" s="208"/>
      <c r="O1606" s="208"/>
      <c r="P1606" s="208"/>
      <c r="Q1606" s="208"/>
      <c r="R1606" s="208"/>
      <c r="S1606" s="208"/>
      <c r="T1606" s="209"/>
      <c r="AT1606" s="210" t="s">
        <v>181</v>
      </c>
      <c r="AU1606" s="210" t="s">
        <v>79</v>
      </c>
      <c r="AV1606" s="13" t="s">
        <v>79</v>
      </c>
      <c r="AW1606" s="13" t="s">
        <v>31</v>
      </c>
      <c r="AX1606" s="13" t="s">
        <v>69</v>
      </c>
      <c r="AY1606" s="210" t="s">
        <v>165</v>
      </c>
    </row>
    <row r="1607" spans="1:65" s="15" customFormat="1" ht="11.25">
      <c r="B1607" s="221"/>
      <c r="C1607" s="222"/>
      <c r="D1607" s="201" t="s">
        <v>181</v>
      </c>
      <c r="E1607" s="223" t="s">
        <v>19</v>
      </c>
      <c r="F1607" s="224" t="s">
        <v>184</v>
      </c>
      <c r="G1607" s="222"/>
      <c r="H1607" s="225">
        <v>114.84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181</v>
      </c>
      <c r="AU1607" s="231" t="s">
        <v>79</v>
      </c>
      <c r="AV1607" s="15" t="s">
        <v>88</v>
      </c>
      <c r="AW1607" s="15" t="s">
        <v>31</v>
      </c>
      <c r="AX1607" s="15" t="s">
        <v>73</v>
      </c>
      <c r="AY1607" s="231" t="s">
        <v>165</v>
      </c>
    </row>
    <row r="1608" spans="1:65" s="2" customFormat="1" ht="44.25" customHeight="1">
      <c r="A1608" s="37"/>
      <c r="B1608" s="38"/>
      <c r="C1608" s="233" t="s">
        <v>1144</v>
      </c>
      <c r="D1608" s="233" t="s">
        <v>502</v>
      </c>
      <c r="E1608" s="234" t="s">
        <v>1838</v>
      </c>
      <c r="F1608" s="235" t="s">
        <v>1839</v>
      </c>
      <c r="G1608" s="236" t="s">
        <v>323</v>
      </c>
      <c r="H1608" s="237">
        <v>140.22</v>
      </c>
      <c r="I1608" s="238"/>
      <c r="J1608" s="239">
        <f>ROUND(I1608*H1608,2)</f>
        <v>0</v>
      </c>
      <c r="K1608" s="235" t="s">
        <v>171</v>
      </c>
      <c r="L1608" s="240"/>
      <c r="M1608" s="241" t="s">
        <v>19</v>
      </c>
      <c r="N1608" s="242" t="s">
        <v>41</v>
      </c>
      <c r="O1608" s="67"/>
      <c r="P1608" s="190">
        <f>O1608*H1608</f>
        <v>0</v>
      </c>
      <c r="Q1608" s="190">
        <v>5.4000000000000003E-3</v>
      </c>
      <c r="R1608" s="190">
        <f>Q1608*H1608</f>
        <v>0.75718800000000008</v>
      </c>
      <c r="S1608" s="190">
        <v>0</v>
      </c>
      <c r="T1608" s="191">
        <f>S1608*H1608</f>
        <v>0</v>
      </c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R1608" s="192" t="s">
        <v>297</v>
      </c>
      <c r="AT1608" s="192" t="s">
        <v>502</v>
      </c>
      <c r="AU1608" s="192" t="s">
        <v>79</v>
      </c>
      <c r="AY1608" s="20" t="s">
        <v>165</v>
      </c>
      <c r="BE1608" s="193">
        <f>IF(N1608="základní",J1608,0)</f>
        <v>0</v>
      </c>
      <c r="BF1608" s="193">
        <f>IF(N1608="snížená",J1608,0)</f>
        <v>0</v>
      </c>
      <c r="BG1608" s="193">
        <f>IF(N1608="zákl. přenesená",J1608,0)</f>
        <v>0</v>
      </c>
      <c r="BH1608" s="193">
        <f>IF(N1608="sníž. přenesená",J1608,0)</f>
        <v>0</v>
      </c>
      <c r="BI1608" s="193">
        <f>IF(N1608="nulová",J1608,0)</f>
        <v>0</v>
      </c>
      <c r="BJ1608" s="20" t="s">
        <v>79</v>
      </c>
      <c r="BK1608" s="193">
        <f>ROUND(I1608*H1608,2)</f>
        <v>0</v>
      </c>
      <c r="BL1608" s="20" t="s">
        <v>226</v>
      </c>
      <c r="BM1608" s="192" t="s">
        <v>1847</v>
      </c>
    </row>
    <row r="1609" spans="1:65" s="13" customFormat="1" ht="11.25">
      <c r="B1609" s="199"/>
      <c r="C1609" s="200"/>
      <c r="D1609" s="201" t="s">
        <v>181</v>
      </c>
      <c r="E1609" s="202" t="s">
        <v>19</v>
      </c>
      <c r="F1609" s="203" t="s">
        <v>1848</v>
      </c>
      <c r="G1609" s="200"/>
      <c r="H1609" s="204">
        <v>140.22</v>
      </c>
      <c r="I1609" s="205"/>
      <c r="J1609" s="200"/>
      <c r="K1609" s="200"/>
      <c r="L1609" s="206"/>
      <c r="M1609" s="207"/>
      <c r="N1609" s="208"/>
      <c r="O1609" s="208"/>
      <c r="P1609" s="208"/>
      <c r="Q1609" s="208"/>
      <c r="R1609" s="208"/>
      <c r="S1609" s="208"/>
      <c r="T1609" s="209"/>
      <c r="AT1609" s="210" t="s">
        <v>181</v>
      </c>
      <c r="AU1609" s="210" t="s">
        <v>79</v>
      </c>
      <c r="AV1609" s="13" t="s">
        <v>79</v>
      </c>
      <c r="AW1609" s="13" t="s">
        <v>31</v>
      </c>
      <c r="AX1609" s="13" t="s">
        <v>69</v>
      </c>
      <c r="AY1609" s="210" t="s">
        <v>165</v>
      </c>
    </row>
    <row r="1610" spans="1:65" s="15" customFormat="1" ht="11.25">
      <c r="B1610" s="221"/>
      <c r="C1610" s="222"/>
      <c r="D1610" s="201" t="s">
        <v>181</v>
      </c>
      <c r="E1610" s="223" t="s">
        <v>19</v>
      </c>
      <c r="F1610" s="224" t="s">
        <v>184</v>
      </c>
      <c r="G1610" s="222"/>
      <c r="H1610" s="225">
        <v>140.22</v>
      </c>
      <c r="I1610" s="226"/>
      <c r="J1610" s="222"/>
      <c r="K1610" s="222"/>
      <c r="L1610" s="227"/>
      <c r="M1610" s="228"/>
      <c r="N1610" s="229"/>
      <c r="O1610" s="229"/>
      <c r="P1610" s="229"/>
      <c r="Q1610" s="229"/>
      <c r="R1610" s="229"/>
      <c r="S1610" s="229"/>
      <c r="T1610" s="230"/>
      <c r="AT1610" s="231" t="s">
        <v>181</v>
      </c>
      <c r="AU1610" s="231" t="s">
        <v>79</v>
      </c>
      <c r="AV1610" s="15" t="s">
        <v>88</v>
      </c>
      <c r="AW1610" s="15" t="s">
        <v>31</v>
      </c>
      <c r="AX1610" s="15" t="s">
        <v>73</v>
      </c>
      <c r="AY1610" s="231" t="s">
        <v>165</v>
      </c>
    </row>
    <row r="1611" spans="1:65" s="2" customFormat="1" ht="44.25" customHeight="1">
      <c r="A1611" s="37"/>
      <c r="B1611" s="38"/>
      <c r="C1611" s="181" t="s">
        <v>1849</v>
      </c>
      <c r="D1611" s="181" t="s">
        <v>167</v>
      </c>
      <c r="E1611" s="182" t="s">
        <v>1850</v>
      </c>
      <c r="F1611" s="183" t="s">
        <v>1851</v>
      </c>
      <c r="G1611" s="184" t="s">
        <v>323</v>
      </c>
      <c r="H1611" s="185">
        <v>43.725000000000001</v>
      </c>
      <c r="I1611" s="186"/>
      <c r="J1611" s="187">
        <f>ROUND(I1611*H1611,2)</f>
        <v>0</v>
      </c>
      <c r="K1611" s="183" t="s">
        <v>171</v>
      </c>
      <c r="L1611" s="42"/>
      <c r="M1611" s="188" t="s">
        <v>19</v>
      </c>
      <c r="N1611" s="189" t="s">
        <v>41</v>
      </c>
      <c r="O1611" s="67"/>
      <c r="P1611" s="190">
        <f>O1611*H1611</f>
        <v>0</v>
      </c>
      <c r="Q1611" s="190">
        <v>4.0000000000000002E-4</v>
      </c>
      <c r="R1611" s="190">
        <f>Q1611*H1611</f>
        <v>1.7490000000000002E-2</v>
      </c>
      <c r="S1611" s="190">
        <v>0</v>
      </c>
      <c r="T1611" s="191">
        <f>S1611*H1611</f>
        <v>0</v>
      </c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R1611" s="192" t="s">
        <v>226</v>
      </c>
      <c r="AT1611" s="192" t="s">
        <v>167</v>
      </c>
      <c r="AU1611" s="192" t="s">
        <v>79</v>
      </c>
      <c r="AY1611" s="20" t="s">
        <v>165</v>
      </c>
      <c r="BE1611" s="193">
        <f>IF(N1611="základní",J1611,0)</f>
        <v>0</v>
      </c>
      <c r="BF1611" s="193">
        <f>IF(N1611="snížená",J1611,0)</f>
        <v>0</v>
      </c>
      <c r="BG1611" s="193">
        <f>IF(N1611="zákl. přenesená",J1611,0)</f>
        <v>0</v>
      </c>
      <c r="BH1611" s="193">
        <f>IF(N1611="sníž. přenesená",J1611,0)</f>
        <v>0</v>
      </c>
      <c r="BI1611" s="193">
        <f>IF(N1611="nulová",J1611,0)</f>
        <v>0</v>
      </c>
      <c r="BJ1611" s="20" t="s">
        <v>79</v>
      </c>
      <c r="BK1611" s="193">
        <f>ROUND(I1611*H1611,2)</f>
        <v>0</v>
      </c>
      <c r="BL1611" s="20" t="s">
        <v>226</v>
      </c>
      <c r="BM1611" s="192" t="s">
        <v>1852</v>
      </c>
    </row>
    <row r="1612" spans="1:65" s="2" customFormat="1" ht="11.25">
      <c r="A1612" s="37"/>
      <c r="B1612" s="38"/>
      <c r="C1612" s="39"/>
      <c r="D1612" s="194" t="s">
        <v>172</v>
      </c>
      <c r="E1612" s="39"/>
      <c r="F1612" s="195" t="s">
        <v>1853</v>
      </c>
      <c r="G1612" s="39"/>
      <c r="H1612" s="39"/>
      <c r="I1612" s="196"/>
      <c r="J1612" s="39"/>
      <c r="K1612" s="39"/>
      <c r="L1612" s="42"/>
      <c r="M1612" s="197"/>
      <c r="N1612" s="198"/>
      <c r="O1612" s="67"/>
      <c r="P1612" s="67"/>
      <c r="Q1612" s="67"/>
      <c r="R1612" s="67"/>
      <c r="S1612" s="67"/>
      <c r="T1612" s="68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T1612" s="20" t="s">
        <v>172</v>
      </c>
      <c r="AU1612" s="20" t="s">
        <v>79</v>
      </c>
    </row>
    <row r="1613" spans="1:65" s="13" customFormat="1" ht="11.25">
      <c r="B1613" s="199"/>
      <c r="C1613" s="200"/>
      <c r="D1613" s="201" t="s">
        <v>181</v>
      </c>
      <c r="E1613" s="202" t="s">
        <v>19</v>
      </c>
      <c r="F1613" s="203" t="s">
        <v>1854</v>
      </c>
      <c r="G1613" s="200"/>
      <c r="H1613" s="204">
        <v>43.725000000000001</v>
      </c>
      <c r="I1613" s="205"/>
      <c r="J1613" s="200"/>
      <c r="K1613" s="200"/>
      <c r="L1613" s="206"/>
      <c r="M1613" s="207"/>
      <c r="N1613" s="208"/>
      <c r="O1613" s="208"/>
      <c r="P1613" s="208"/>
      <c r="Q1613" s="208"/>
      <c r="R1613" s="208"/>
      <c r="S1613" s="208"/>
      <c r="T1613" s="209"/>
      <c r="AT1613" s="210" t="s">
        <v>181</v>
      </c>
      <c r="AU1613" s="210" t="s">
        <v>79</v>
      </c>
      <c r="AV1613" s="13" t="s">
        <v>79</v>
      </c>
      <c r="AW1613" s="13" t="s">
        <v>31</v>
      </c>
      <c r="AX1613" s="13" t="s">
        <v>69</v>
      </c>
      <c r="AY1613" s="210" t="s">
        <v>165</v>
      </c>
    </row>
    <row r="1614" spans="1:65" s="15" customFormat="1" ht="11.25">
      <c r="B1614" s="221"/>
      <c r="C1614" s="222"/>
      <c r="D1614" s="201" t="s">
        <v>181</v>
      </c>
      <c r="E1614" s="223" t="s">
        <v>19</v>
      </c>
      <c r="F1614" s="224" t="s">
        <v>184</v>
      </c>
      <c r="G1614" s="222"/>
      <c r="H1614" s="225">
        <v>43.725000000000001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181</v>
      </c>
      <c r="AU1614" s="231" t="s">
        <v>79</v>
      </c>
      <c r="AV1614" s="15" t="s">
        <v>88</v>
      </c>
      <c r="AW1614" s="15" t="s">
        <v>31</v>
      </c>
      <c r="AX1614" s="15" t="s">
        <v>73</v>
      </c>
      <c r="AY1614" s="231" t="s">
        <v>165</v>
      </c>
    </row>
    <row r="1615" spans="1:65" s="2" customFormat="1" ht="62.65" customHeight="1">
      <c r="A1615" s="37"/>
      <c r="B1615" s="38"/>
      <c r="C1615" s="181" t="s">
        <v>1147</v>
      </c>
      <c r="D1615" s="181" t="s">
        <v>167</v>
      </c>
      <c r="E1615" s="182" t="s">
        <v>1855</v>
      </c>
      <c r="F1615" s="183" t="s">
        <v>1856</v>
      </c>
      <c r="G1615" s="184" t="s">
        <v>323</v>
      </c>
      <c r="H1615" s="185">
        <v>167.06</v>
      </c>
      <c r="I1615" s="186"/>
      <c r="J1615" s="187">
        <f>ROUND(I1615*H1615,2)</f>
        <v>0</v>
      </c>
      <c r="K1615" s="183" t="s">
        <v>171</v>
      </c>
      <c r="L1615" s="42"/>
      <c r="M1615" s="188" t="s">
        <v>19</v>
      </c>
      <c r="N1615" s="189" t="s">
        <v>41</v>
      </c>
      <c r="O1615" s="67"/>
      <c r="P1615" s="190">
        <f>O1615*H1615</f>
        <v>0</v>
      </c>
      <c r="Q1615" s="190">
        <v>8.1259999999999999E-2</v>
      </c>
      <c r="R1615" s="190">
        <f>Q1615*H1615</f>
        <v>13.5752956</v>
      </c>
      <c r="S1615" s="190">
        <v>0</v>
      </c>
      <c r="T1615" s="191">
        <f>S1615*H1615</f>
        <v>0</v>
      </c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R1615" s="192" t="s">
        <v>226</v>
      </c>
      <c r="AT1615" s="192" t="s">
        <v>167</v>
      </c>
      <c r="AU1615" s="192" t="s">
        <v>79</v>
      </c>
      <c r="AY1615" s="20" t="s">
        <v>165</v>
      </c>
      <c r="BE1615" s="193">
        <f>IF(N1615="základní",J1615,0)</f>
        <v>0</v>
      </c>
      <c r="BF1615" s="193">
        <f>IF(N1615="snížená",J1615,0)</f>
        <v>0</v>
      </c>
      <c r="BG1615" s="193">
        <f>IF(N1615="zákl. přenesená",J1615,0)</f>
        <v>0</v>
      </c>
      <c r="BH1615" s="193">
        <f>IF(N1615="sníž. přenesená",J1615,0)</f>
        <v>0</v>
      </c>
      <c r="BI1615" s="193">
        <f>IF(N1615="nulová",J1615,0)</f>
        <v>0</v>
      </c>
      <c r="BJ1615" s="20" t="s">
        <v>79</v>
      </c>
      <c r="BK1615" s="193">
        <f>ROUND(I1615*H1615,2)</f>
        <v>0</v>
      </c>
      <c r="BL1615" s="20" t="s">
        <v>226</v>
      </c>
      <c r="BM1615" s="192" t="s">
        <v>1857</v>
      </c>
    </row>
    <row r="1616" spans="1:65" s="2" customFormat="1" ht="11.25">
      <c r="A1616" s="37"/>
      <c r="B1616" s="38"/>
      <c r="C1616" s="39"/>
      <c r="D1616" s="194" t="s">
        <v>172</v>
      </c>
      <c r="E1616" s="39"/>
      <c r="F1616" s="195" t="s">
        <v>1858</v>
      </c>
      <c r="G1616" s="39"/>
      <c r="H1616" s="39"/>
      <c r="I1616" s="196"/>
      <c r="J1616" s="39"/>
      <c r="K1616" s="39"/>
      <c r="L1616" s="42"/>
      <c r="M1616" s="197"/>
      <c r="N1616" s="198"/>
      <c r="O1616" s="67"/>
      <c r="P1616" s="67"/>
      <c r="Q1616" s="67"/>
      <c r="R1616" s="67"/>
      <c r="S1616" s="67"/>
      <c r="T1616" s="68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T1616" s="20" t="s">
        <v>172</v>
      </c>
      <c r="AU1616" s="20" t="s">
        <v>79</v>
      </c>
    </row>
    <row r="1617" spans="1:65" s="13" customFormat="1" ht="11.25">
      <c r="B1617" s="199"/>
      <c r="C1617" s="200"/>
      <c r="D1617" s="201" t="s">
        <v>181</v>
      </c>
      <c r="E1617" s="202" t="s">
        <v>19</v>
      </c>
      <c r="F1617" s="203" t="s">
        <v>1807</v>
      </c>
      <c r="G1617" s="200"/>
      <c r="H1617" s="204">
        <v>143.84</v>
      </c>
      <c r="I1617" s="205"/>
      <c r="J1617" s="200"/>
      <c r="K1617" s="200"/>
      <c r="L1617" s="206"/>
      <c r="M1617" s="207"/>
      <c r="N1617" s="208"/>
      <c r="O1617" s="208"/>
      <c r="P1617" s="208"/>
      <c r="Q1617" s="208"/>
      <c r="R1617" s="208"/>
      <c r="S1617" s="208"/>
      <c r="T1617" s="209"/>
      <c r="AT1617" s="210" t="s">
        <v>181</v>
      </c>
      <c r="AU1617" s="210" t="s">
        <v>79</v>
      </c>
      <c r="AV1617" s="13" t="s">
        <v>79</v>
      </c>
      <c r="AW1617" s="13" t="s">
        <v>31</v>
      </c>
      <c r="AX1617" s="13" t="s">
        <v>69</v>
      </c>
      <c r="AY1617" s="210" t="s">
        <v>165</v>
      </c>
    </row>
    <row r="1618" spans="1:65" s="13" customFormat="1" ht="11.25">
      <c r="B1618" s="199"/>
      <c r="C1618" s="200"/>
      <c r="D1618" s="201" t="s">
        <v>181</v>
      </c>
      <c r="E1618" s="202" t="s">
        <v>19</v>
      </c>
      <c r="F1618" s="203" t="s">
        <v>1215</v>
      </c>
      <c r="G1618" s="200"/>
      <c r="H1618" s="204">
        <v>23.22</v>
      </c>
      <c r="I1618" s="205"/>
      <c r="J1618" s="200"/>
      <c r="K1618" s="200"/>
      <c r="L1618" s="206"/>
      <c r="M1618" s="207"/>
      <c r="N1618" s="208"/>
      <c r="O1618" s="208"/>
      <c r="P1618" s="208"/>
      <c r="Q1618" s="208"/>
      <c r="R1618" s="208"/>
      <c r="S1618" s="208"/>
      <c r="T1618" s="209"/>
      <c r="AT1618" s="210" t="s">
        <v>181</v>
      </c>
      <c r="AU1618" s="210" t="s">
        <v>79</v>
      </c>
      <c r="AV1618" s="13" t="s">
        <v>79</v>
      </c>
      <c r="AW1618" s="13" t="s">
        <v>31</v>
      </c>
      <c r="AX1618" s="13" t="s">
        <v>69</v>
      </c>
      <c r="AY1618" s="210" t="s">
        <v>165</v>
      </c>
    </row>
    <row r="1619" spans="1:65" s="15" customFormat="1" ht="11.25">
      <c r="B1619" s="221"/>
      <c r="C1619" s="222"/>
      <c r="D1619" s="201" t="s">
        <v>181</v>
      </c>
      <c r="E1619" s="223" t="s">
        <v>19</v>
      </c>
      <c r="F1619" s="224" t="s">
        <v>184</v>
      </c>
      <c r="G1619" s="222"/>
      <c r="H1619" s="225">
        <v>167.06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181</v>
      </c>
      <c r="AU1619" s="231" t="s">
        <v>79</v>
      </c>
      <c r="AV1619" s="15" t="s">
        <v>88</v>
      </c>
      <c r="AW1619" s="15" t="s">
        <v>31</v>
      </c>
      <c r="AX1619" s="15" t="s">
        <v>73</v>
      </c>
      <c r="AY1619" s="231" t="s">
        <v>165</v>
      </c>
    </row>
    <row r="1620" spans="1:65" s="2" customFormat="1" ht="33" customHeight="1">
      <c r="A1620" s="37"/>
      <c r="B1620" s="38"/>
      <c r="C1620" s="181" t="s">
        <v>1859</v>
      </c>
      <c r="D1620" s="181" t="s">
        <v>167</v>
      </c>
      <c r="E1620" s="182" t="s">
        <v>1816</v>
      </c>
      <c r="F1620" s="183" t="s">
        <v>1817</v>
      </c>
      <c r="G1620" s="184" t="s">
        <v>323</v>
      </c>
      <c r="H1620" s="185">
        <v>317.89600000000002</v>
      </c>
      <c r="I1620" s="186"/>
      <c r="J1620" s="187">
        <f>ROUND(I1620*H1620,2)</f>
        <v>0</v>
      </c>
      <c r="K1620" s="183" t="s">
        <v>171</v>
      </c>
      <c r="L1620" s="42"/>
      <c r="M1620" s="188" t="s">
        <v>19</v>
      </c>
      <c r="N1620" s="189" t="s">
        <v>41</v>
      </c>
      <c r="O1620" s="67"/>
      <c r="P1620" s="190">
        <f>O1620*H1620</f>
        <v>0</v>
      </c>
      <c r="Q1620" s="190">
        <v>0</v>
      </c>
      <c r="R1620" s="190">
        <f>Q1620*H1620</f>
        <v>0</v>
      </c>
      <c r="S1620" s="190">
        <v>0</v>
      </c>
      <c r="T1620" s="191">
        <f>S1620*H1620</f>
        <v>0</v>
      </c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R1620" s="192" t="s">
        <v>226</v>
      </c>
      <c r="AT1620" s="192" t="s">
        <v>167</v>
      </c>
      <c r="AU1620" s="192" t="s">
        <v>79</v>
      </c>
      <c r="AY1620" s="20" t="s">
        <v>165</v>
      </c>
      <c r="BE1620" s="193">
        <f>IF(N1620="základní",J1620,0)</f>
        <v>0</v>
      </c>
      <c r="BF1620" s="193">
        <f>IF(N1620="snížená",J1620,0)</f>
        <v>0</v>
      </c>
      <c r="BG1620" s="193">
        <f>IF(N1620="zákl. přenesená",J1620,0)</f>
        <v>0</v>
      </c>
      <c r="BH1620" s="193">
        <f>IF(N1620="sníž. přenesená",J1620,0)</f>
        <v>0</v>
      </c>
      <c r="BI1620" s="193">
        <f>IF(N1620="nulová",J1620,0)</f>
        <v>0</v>
      </c>
      <c r="BJ1620" s="20" t="s">
        <v>79</v>
      </c>
      <c r="BK1620" s="193">
        <f>ROUND(I1620*H1620,2)</f>
        <v>0</v>
      </c>
      <c r="BL1620" s="20" t="s">
        <v>226</v>
      </c>
      <c r="BM1620" s="192" t="s">
        <v>1860</v>
      </c>
    </row>
    <row r="1621" spans="1:65" s="2" customFormat="1" ht="11.25">
      <c r="A1621" s="37"/>
      <c r="B1621" s="38"/>
      <c r="C1621" s="39"/>
      <c r="D1621" s="194" t="s">
        <v>172</v>
      </c>
      <c r="E1621" s="39"/>
      <c r="F1621" s="195" t="s">
        <v>1819</v>
      </c>
      <c r="G1621" s="39"/>
      <c r="H1621" s="39"/>
      <c r="I1621" s="196"/>
      <c r="J1621" s="39"/>
      <c r="K1621" s="39"/>
      <c r="L1621" s="42"/>
      <c r="M1621" s="197"/>
      <c r="N1621" s="198"/>
      <c r="O1621" s="67"/>
      <c r="P1621" s="67"/>
      <c r="Q1621" s="67"/>
      <c r="R1621" s="67"/>
      <c r="S1621" s="67"/>
      <c r="T1621" s="68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T1621" s="20" t="s">
        <v>172</v>
      </c>
      <c r="AU1621" s="20" t="s">
        <v>79</v>
      </c>
    </row>
    <row r="1622" spans="1:65" s="2" customFormat="1" ht="19.5">
      <c r="A1622" s="37"/>
      <c r="B1622" s="38"/>
      <c r="C1622" s="39"/>
      <c r="D1622" s="201" t="s">
        <v>353</v>
      </c>
      <c r="E1622" s="39"/>
      <c r="F1622" s="232" t="s">
        <v>1861</v>
      </c>
      <c r="G1622" s="39"/>
      <c r="H1622" s="39"/>
      <c r="I1622" s="196"/>
      <c r="J1622" s="39"/>
      <c r="K1622" s="39"/>
      <c r="L1622" s="42"/>
      <c r="M1622" s="197"/>
      <c r="N1622" s="198"/>
      <c r="O1622" s="67"/>
      <c r="P1622" s="67"/>
      <c r="Q1622" s="67"/>
      <c r="R1622" s="67"/>
      <c r="S1622" s="67"/>
      <c r="T1622" s="68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T1622" s="20" t="s">
        <v>353</v>
      </c>
      <c r="AU1622" s="20" t="s">
        <v>79</v>
      </c>
    </row>
    <row r="1623" spans="1:65" s="13" customFormat="1" ht="11.25">
      <c r="B1623" s="199"/>
      <c r="C1623" s="200"/>
      <c r="D1623" s="201" t="s">
        <v>181</v>
      </c>
      <c r="E1623" s="202" t="s">
        <v>19</v>
      </c>
      <c r="F1623" s="203" t="s">
        <v>1026</v>
      </c>
      <c r="G1623" s="200"/>
      <c r="H1623" s="204">
        <v>5.91</v>
      </c>
      <c r="I1623" s="205"/>
      <c r="J1623" s="200"/>
      <c r="K1623" s="200"/>
      <c r="L1623" s="206"/>
      <c r="M1623" s="207"/>
      <c r="N1623" s="208"/>
      <c r="O1623" s="208"/>
      <c r="P1623" s="208"/>
      <c r="Q1623" s="208"/>
      <c r="R1623" s="208"/>
      <c r="S1623" s="208"/>
      <c r="T1623" s="209"/>
      <c r="AT1623" s="210" t="s">
        <v>181</v>
      </c>
      <c r="AU1623" s="210" t="s">
        <v>79</v>
      </c>
      <c r="AV1623" s="13" t="s">
        <v>79</v>
      </c>
      <c r="AW1623" s="13" t="s">
        <v>31</v>
      </c>
      <c r="AX1623" s="13" t="s">
        <v>69</v>
      </c>
      <c r="AY1623" s="210" t="s">
        <v>165</v>
      </c>
    </row>
    <row r="1624" spans="1:65" s="13" customFormat="1" ht="11.25">
      <c r="B1624" s="199"/>
      <c r="C1624" s="200"/>
      <c r="D1624" s="201" t="s">
        <v>181</v>
      </c>
      <c r="E1624" s="202" t="s">
        <v>19</v>
      </c>
      <c r="F1624" s="203" t="s">
        <v>1027</v>
      </c>
      <c r="G1624" s="200"/>
      <c r="H1624" s="204">
        <v>29.608000000000001</v>
      </c>
      <c r="I1624" s="205"/>
      <c r="J1624" s="200"/>
      <c r="K1624" s="200"/>
      <c r="L1624" s="206"/>
      <c r="M1624" s="207"/>
      <c r="N1624" s="208"/>
      <c r="O1624" s="208"/>
      <c r="P1624" s="208"/>
      <c r="Q1624" s="208"/>
      <c r="R1624" s="208"/>
      <c r="S1624" s="208"/>
      <c r="T1624" s="209"/>
      <c r="AT1624" s="210" t="s">
        <v>181</v>
      </c>
      <c r="AU1624" s="210" t="s">
        <v>79</v>
      </c>
      <c r="AV1624" s="13" t="s">
        <v>79</v>
      </c>
      <c r="AW1624" s="13" t="s">
        <v>31</v>
      </c>
      <c r="AX1624" s="13" t="s">
        <v>69</v>
      </c>
      <c r="AY1624" s="210" t="s">
        <v>165</v>
      </c>
    </row>
    <row r="1625" spans="1:65" s="13" customFormat="1" ht="11.25">
      <c r="B1625" s="199"/>
      <c r="C1625" s="200"/>
      <c r="D1625" s="201" t="s">
        <v>181</v>
      </c>
      <c r="E1625" s="202" t="s">
        <v>19</v>
      </c>
      <c r="F1625" s="203" t="s">
        <v>1028</v>
      </c>
      <c r="G1625" s="200"/>
      <c r="H1625" s="204">
        <v>38.881999999999998</v>
      </c>
      <c r="I1625" s="205"/>
      <c r="J1625" s="200"/>
      <c r="K1625" s="200"/>
      <c r="L1625" s="206"/>
      <c r="M1625" s="207"/>
      <c r="N1625" s="208"/>
      <c r="O1625" s="208"/>
      <c r="P1625" s="208"/>
      <c r="Q1625" s="208"/>
      <c r="R1625" s="208"/>
      <c r="S1625" s="208"/>
      <c r="T1625" s="209"/>
      <c r="AT1625" s="210" t="s">
        <v>181</v>
      </c>
      <c r="AU1625" s="210" t="s">
        <v>79</v>
      </c>
      <c r="AV1625" s="13" t="s">
        <v>79</v>
      </c>
      <c r="AW1625" s="13" t="s">
        <v>31</v>
      </c>
      <c r="AX1625" s="13" t="s">
        <v>69</v>
      </c>
      <c r="AY1625" s="210" t="s">
        <v>165</v>
      </c>
    </row>
    <row r="1626" spans="1:65" s="13" customFormat="1" ht="11.25">
      <c r="B1626" s="199"/>
      <c r="C1626" s="200"/>
      <c r="D1626" s="201" t="s">
        <v>181</v>
      </c>
      <c r="E1626" s="202" t="s">
        <v>19</v>
      </c>
      <c r="F1626" s="203" t="s">
        <v>1029</v>
      </c>
      <c r="G1626" s="200"/>
      <c r="H1626" s="204">
        <v>3.36</v>
      </c>
      <c r="I1626" s="205"/>
      <c r="J1626" s="200"/>
      <c r="K1626" s="200"/>
      <c r="L1626" s="206"/>
      <c r="M1626" s="207"/>
      <c r="N1626" s="208"/>
      <c r="O1626" s="208"/>
      <c r="P1626" s="208"/>
      <c r="Q1626" s="208"/>
      <c r="R1626" s="208"/>
      <c r="S1626" s="208"/>
      <c r="T1626" s="209"/>
      <c r="AT1626" s="210" t="s">
        <v>181</v>
      </c>
      <c r="AU1626" s="210" t="s">
        <v>79</v>
      </c>
      <c r="AV1626" s="13" t="s">
        <v>79</v>
      </c>
      <c r="AW1626" s="13" t="s">
        <v>31</v>
      </c>
      <c r="AX1626" s="13" t="s">
        <v>69</v>
      </c>
      <c r="AY1626" s="210" t="s">
        <v>165</v>
      </c>
    </row>
    <row r="1627" spans="1:65" s="13" customFormat="1" ht="11.25">
      <c r="B1627" s="199"/>
      <c r="C1627" s="200"/>
      <c r="D1627" s="201" t="s">
        <v>181</v>
      </c>
      <c r="E1627" s="202" t="s">
        <v>19</v>
      </c>
      <c r="F1627" s="203" t="s">
        <v>1030</v>
      </c>
      <c r="G1627" s="200"/>
      <c r="H1627" s="204">
        <v>10.472</v>
      </c>
      <c r="I1627" s="205"/>
      <c r="J1627" s="200"/>
      <c r="K1627" s="200"/>
      <c r="L1627" s="206"/>
      <c r="M1627" s="207"/>
      <c r="N1627" s="208"/>
      <c r="O1627" s="208"/>
      <c r="P1627" s="208"/>
      <c r="Q1627" s="208"/>
      <c r="R1627" s="208"/>
      <c r="S1627" s="208"/>
      <c r="T1627" s="209"/>
      <c r="AT1627" s="210" t="s">
        <v>181</v>
      </c>
      <c r="AU1627" s="210" t="s">
        <v>79</v>
      </c>
      <c r="AV1627" s="13" t="s">
        <v>79</v>
      </c>
      <c r="AW1627" s="13" t="s">
        <v>31</v>
      </c>
      <c r="AX1627" s="13" t="s">
        <v>69</v>
      </c>
      <c r="AY1627" s="210" t="s">
        <v>165</v>
      </c>
    </row>
    <row r="1628" spans="1:65" s="13" customFormat="1" ht="11.25">
      <c r="B1628" s="199"/>
      <c r="C1628" s="200"/>
      <c r="D1628" s="201" t="s">
        <v>181</v>
      </c>
      <c r="E1628" s="202" t="s">
        <v>19</v>
      </c>
      <c r="F1628" s="203" t="s">
        <v>1031</v>
      </c>
      <c r="G1628" s="200"/>
      <c r="H1628" s="204">
        <v>126.98399999999999</v>
      </c>
      <c r="I1628" s="205"/>
      <c r="J1628" s="200"/>
      <c r="K1628" s="200"/>
      <c r="L1628" s="206"/>
      <c r="M1628" s="207"/>
      <c r="N1628" s="208"/>
      <c r="O1628" s="208"/>
      <c r="P1628" s="208"/>
      <c r="Q1628" s="208"/>
      <c r="R1628" s="208"/>
      <c r="S1628" s="208"/>
      <c r="T1628" s="209"/>
      <c r="AT1628" s="210" t="s">
        <v>181</v>
      </c>
      <c r="AU1628" s="210" t="s">
        <v>79</v>
      </c>
      <c r="AV1628" s="13" t="s">
        <v>79</v>
      </c>
      <c r="AW1628" s="13" t="s">
        <v>31</v>
      </c>
      <c r="AX1628" s="13" t="s">
        <v>69</v>
      </c>
      <c r="AY1628" s="210" t="s">
        <v>165</v>
      </c>
    </row>
    <row r="1629" spans="1:65" s="13" customFormat="1" ht="22.5">
      <c r="B1629" s="199"/>
      <c r="C1629" s="200"/>
      <c r="D1629" s="201" t="s">
        <v>181</v>
      </c>
      <c r="E1629" s="202" t="s">
        <v>19</v>
      </c>
      <c r="F1629" s="203" t="s">
        <v>1032</v>
      </c>
      <c r="G1629" s="200"/>
      <c r="H1629" s="204">
        <v>96.822000000000003</v>
      </c>
      <c r="I1629" s="205"/>
      <c r="J1629" s="200"/>
      <c r="K1629" s="200"/>
      <c r="L1629" s="206"/>
      <c r="M1629" s="207"/>
      <c r="N1629" s="208"/>
      <c r="O1629" s="208"/>
      <c r="P1629" s="208"/>
      <c r="Q1629" s="208"/>
      <c r="R1629" s="208"/>
      <c r="S1629" s="208"/>
      <c r="T1629" s="209"/>
      <c r="AT1629" s="210" t="s">
        <v>181</v>
      </c>
      <c r="AU1629" s="210" t="s">
        <v>79</v>
      </c>
      <c r="AV1629" s="13" t="s">
        <v>79</v>
      </c>
      <c r="AW1629" s="13" t="s">
        <v>31</v>
      </c>
      <c r="AX1629" s="13" t="s">
        <v>69</v>
      </c>
      <c r="AY1629" s="210" t="s">
        <v>165</v>
      </c>
    </row>
    <row r="1630" spans="1:65" s="13" customFormat="1" ht="11.25">
      <c r="B1630" s="199"/>
      <c r="C1630" s="200"/>
      <c r="D1630" s="201" t="s">
        <v>181</v>
      </c>
      <c r="E1630" s="202" t="s">
        <v>19</v>
      </c>
      <c r="F1630" s="203" t="s">
        <v>1862</v>
      </c>
      <c r="G1630" s="200"/>
      <c r="H1630" s="204">
        <v>4.242</v>
      </c>
      <c r="I1630" s="205"/>
      <c r="J1630" s="200"/>
      <c r="K1630" s="200"/>
      <c r="L1630" s="206"/>
      <c r="M1630" s="207"/>
      <c r="N1630" s="208"/>
      <c r="O1630" s="208"/>
      <c r="P1630" s="208"/>
      <c r="Q1630" s="208"/>
      <c r="R1630" s="208"/>
      <c r="S1630" s="208"/>
      <c r="T1630" s="209"/>
      <c r="AT1630" s="210" t="s">
        <v>181</v>
      </c>
      <c r="AU1630" s="210" t="s">
        <v>79</v>
      </c>
      <c r="AV1630" s="13" t="s">
        <v>79</v>
      </c>
      <c r="AW1630" s="13" t="s">
        <v>31</v>
      </c>
      <c r="AX1630" s="13" t="s">
        <v>69</v>
      </c>
      <c r="AY1630" s="210" t="s">
        <v>165</v>
      </c>
    </row>
    <row r="1631" spans="1:65" s="13" customFormat="1" ht="11.25">
      <c r="B1631" s="199"/>
      <c r="C1631" s="200"/>
      <c r="D1631" s="201" t="s">
        <v>181</v>
      </c>
      <c r="E1631" s="202" t="s">
        <v>19</v>
      </c>
      <c r="F1631" s="203" t="s">
        <v>1863</v>
      </c>
      <c r="G1631" s="200"/>
      <c r="H1631" s="204">
        <v>1.6160000000000001</v>
      </c>
      <c r="I1631" s="205"/>
      <c r="J1631" s="200"/>
      <c r="K1631" s="200"/>
      <c r="L1631" s="206"/>
      <c r="M1631" s="207"/>
      <c r="N1631" s="208"/>
      <c r="O1631" s="208"/>
      <c r="P1631" s="208"/>
      <c r="Q1631" s="208"/>
      <c r="R1631" s="208"/>
      <c r="S1631" s="208"/>
      <c r="T1631" s="209"/>
      <c r="AT1631" s="210" t="s">
        <v>181</v>
      </c>
      <c r="AU1631" s="210" t="s">
        <v>79</v>
      </c>
      <c r="AV1631" s="13" t="s">
        <v>79</v>
      </c>
      <c r="AW1631" s="13" t="s">
        <v>31</v>
      </c>
      <c r="AX1631" s="13" t="s">
        <v>69</v>
      </c>
      <c r="AY1631" s="210" t="s">
        <v>165</v>
      </c>
    </row>
    <row r="1632" spans="1:65" s="15" customFormat="1" ht="11.25">
      <c r="B1632" s="221"/>
      <c r="C1632" s="222"/>
      <c r="D1632" s="201" t="s">
        <v>181</v>
      </c>
      <c r="E1632" s="223" t="s">
        <v>19</v>
      </c>
      <c r="F1632" s="224" t="s">
        <v>184</v>
      </c>
      <c r="G1632" s="222"/>
      <c r="H1632" s="225">
        <v>317.89600000000002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181</v>
      </c>
      <c r="AU1632" s="231" t="s">
        <v>79</v>
      </c>
      <c r="AV1632" s="15" t="s">
        <v>88</v>
      </c>
      <c r="AW1632" s="15" t="s">
        <v>31</v>
      </c>
      <c r="AX1632" s="15" t="s">
        <v>73</v>
      </c>
      <c r="AY1632" s="231" t="s">
        <v>165</v>
      </c>
    </row>
    <row r="1633" spans="1:65" s="2" customFormat="1" ht="16.5" customHeight="1">
      <c r="A1633" s="37"/>
      <c r="B1633" s="38"/>
      <c r="C1633" s="233" t="s">
        <v>1184</v>
      </c>
      <c r="D1633" s="233" t="s">
        <v>502</v>
      </c>
      <c r="E1633" s="234" t="s">
        <v>1864</v>
      </c>
      <c r="F1633" s="235" t="s">
        <v>1865</v>
      </c>
      <c r="G1633" s="236" t="s">
        <v>256</v>
      </c>
      <c r="H1633" s="237">
        <v>0.108</v>
      </c>
      <c r="I1633" s="238"/>
      <c r="J1633" s="239">
        <f>ROUND(I1633*H1633,2)</f>
        <v>0</v>
      </c>
      <c r="K1633" s="235" t="s">
        <v>171</v>
      </c>
      <c r="L1633" s="240"/>
      <c r="M1633" s="241" t="s">
        <v>19</v>
      </c>
      <c r="N1633" s="242" t="s">
        <v>41</v>
      </c>
      <c r="O1633" s="67"/>
      <c r="P1633" s="190">
        <f>O1633*H1633</f>
        <v>0</v>
      </c>
      <c r="Q1633" s="190">
        <v>1</v>
      </c>
      <c r="R1633" s="190">
        <f>Q1633*H1633</f>
        <v>0.108</v>
      </c>
      <c r="S1633" s="190">
        <v>0</v>
      </c>
      <c r="T1633" s="191">
        <f>S1633*H1633</f>
        <v>0</v>
      </c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R1633" s="192" t="s">
        <v>297</v>
      </c>
      <c r="AT1633" s="192" t="s">
        <v>502</v>
      </c>
      <c r="AU1633" s="192" t="s">
        <v>79</v>
      </c>
      <c r="AY1633" s="20" t="s">
        <v>165</v>
      </c>
      <c r="BE1633" s="193">
        <f>IF(N1633="základní",J1633,0)</f>
        <v>0</v>
      </c>
      <c r="BF1633" s="193">
        <f>IF(N1633="snížená",J1633,0)</f>
        <v>0</v>
      </c>
      <c r="BG1633" s="193">
        <f>IF(N1633="zákl. přenesená",J1633,0)</f>
        <v>0</v>
      </c>
      <c r="BH1633" s="193">
        <f>IF(N1633="sníž. přenesená",J1633,0)</f>
        <v>0</v>
      </c>
      <c r="BI1633" s="193">
        <f>IF(N1633="nulová",J1633,0)</f>
        <v>0</v>
      </c>
      <c r="BJ1633" s="20" t="s">
        <v>79</v>
      </c>
      <c r="BK1633" s="193">
        <f>ROUND(I1633*H1633,2)</f>
        <v>0</v>
      </c>
      <c r="BL1633" s="20" t="s">
        <v>226</v>
      </c>
      <c r="BM1633" s="192" t="s">
        <v>1866</v>
      </c>
    </row>
    <row r="1634" spans="1:65" s="13" customFormat="1" ht="11.25">
      <c r="B1634" s="199"/>
      <c r="C1634" s="200"/>
      <c r="D1634" s="201" t="s">
        <v>181</v>
      </c>
      <c r="E1634" s="200"/>
      <c r="F1634" s="203" t="s">
        <v>1867</v>
      </c>
      <c r="G1634" s="200"/>
      <c r="H1634" s="204">
        <v>0.108</v>
      </c>
      <c r="I1634" s="205"/>
      <c r="J1634" s="200"/>
      <c r="K1634" s="200"/>
      <c r="L1634" s="206"/>
      <c r="M1634" s="207"/>
      <c r="N1634" s="208"/>
      <c r="O1634" s="208"/>
      <c r="P1634" s="208"/>
      <c r="Q1634" s="208"/>
      <c r="R1634" s="208"/>
      <c r="S1634" s="208"/>
      <c r="T1634" s="209"/>
      <c r="AT1634" s="210" t="s">
        <v>181</v>
      </c>
      <c r="AU1634" s="210" t="s">
        <v>79</v>
      </c>
      <c r="AV1634" s="13" t="s">
        <v>79</v>
      </c>
      <c r="AW1634" s="13" t="s">
        <v>4</v>
      </c>
      <c r="AX1634" s="13" t="s">
        <v>73</v>
      </c>
      <c r="AY1634" s="210" t="s">
        <v>165</v>
      </c>
    </row>
    <row r="1635" spans="1:65" s="2" customFormat="1" ht="44.25" customHeight="1">
      <c r="A1635" s="37"/>
      <c r="B1635" s="38"/>
      <c r="C1635" s="181" t="s">
        <v>1868</v>
      </c>
      <c r="D1635" s="181" t="s">
        <v>167</v>
      </c>
      <c r="E1635" s="182" t="s">
        <v>1869</v>
      </c>
      <c r="F1635" s="183" t="s">
        <v>1870</v>
      </c>
      <c r="G1635" s="184" t="s">
        <v>323</v>
      </c>
      <c r="H1635" s="185">
        <v>102.68</v>
      </c>
      <c r="I1635" s="186"/>
      <c r="J1635" s="187">
        <f>ROUND(I1635*H1635,2)</f>
        <v>0</v>
      </c>
      <c r="K1635" s="183" t="s">
        <v>171</v>
      </c>
      <c r="L1635" s="42"/>
      <c r="M1635" s="188" t="s">
        <v>19</v>
      </c>
      <c r="N1635" s="189" t="s">
        <v>41</v>
      </c>
      <c r="O1635" s="67"/>
      <c r="P1635" s="190">
        <f>O1635*H1635</f>
        <v>0</v>
      </c>
      <c r="Q1635" s="190">
        <v>0</v>
      </c>
      <c r="R1635" s="190">
        <f>Q1635*H1635</f>
        <v>0</v>
      </c>
      <c r="S1635" s="190">
        <v>0</v>
      </c>
      <c r="T1635" s="191">
        <f>S1635*H1635</f>
        <v>0</v>
      </c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R1635" s="192" t="s">
        <v>226</v>
      </c>
      <c r="AT1635" s="192" t="s">
        <v>167</v>
      </c>
      <c r="AU1635" s="192" t="s">
        <v>79</v>
      </c>
      <c r="AY1635" s="20" t="s">
        <v>165</v>
      </c>
      <c r="BE1635" s="193">
        <f>IF(N1635="základní",J1635,0)</f>
        <v>0</v>
      </c>
      <c r="BF1635" s="193">
        <f>IF(N1635="snížená",J1635,0)</f>
        <v>0</v>
      </c>
      <c r="BG1635" s="193">
        <f>IF(N1635="zákl. přenesená",J1635,0)</f>
        <v>0</v>
      </c>
      <c r="BH1635" s="193">
        <f>IF(N1635="sníž. přenesená",J1635,0)</f>
        <v>0</v>
      </c>
      <c r="BI1635" s="193">
        <f>IF(N1635="nulová",J1635,0)</f>
        <v>0</v>
      </c>
      <c r="BJ1635" s="20" t="s">
        <v>79</v>
      </c>
      <c r="BK1635" s="193">
        <f>ROUND(I1635*H1635,2)</f>
        <v>0</v>
      </c>
      <c r="BL1635" s="20" t="s">
        <v>226</v>
      </c>
      <c r="BM1635" s="192" t="s">
        <v>1871</v>
      </c>
    </row>
    <row r="1636" spans="1:65" s="2" customFormat="1" ht="11.25">
      <c r="A1636" s="37"/>
      <c r="B1636" s="38"/>
      <c r="C1636" s="39"/>
      <c r="D1636" s="194" t="s">
        <v>172</v>
      </c>
      <c r="E1636" s="39"/>
      <c r="F1636" s="195" t="s">
        <v>1872</v>
      </c>
      <c r="G1636" s="39"/>
      <c r="H1636" s="39"/>
      <c r="I1636" s="196"/>
      <c r="J1636" s="39"/>
      <c r="K1636" s="39"/>
      <c r="L1636" s="42"/>
      <c r="M1636" s="197"/>
      <c r="N1636" s="198"/>
      <c r="O1636" s="67"/>
      <c r="P1636" s="67"/>
      <c r="Q1636" s="67"/>
      <c r="R1636" s="67"/>
      <c r="S1636" s="67"/>
      <c r="T1636" s="68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T1636" s="20" t="s">
        <v>172</v>
      </c>
      <c r="AU1636" s="20" t="s">
        <v>79</v>
      </c>
    </row>
    <row r="1637" spans="1:65" s="2" customFormat="1" ht="19.5">
      <c r="A1637" s="37"/>
      <c r="B1637" s="38"/>
      <c r="C1637" s="39"/>
      <c r="D1637" s="201" t="s">
        <v>353</v>
      </c>
      <c r="E1637" s="39"/>
      <c r="F1637" s="232" t="s">
        <v>1861</v>
      </c>
      <c r="G1637" s="39"/>
      <c r="H1637" s="39"/>
      <c r="I1637" s="196"/>
      <c r="J1637" s="39"/>
      <c r="K1637" s="39"/>
      <c r="L1637" s="42"/>
      <c r="M1637" s="197"/>
      <c r="N1637" s="198"/>
      <c r="O1637" s="67"/>
      <c r="P1637" s="67"/>
      <c r="Q1637" s="67"/>
      <c r="R1637" s="67"/>
      <c r="S1637" s="67"/>
      <c r="T1637" s="68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T1637" s="20" t="s">
        <v>353</v>
      </c>
      <c r="AU1637" s="20" t="s">
        <v>79</v>
      </c>
    </row>
    <row r="1638" spans="1:65" s="13" customFormat="1" ht="22.5">
      <c r="B1638" s="199"/>
      <c r="C1638" s="200"/>
      <c r="D1638" s="201" t="s">
        <v>181</v>
      </c>
      <c r="E1638" s="202" t="s">
        <v>19</v>
      </c>
      <c r="F1638" s="203" t="s">
        <v>1032</v>
      </c>
      <c r="G1638" s="200"/>
      <c r="H1638" s="204">
        <v>96.822000000000003</v>
      </c>
      <c r="I1638" s="205"/>
      <c r="J1638" s="200"/>
      <c r="K1638" s="200"/>
      <c r="L1638" s="206"/>
      <c r="M1638" s="207"/>
      <c r="N1638" s="208"/>
      <c r="O1638" s="208"/>
      <c r="P1638" s="208"/>
      <c r="Q1638" s="208"/>
      <c r="R1638" s="208"/>
      <c r="S1638" s="208"/>
      <c r="T1638" s="209"/>
      <c r="AT1638" s="210" t="s">
        <v>181</v>
      </c>
      <c r="AU1638" s="210" t="s">
        <v>79</v>
      </c>
      <c r="AV1638" s="13" t="s">
        <v>79</v>
      </c>
      <c r="AW1638" s="13" t="s">
        <v>31</v>
      </c>
      <c r="AX1638" s="13" t="s">
        <v>69</v>
      </c>
      <c r="AY1638" s="210" t="s">
        <v>165</v>
      </c>
    </row>
    <row r="1639" spans="1:65" s="13" customFormat="1" ht="11.25">
      <c r="B1639" s="199"/>
      <c r="C1639" s="200"/>
      <c r="D1639" s="201" t="s">
        <v>181</v>
      </c>
      <c r="E1639" s="202" t="s">
        <v>19</v>
      </c>
      <c r="F1639" s="203" t="s">
        <v>1862</v>
      </c>
      <c r="G1639" s="200"/>
      <c r="H1639" s="204">
        <v>4.242</v>
      </c>
      <c r="I1639" s="205"/>
      <c r="J1639" s="200"/>
      <c r="K1639" s="200"/>
      <c r="L1639" s="206"/>
      <c r="M1639" s="207"/>
      <c r="N1639" s="208"/>
      <c r="O1639" s="208"/>
      <c r="P1639" s="208"/>
      <c r="Q1639" s="208"/>
      <c r="R1639" s="208"/>
      <c r="S1639" s="208"/>
      <c r="T1639" s="209"/>
      <c r="AT1639" s="210" t="s">
        <v>181</v>
      </c>
      <c r="AU1639" s="210" t="s">
        <v>79</v>
      </c>
      <c r="AV1639" s="13" t="s">
        <v>79</v>
      </c>
      <c r="AW1639" s="13" t="s">
        <v>31</v>
      </c>
      <c r="AX1639" s="13" t="s">
        <v>69</v>
      </c>
      <c r="AY1639" s="210" t="s">
        <v>165</v>
      </c>
    </row>
    <row r="1640" spans="1:65" s="13" customFormat="1" ht="11.25">
      <c r="B1640" s="199"/>
      <c r="C1640" s="200"/>
      <c r="D1640" s="201" t="s">
        <v>181</v>
      </c>
      <c r="E1640" s="202" t="s">
        <v>19</v>
      </c>
      <c r="F1640" s="203" t="s">
        <v>1863</v>
      </c>
      <c r="G1640" s="200"/>
      <c r="H1640" s="204">
        <v>1.6160000000000001</v>
      </c>
      <c r="I1640" s="205"/>
      <c r="J1640" s="200"/>
      <c r="K1640" s="200"/>
      <c r="L1640" s="206"/>
      <c r="M1640" s="207"/>
      <c r="N1640" s="208"/>
      <c r="O1640" s="208"/>
      <c r="P1640" s="208"/>
      <c r="Q1640" s="208"/>
      <c r="R1640" s="208"/>
      <c r="S1640" s="208"/>
      <c r="T1640" s="209"/>
      <c r="AT1640" s="210" t="s">
        <v>181</v>
      </c>
      <c r="AU1640" s="210" t="s">
        <v>79</v>
      </c>
      <c r="AV1640" s="13" t="s">
        <v>79</v>
      </c>
      <c r="AW1640" s="13" t="s">
        <v>31</v>
      </c>
      <c r="AX1640" s="13" t="s">
        <v>69</v>
      </c>
      <c r="AY1640" s="210" t="s">
        <v>165</v>
      </c>
    </row>
    <row r="1641" spans="1:65" s="15" customFormat="1" ht="11.25">
      <c r="B1641" s="221"/>
      <c r="C1641" s="222"/>
      <c r="D1641" s="201" t="s">
        <v>181</v>
      </c>
      <c r="E1641" s="223" t="s">
        <v>19</v>
      </c>
      <c r="F1641" s="224" t="s">
        <v>184</v>
      </c>
      <c r="G1641" s="222"/>
      <c r="H1641" s="225">
        <v>102.68</v>
      </c>
      <c r="I1641" s="226"/>
      <c r="J1641" s="222"/>
      <c r="K1641" s="222"/>
      <c r="L1641" s="227"/>
      <c r="M1641" s="228"/>
      <c r="N1641" s="229"/>
      <c r="O1641" s="229"/>
      <c r="P1641" s="229"/>
      <c r="Q1641" s="229"/>
      <c r="R1641" s="229"/>
      <c r="S1641" s="229"/>
      <c r="T1641" s="230"/>
      <c r="AT1641" s="231" t="s">
        <v>181</v>
      </c>
      <c r="AU1641" s="231" t="s">
        <v>79</v>
      </c>
      <c r="AV1641" s="15" t="s">
        <v>88</v>
      </c>
      <c r="AW1641" s="15" t="s">
        <v>31</v>
      </c>
      <c r="AX1641" s="15" t="s">
        <v>73</v>
      </c>
      <c r="AY1641" s="231" t="s">
        <v>165</v>
      </c>
    </row>
    <row r="1642" spans="1:65" s="2" customFormat="1" ht="24.2" customHeight="1">
      <c r="A1642" s="37"/>
      <c r="B1642" s="38"/>
      <c r="C1642" s="233" t="s">
        <v>1152</v>
      </c>
      <c r="D1642" s="233" t="s">
        <v>502</v>
      </c>
      <c r="E1642" s="234" t="s">
        <v>1873</v>
      </c>
      <c r="F1642" s="235" t="s">
        <v>1874</v>
      </c>
      <c r="G1642" s="236" t="s">
        <v>543</v>
      </c>
      <c r="H1642" s="237">
        <v>205.36</v>
      </c>
      <c r="I1642" s="238"/>
      <c r="J1642" s="239">
        <f>ROUND(I1642*H1642,2)</f>
        <v>0</v>
      </c>
      <c r="K1642" s="235" t="s">
        <v>171</v>
      </c>
      <c r="L1642" s="240"/>
      <c r="M1642" s="241" t="s">
        <v>19</v>
      </c>
      <c r="N1642" s="242" t="s">
        <v>41</v>
      </c>
      <c r="O1642" s="67"/>
      <c r="P1642" s="190">
        <f>O1642*H1642</f>
        <v>0</v>
      </c>
      <c r="Q1642" s="190">
        <v>1E-3</v>
      </c>
      <c r="R1642" s="190">
        <f>Q1642*H1642</f>
        <v>0.20536000000000001</v>
      </c>
      <c r="S1642" s="190">
        <v>0</v>
      </c>
      <c r="T1642" s="191">
        <f>S1642*H1642</f>
        <v>0</v>
      </c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R1642" s="192" t="s">
        <v>297</v>
      </c>
      <c r="AT1642" s="192" t="s">
        <v>502</v>
      </c>
      <c r="AU1642" s="192" t="s">
        <v>79</v>
      </c>
      <c r="AY1642" s="20" t="s">
        <v>165</v>
      </c>
      <c r="BE1642" s="193">
        <f>IF(N1642="základní",J1642,0)</f>
        <v>0</v>
      </c>
      <c r="BF1642" s="193">
        <f>IF(N1642="snížená",J1642,0)</f>
        <v>0</v>
      </c>
      <c r="BG1642" s="193">
        <f>IF(N1642="zákl. přenesená",J1642,0)</f>
        <v>0</v>
      </c>
      <c r="BH1642" s="193">
        <f>IF(N1642="sníž. přenesená",J1642,0)</f>
        <v>0</v>
      </c>
      <c r="BI1642" s="193">
        <f>IF(N1642="nulová",J1642,0)</f>
        <v>0</v>
      </c>
      <c r="BJ1642" s="20" t="s">
        <v>79</v>
      </c>
      <c r="BK1642" s="193">
        <f>ROUND(I1642*H1642,2)</f>
        <v>0</v>
      </c>
      <c r="BL1642" s="20" t="s">
        <v>226</v>
      </c>
      <c r="BM1642" s="192" t="s">
        <v>1875</v>
      </c>
    </row>
    <row r="1643" spans="1:65" s="13" customFormat="1" ht="11.25">
      <c r="B1643" s="199"/>
      <c r="C1643" s="200"/>
      <c r="D1643" s="201" t="s">
        <v>181</v>
      </c>
      <c r="E1643" s="200"/>
      <c r="F1643" s="203" t="s">
        <v>1876</v>
      </c>
      <c r="G1643" s="200"/>
      <c r="H1643" s="204">
        <v>205.36</v>
      </c>
      <c r="I1643" s="205"/>
      <c r="J1643" s="200"/>
      <c r="K1643" s="200"/>
      <c r="L1643" s="206"/>
      <c r="M1643" s="207"/>
      <c r="N1643" s="208"/>
      <c r="O1643" s="208"/>
      <c r="P1643" s="208"/>
      <c r="Q1643" s="208"/>
      <c r="R1643" s="208"/>
      <c r="S1643" s="208"/>
      <c r="T1643" s="209"/>
      <c r="AT1643" s="210" t="s">
        <v>181</v>
      </c>
      <c r="AU1643" s="210" t="s">
        <v>79</v>
      </c>
      <c r="AV1643" s="13" t="s">
        <v>79</v>
      </c>
      <c r="AW1643" s="13" t="s">
        <v>4</v>
      </c>
      <c r="AX1643" s="13" t="s">
        <v>73</v>
      </c>
      <c r="AY1643" s="210" t="s">
        <v>165</v>
      </c>
    </row>
    <row r="1644" spans="1:65" s="2" customFormat="1" ht="44.25" customHeight="1">
      <c r="A1644" s="37"/>
      <c r="B1644" s="38"/>
      <c r="C1644" s="181" t="s">
        <v>1877</v>
      </c>
      <c r="D1644" s="181" t="s">
        <v>167</v>
      </c>
      <c r="E1644" s="182" t="s">
        <v>1869</v>
      </c>
      <c r="F1644" s="183" t="s">
        <v>1870</v>
      </c>
      <c r="G1644" s="184" t="s">
        <v>323</v>
      </c>
      <c r="H1644" s="185">
        <v>215.21600000000001</v>
      </c>
      <c r="I1644" s="186"/>
      <c r="J1644" s="187">
        <f>ROUND(I1644*H1644,2)</f>
        <v>0</v>
      </c>
      <c r="K1644" s="183" t="s">
        <v>171</v>
      </c>
      <c r="L1644" s="42"/>
      <c r="M1644" s="188" t="s">
        <v>19</v>
      </c>
      <c r="N1644" s="189" t="s">
        <v>41</v>
      </c>
      <c r="O1644" s="67"/>
      <c r="P1644" s="190">
        <f>O1644*H1644</f>
        <v>0</v>
      </c>
      <c r="Q1644" s="190">
        <v>0</v>
      </c>
      <c r="R1644" s="190">
        <f>Q1644*H1644</f>
        <v>0</v>
      </c>
      <c r="S1644" s="190">
        <v>0</v>
      </c>
      <c r="T1644" s="191">
        <f>S1644*H1644</f>
        <v>0</v>
      </c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R1644" s="192" t="s">
        <v>226</v>
      </c>
      <c r="AT1644" s="192" t="s">
        <v>167</v>
      </c>
      <c r="AU1644" s="192" t="s">
        <v>79</v>
      </c>
      <c r="AY1644" s="20" t="s">
        <v>165</v>
      </c>
      <c r="BE1644" s="193">
        <f>IF(N1644="základní",J1644,0)</f>
        <v>0</v>
      </c>
      <c r="BF1644" s="193">
        <f>IF(N1644="snížená",J1644,0)</f>
        <v>0</v>
      </c>
      <c r="BG1644" s="193">
        <f>IF(N1644="zákl. přenesená",J1644,0)</f>
        <v>0</v>
      </c>
      <c r="BH1644" s="193">
        <f>IF(N1644="sníž. přenesená",J1644,0)</f>
        <v>0</v>
      </c>
      <c r="BI1644" s="193">
        <f>IF(N1644="nulová",J1644,0)</f>
        <v>0</v>
      </c>
      <c r="BJ1644" s="20" t="s">
        <v>79</v>
      </c>
      <c r="BK1644" s="193">
        <f>ROUND(I1644*H1644,2)</f>
        <v>0</v>
      </c>
      <c r="BL1644" s="20" t="s">
        <v>226</v>
      </c>
      <c r="BM1644" s="192" t="s">
        <v>1878</v>
      </c>
    </row>
    <row r="1645" spans="1:65" s="2" customFormat="1" ht="11.25">
      <c r="A1645" s="37"/>
      <c r="B1645" s="38"/>
      <c r="C1645" s="39"/>
      <c r="D1645" s="194" t="s">
        <v>172</v>
      </c>
      <c r="E1645" s="39"/>
      <c r="F1645" s="195" t="s">
        <v>1872</v>
      </c>
      <c r="G1645" s="39"/>
      <c r="H1645" s="39"/>
      <c r="I1645" s="196"/>
      <c r="J1645" s="39"/>
      <c r="K1645" s="39"/>
      <c r="L1645" s="42"/>
      <c r="M1645" s="197"/>
      <c r="N1645" s="198"/>
      <c r="O1645" s="67"/>
      <c r="P1645" s="67"/>
      <c r="Q1645" s="67"/>
      <c r="R1645" s="67"/>
      <c r="S1645" s="67"/>
      <c r="T1645" s="68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T1645" s="20" t="s">
        <v>172</v>
      </c>
      <c r="AU1645" s="20" t="s">
        <v>79</v>
      </c>
    </row>
    <row r="1646" spans="1:65" s="2" customFormat="1" ht="19.5">
      <c r="A1646" s="37"/>
      <c r="B1646" s="38"/>
      <c r="C1646" s="39"/>
      <c r="D1646" s="201" t="s">
        <v>353</v>
      </c>
      <c r="E1646" s="39"/>
      <c r="F1646" s="232" t="s">
        <v>1861</v>
      </c>
      <c r="G1646" s="39"/>
      <c r="H1646" s="39"/>
      <c r="I1646" s="196"/>
      <c r="J1646" s="39"/>
      <c r="K1646" s="39"/>
      <c r="L1646" s="42"/>
      <c r="M1646" s="197"/>
      <c r="N1646" s="198"/>
      <c r="O1646" s="67"/>
      <c r="P1646" s="67"/>
      <c r="Q1646" s="67"/>
      <c r="R1646" s="67"/>
      <c r="S1646" s="67"/>
      <c r="T1646" s="68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T1646" s="20" t="s">
        <v>353</v>
      </c>
      <c r="AU1646" s="20" t="s">
        <v>79</v>
      </c>
    </row>
    <row r="1647" spans="1:65" s="13" customFormat="1" ht="11.25">
      <c r="B1647" s="199"/>
      <c r="C1647" s="200"/>
      <c r="D1647" s="201" t="s">
        <v>181</v>
      </c>
      <c r="E1647" s="202" t="s">
        <v>19</v>
      </c>
      <c r="F1647" s="203" t="s">
        <v>1026</v>
      </c>
      <c r="G1647" s="200"/>
      <c r="H1647" s="204">
        <v>5.91</v>
      </c>
      <c r="I1647" s="205"/>
      <c r="J1647" s="200"/>
      <c r="K1647" s="200"/>
      <c r="L1647" s="206"/>
      <c r="M1647" s="207"/>
      <c r="N1647" s="208"/>
      <c r="O1647" s="208"/>
      <c r="P1647" s="208"/>
      <c r="Q1647" s="208"/>
      <c r="R1647" s="208"/>
      <c r="S1647" s="208"/>
      <c r="T1647" s="209"/>
      <c r="AT1647" s="210" t="s">
        <v>181</v>
      </c>
      <c r="AU1647" s="210" t="s">
        <v>79</v>
      </c>
      <c r="AV1647" s="13" t="s">
        <v>79</v>
      </c>
      <c r="AW1647" s="13" t="s">
        <v>31</v>
      </c>
      <c r="AX1647" s="13" t="s">
        <v>69</v>
      </c>
      <c r="AY1647" s="210" t="s">
        <v>165</v>
      </c>
    </row>
    <row r="1648" spans="1:65" s="13" customFormat="1" ht="11.25">
      <c r="B1648" s="199"/>
      <c r="C1648" s="200"/>
      <c r="D1648" s="201" t="s">
        <v>181</v>
      </c>
      <c r="E1648" s="202" t="s">
        <v>19</v>
      </c>
      <c r="F1648" s="203" t="s">
        <v>1027</v>
      </c>
      <c r="G1648" s="200"/>
      <c r="H1648" s="204">
        <v>29.608000000000001</v>
      </c>
      <c r="I1648" s="205"/>
      <c r="J1648" s="200"/>
      <c r="K1648" s="200"/>
      <c r="L1648" s="206"/>
      <c r="M1648" s="207"/>
      <c r="N1648" s="208"/>
      <c r="O1648" s="208"/>
      <c r="P1648" s="208"/>
      <c r="Q1648" s="208"/>
      <c r="R1648" s="208"/>
      <c r="S1648" s="208"/>
      <c r="T1648" s="209"/>
      <c r="AT1648" s="210" t="s">
        <v>181</v>
      </c>
      <c r="AU1648" s="210" t="s">
        <v>79</v>
      </c>
      <c r="AV1648" s="13" t="s">
        <v>79</v>
      </c>
      <c r="AW1648" s="13" t="s">
        <v>31</v>
      </c>
      <c r="AX1648" s="13" t="s">
        <v>69</v>
      </c>
      <c r="AY1648" s="210" t="s">
        <v>165</v>
      </c>
    </row>
    <row r="1649" spans="1:65" s="13" customFormat="1" ht="11.25">
      <c r="B1649" s="199"/>
      <c r="C1649" s="200"/>
      <c r="D1649" s="201" t="s">
        <v>181</v>
      </c>
      <c r="E1649" s="202" t="s">
        <v>19</v>
      </c>
      <c r="F1649" s="203" t="s">
        <v>1028</v>
      </c>
      <c r="G1649" s="200"/>
      <c r="H1649" s="204">
        <v>38.881999999999998</v>
      </c>
      <c r="I1649" s="205"/>
      <c r="J1649" s="200"/>
      <c r="K1649" s="200"/>
      <c r="L1649" s="206"/>
      <c r="M1649" s="207"/>
      <c r="N1649" s="208"/>
      <c r="O1649" s="208"/>
      <c r="P1649" s="208"/>
      <c r="Q1649" s="208"/>
      <c r="R1649" s="208"/>
      <c r="S1649" s="208"/>
      <c r="T1649" s="209"/>
      <c r="AT1649" s="210" t="s">
        <v>181</v>
      </c>
      <c r="AU1649" s="210" t="s">
        <v>79</v>
      </c>
      <c r="AV1649" s="13" t="s">
        <v>79</v>
      </c>
      <c r="AW1649" s="13" t="s">
        <v>31</v>
      </c>
      <c r="AX1649" s="13" t="s">
        <v>69</v>
      </c>
      <c r="AY1649" s="210" t="s">
        <v>165</v>
      </c>
    </row>
    <row r="1650" spans="1:65" s="13" customFormat="1" ht="11.25">
      <c r="B1650" s="199"/>
      <c r="C1650" s="200"/>
      <c r="D1650" s="201" t="s">
        <v>181</v>
      </c>
      <c r="E1650" s="202" t="s">
        <v>19</v>
      </c>
      <c r="F1650" s="203" t="s">
        <v>1029</v>
      </c>
      <c r="G1650" s="200"/>
      <c r="H1650" s="204">
        <v>3.36</v>
      </c>
      <c r="I1650" s="205"/>
      <c r="J1650" s="200"/>
      <c r="K1650" s="200"/>
      <c r="L1650" s="206"/>
      <c r="M1650" s="207"/>
      <c r="N1650" s="208"/>
      <c r="O1650" s="208"/>
      <c r="P1650" s="208"/>
      <c r="Q1650" s="208"/>
      <c r="R1650" s="208"/>
      <c r="S1650" s="208"/>
      <c r="T1650" s="209"/>
      <c r="AT1650" s="210" t="s">
        <v>181</v>
      </c>
      <c r="AU1650" s="210" t="s">
        <v>79</v>
      </c>
      <c r="AV1650" s="13" t="s">
        <v>79</v>
      </c>
      <c r="AW1650" s="13" t="s">
        <v>31</v>
      </c>
      <c r="AX1650" s="13" t="s">
        <v>69</v>
      </c>
      <c r="AY1650" s="210" t="s">
        <v>165</v>
      </c>
    </row>
    <row r="1651" spans="1:65" s="13" customFormat="1" ht="11.25">
      <c r="B1651" s="199"/>
      <c r="C1651" s="200"/>
      <c r="D1651" s="201" t="s">
        <v>181</v>
      </c>
      <c r="E1651" s="202" t="s">
        <v>19</v>
      </c>
      <c r="F1651" s="203" t="s">
        <v>1030</v>
      </c>
      <c r="G1651" s="200"/>
      <c r="H1651" s="204">
        <v>10.472</v>
      </c>
      <c r="I1651" s="205"/>
      <c r="J1651" s="200"/>
      <c r="K1651" s="200"/>
      <c r="L1651" s="206"/>
      <c r="M1651" s="207"/>
      <c r="N1651" s="208"/>
      <c r="O1651" s="208"/>
      <c r="P1651" s="208"/>
      <c r="Q1651" s="208"/>
      <c r="R1651" s="208"/>
      <c r="S1651" s="208"/>
      <c r="T1651" s="209"/>
      <c r="AT1651" s="210" t="s">
        <v>181</v>
      </c>
      <c r="AU1651" s="210" t="s">
        <v>79</v>
      </c>
      <c r="AV1651" s="13" t="s">
        <v>79</v>
      </c>
      <c r="AW1651" s="13" t="s">
        <v>31</v>
      </c>
      <c r="AX1651" s="13" t="s">
        <v>69</v>
      </c>
      <c r="AY1651" s="210" t="s">
        <v>165</v>
      </c>
    </row>
    <row r="1652" spans="1:65" s="13" customFormat="1" ht="11.25">
      <c r="B1652" s="199"/>
      <c r="C1652" s="200"/>
      <c r="D1652" s="201" t="s">
        <v>181</v>
      </c>
      <c r="E1652" s="202" t="s">
        <v>19</v>
      </c>
      <c r="F1652" s="203" t="s">
        <v>1031</v>
      </c>
      <c r="G1652" s="200"/>
      <c r="H1652" s="204">
        <v>126.98399999999999</v>
      </c>
      <c r="I1652" s="205"/>
      <c r="J1652" s="200"/>
      <c r="K1652" s="200"/>
      <c r="L1652" s="206"/>
      <c r="M1652" s="207"/>
      <c r="N1652" s="208"/>
      <c r="O1652" s="208"/>
      <c r="P1652" s="208"/>
      <c r="Q1652" s="208"/>
      <c r="R1652" s="208"/>
      <c r="S1652" s="208"/>
      <c r="T1652" s="209"/>
      <c r="AT1652" s="210" t="s">
        <v>181</v>
      </c>
      <c r="AU1652" s="210" t="s">
        <v>79</v>
      </c>
      <c r="AV1652" s="13" t="s">
        <v>79</v>
      </c>
      <c r="AW1652" s="13" t="s">
        <v>31</v>
      </c>
      <c r="AX1652" s="13" t="s">
        <v>69</v>
      </c>
      <c r="AY1652" s="210" t="s">
        <v>165</v>
      </c>
    </row>
    <row r="1653" spans="1:65" s="15" customFormat="1" ht="11.25">
      <c r="B1653" s="221"/>
      <c r="C1653" s="222"/>
      <c r="D1653" s="201" t="s">
        <v>181</v>
      </c>
      <c r="E1653" s="223" t="s">
        <v>19</v>
      </c>
      <c r="F1653" s="224" t="s">
        <v>184</v>
      </c>
      <c r="G1653" s="222"/>
      <c r="H1653" s="225">
        <v>215.21600000000001</v>
      </c>
      <c r="I1653" s="226"/>
      <c r="J1653" s="222"/>
      <c r="K1653" s="222"/>
      <c r="L1653" s="227"/>
      <c r="M1653" s="228"/>
      <c r="N1653" s="229"/>
      <c r="O1653" s="229"/>
      <c r="P1653" s="229"/>
      <c r="Q1653" s="229"/>
      <c r="R1653" s="229"/>
      <c r="S1653" s="229"/>
      <c r="T1653" s="230"/>
      <c r="AT1653" s="231" t="s">
        <v>181</v>
      </c>
      <c r="AU1653" s="231" t="s">
        <v>79</v>
      </c>
      <c r="AV1653" s="15" t="s">
        <v>88</v>
      </c>
      <c r="AW1653" s="15" t="s">
        <v>31</v>
      </c>
      <c r="AX1653" s="15" t="s">
        <v>73</v>
      </c>
      <c r="AY1653" s="231" t="s">
        <v>165</v>
      </c>
    </row>
    <row r="1654" spans="1:65" s="2" customFormat="1" ht="24.2" customHeight="1">
      <c r="A1654" s="37"/>
      <c r="B1654" s="38"/>
      <c r="C1654" s="233" t="s">
        <v>1156</v>
      </c>
      <c r="D1654" s="233" t="s">
        <v>502</v>
      </c>
      <c r="E1654" s="234" t="s">
        <v>1879</v>
      </c>
      <c r="F1654" s="235" t="s">
        <v>1880</v>
      </c>
      <c r="G1654" s="236" t="s">
        <v>543</v>
      </c>
      <c r="H1654" s="237">
        <v>430.43200000000002</v>
      </c>
      <c r="I1654" s="238"/>
      <c r="J1654" s="239">
        <f>ROUND(I1654*H1654,2)</f>
        <v>0</v>
      </c>
      <c r="K1654" s="235" t="s">
        <v>171</v>
      </c>
      <c r="L1654" s="240"/>
      <c r="M1654" s="241" t="s">
        <v>19</v>
      </c>
      <c r="N1654" s="242" t="s">
        <v>41</v>
      </c>
      <c r="O1654" s="67"/>
      <c r="P1654" s="190">
        <f>O1654*H1654</f>
        <v>0</v>
      </c>
      <c r="Q1654" s="190">
        <v>1E-3</v>
      </c>
      <c r="R1654" s="190">
        <f>Q1654*H1654</f>
        <v>0.43043200000000004</v>
      </c>
      <c r="S1654" s="190">
        <v>0</v>
      </c>
      <c r="T1654" s="191">
        <f>S1654*H1654</f>
        <v>0</v>
      </c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R1654" s="192" t="s">
        <v>297</v>
      </c>
      <c r="AT1654" s="192" t="s">
        <v>502</v>
      </c>
      <c r="AU1654" s="192" t="s">
        <v>79</v>
      </c>
      <c r="AY1654" s="20" t="s">
        <v>165</v>
      </c>
      <c r="BE1654" s="193">
        <f>IF(N1654="základní",J1654,0)</f>
        <v>0</v>
      </c>
      <c r="BF1654" s="193">
        <f>IF(N1654="snížená",J1654,0)</f>
        <v>0</v>
      </c>
      <c r="BG1654" s="193">
        <f>IF(N1654="zákl. přenesená",J1654,0)</f>
        <v>0</v>
      </c>
      <c r="BH1654" s="193">
        <f>IF(N1654="sníž. přenesená",J1654,0)</f>
        <v>0</v>
      </c>
      <c r="BI1654" s="193">
        <f>IF(N1654="nulová",J1654,0)</f>
        <v>0</v>
      </c>
      <c r="BJ1654" s="20" t="s">
        <v>79</v>
      </c>
      <c r="BK1654" s="193">
        <f>ROUND(I1654*H1654,2)</f>
        <v>0</v>
      </c>
      <c r="BL1654" s="20" t="s">
        <v>226</v>
      </c>
      <c r="BM1654" s="192" t="s">
        <v>1881</v>
      </c>
    </row>
    <row r="1655" spans="1:65" s="13" customFormat="1" ht="11.25">
      <c r="B1655" s="199"/>
      <c r="C1655" s="200"/>
      <c r="D1655" s="201" t="s">
        <v>181</v>
      </c>
      <c r="E1655" s="200"/>
      <c r="F1655" s="203" t="s">
        <v>1882</v>
      </c>
      <c r="G1655" s="200"/>
      <c r="H1655" s="204">
        <v>430.43200000000002</v>
      </c>
      <c r="I1655" s="205"/>
      <c r="J1655" s="200"/>
      <c r="K1655" s="200"/>
      <c r="L1655" s="206"/>
      <c r="M1655" s="207"/>
      <c r="N1655" s="208"/>
      <c r="O1655" s="208"/>
      <c r="P1655" s="208"/>
      <c r="Q1655" s="208"/>
      <c r="R1655" s="208"/>
      <c r="S1655" s="208"/>
      <c r="T1655" s="209"/>
      <c r="AT1655" s="210" t="s">
        <v>181</v>
      </c>
      <c r="AU1655" s="210" t="s">
        <v>79</v>
      </c>
      <c r="AV1655" s="13" t="s">
        <v>79</v>
      </c>
      <c r="AW1655" s="13" t="s">
        <v>4</v>
      </c>
      <c r="AX1655" s="13" t="s">
        <v>73</v>
      </c>
      <c r="AY1655" s="210" t="s">
        <v>165</v>
      </c>
    </row>
    <row r="1656" spans="1:65" s="2" customFormat="1" ht="55.5" customHeight="1">
      <c r="A1656" s="37"/>
      <c r="B1656" s="38"/>
      <c r="C1656" s="181" t="s">
        <v>1883</v>
      </c>
      <c r="D1656" s="181" t="s">
        <v>167</v>
      </c>
      <c r="E1656" s="182" t="s">
        <v>1884</v>
      </c>
      <c r="F1656" s="183" t="s">
        <v>1885</v>
      </c>
      <c r="G1656" s="184" t="s">
        <v>323</v>
      </c>
      <c r="H1656" s="185">
        <v>215.21600000000001</v>
      </c>
      <c r="I1656" s="186"/>
      <c r="J1656" s="187">
        <f>ROUND(I1656*H1656,2)</f>
        <v>0</v>
      </c>
      <c r="K1656" s="183" t="s">
        <v>171</v>
      </c>
      <c r="L1656" s="42"/>
      <c r="M1656" s="188" t="s">
        <v>19</v>
      </c>
      <c r="N1656" s="189" t="s">
        <v>41</v>
      </c>
      <c r="O1656" s="67"/>
      <c r="P1656" s="190">
        <f>O1656*H1656</f>
        <v>0</v>
      </c>
      <c r="Q1656" s="190">
        <v>6.4000000000000005E-4</v>
      </c>
      <c r="R1656" s="190">
        <f>Q1656*H1656</f>
        <v>0.13773824000000001</v>
      </c>
      <c r="S1656" s="190">
        <v>0</v>
      </c>
      <c r="T1656" s="191">
        <f>S1656*H1656</f>
        <v>0</v>
      </c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R1656" s="192" t="s">
        <v>226</v>
      </c>
      <c r="AT1656" s="192" t="s">
        <v>167</v>
      </c>
      <c r="AU1656" s="192" t="s">
        <v>79</v>
      </c>
      <c r="AY1656" s="20" t="s">
        <v>165</v>
      </c>
      <c r="BE1656" s="193">
        <f>IF(N1656="základní",J1656,0)</f>
        <v>0</v>
      </c>
      <c r="BF1656" s="193">
        <f>IF(N1656="snížená",J1656,0)</f>
        <v>0</v>
      </c>
      <c r="BG1656" s="193">
        <f>IF(N1656="zákl. přenesená",J1656,0)</f>
        <v>0</v>
      </c>
      <c r="BH1656" s="193">
        <f>IF(N1656="sníž. přenesená",J1656,0)</f>
        <v>0</v>
      </c>
      <c r="BI1656" s="193">
        <f>IF(N1656="nulová",J1656,0)</f>
        <v>0</v>
      </c>
      <c r="BJ1656" s="20" t="s">
        <v>79</v>
      </c>
      <c r="BK1656" s="193">
        <f>ROUND(I1656*H1656,2)</f>
        <v>0</v>
      </c>
      <c r="BL1656" s="20" t="s">
        <v>226</v>
      </c>
      <c r="BM1656" s="192" t="s">
        <v>1886</v>
      </c>
    </row>
    <row r="1657" spans="1:65" s="2" customFormat="1" ht="11.25">
      <c r="A1657" s="37"/>
      <c r="B1657" s="38"/>
      <c r="C1657" s="39"/>
      <c r="D1657" s="194" t="s">
        <v>172</v>
      </c>
      <c r="E1657" s="39"/>
      <c r="F1657" s="195" t="s">
        <v>1887</v>
      </c>
      <c r="G1657" s="39"/>
      <c r="H1657" s="39"/>
      <c r="I1657" s="196"/>
      <c r="J1657" s="39"/>
      <c r="K1657" s="39"/>
      <c r="L1657" s="42"/>
      <c r="M1657" s="197"/>
      <c r="N1657" s="198"/>
      <c r="O1657" s="67"/>
      <c r="P1657" s="67"/>
      <c r="Q1657" s="67"/>
      <c r="R1657" s="67"/>
      <c r="S1657" s="67"/>
      <c r="T1657" s="68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T1657" s="20" t="s">
        <v>172</v>
      </c>
      <c r="AU1657" s="20" t="s">
        <v>79</v>
      </c>
    </row>
    <row r="1658" spans="1:65" s="2" customFormat="1" ht="19.5">
      <c r="A1658" s="37"/>
      <c r="B1658" s="38"/>
      <c r="C1658" s="39"/>
      <c r="D1658" s="201" t="s">
        <v>353</v>
      </c>
      <c r="E1658" s="39"/>
      <c r="F1658" s="232" t="s">
        <v>1861</v>
      </c>
      <c r="G1658" s="39"/>
      <c r="H1658" s="39"/>
      <c r="I1658" s="196"/>
      <c r="J1658" s="39"/>
      <c r="K1658" s="39"/>
      <c r="L1658" s="42"/>
      <c r="M1658" s="197"/>
      <c r="N1658" s="198"/>
      <c r="O1658" s="67"/>
      <c r="P1658" s="67"/>
      <c r="Q1658" s="67"/>
      <c r="R1658" s="67"/>
      <c r="S1658" s="67"/>
      <c r="T1658" s="68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T1658" s="20" t="s">
        <v>353</v>
      </c>
      <c r="AU1658" s="20" t="s">
        <v>79</v>
      </c>
    </row>
    <row r="1659" spans="1:65" s="2" customFormat="1" ht="33" customHeight="1">
      <c r="A1659" s="37"/>
      <c r="B1659" s="38"/>
      <c r="C1659" s="181" t="s">
        <v>1161</v>
      </c>
      <c r="D1659" s="181" t="s">
        <v>167</v>
      </c>
      <c r="E1659" s="182" t="s">
        <v>1888</v>
      </c>
      <c r="F1659" s="183" t="s">
        <v>1889</v>
      </c>
      <c r="G1659" s="184" t="s">
        <v>290</v>
      </c>
      <c r="H1659" s="185">
        <v>1290</v>
      </c>
      <c r="I1659" s="186"/>
      <c r="J1659" s="187">
        <f>ROUND(I1659*H1659,2)</f>
        <v>0</v>
      </c>
      <c r="K1659" s="183" t="s">
        <v>171</v>
      </c>
      <c r="L1659" s="42"/>
      <c r="M1659" s="188" t="s">
        <v>19</v>
      </c>
      <c r="N1659" s="189" t="s">
        <v>41</v>
      </c>
      <c r="O1659" s="67"/>
      <c r="P1659" s="190">
        <f>O1659*H1659</f>
        <v>0</v>
      </c>
      <c r="Q1659" s="190">
        <v>1.0000000000000001E-5</v>
      </c>
      <c r="R1659" s="190">
        <f>Q1659*H1659</f>
        <v>1.2900000000000002E-2</v>
      </c>
      <c r="S1659" s="190">
        <v>0</v>
      </c>
      <c r="T1659" s="191">
        <f>S1659*H1659</f>
        <v>0</v>
      </c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R1659" s="192" t="s">
        <v>226</v>
      </c>
      <c r="AT1659" s="192" t="s">
        <v>167</v>
      </c>
      <c r="AU1659" s="192" t="s">
        <v>79</v>
      </c>
      <c r="AY1659" s="20" t="s">
        <v>165</v>
      </c>
      <c r="BE1659" s="193">
        <f>IF(N1659="základní",J1659,0)</f>
        <v>0</v>
      </c>
      <c r="BF1659" s="193">
        <f>IF(N1659="snížená",J1659,0)</f>
        <v>0</v>
      </c>
      <c r="BG1659" s="193">
        <f>IF(N1659="zákl. přenesená",J1659,0)</f>
        <v>0</v>
      </c>
      <c r="BH1659" s="193">
        <f>IF(N1659="sníž. přenesená",J1659,0)</f>
        <v>0</v>
      </c>
      <c r="BI1659" s="193">
        <f>IF(N1659="nulová",J1659,0)</f>
        <v>0</v>
      </c>
      <c r="BJ1659" s="20" t="s">
        <v>79</v>
      </c>
      <c r="BK1659" s="193">
        <f>ROUND(I1659*H1659,2)</f>
        <v>0</v>
      </c>
      <c r="BL1659" s="20" t="s">
        <v>226</v>
      </c>
      <c r="BM1659" s="192" t="s">
        <v>1890</v>
      </c>
    </row>
    <row r="1660" spans="1:65" s="2" customFormat="1" ht="11.25">
      <c r="A1660" s="37"/>
      <c r="B1660" s="38"/>
      <c r="C1660" s="39"/>
      <c r="D1660" s="194" t="s">
        <v>172</v>
      </c>
      <c r="E1660" s="39"/>
      <c r="F1660" s="195" t="s">
        <v>1891</v>
      </c>
      <c r="G1660" s="39"/>
      <c r="H1660" s="39"/>
      <c r="I1660" s="196"/>
      <c r="J1660" s="39"/>
      <c r="K1660" s="39"/>
      <c r="L1660" s="42"/>
      <c r="M1660" s="197"/>
      <c r="N1660" s="198"/>
      <c r="O1660" s="67"/>
      <c r="P1660" s="67"/>
      <c r="Q1660" s="67"/>
      <c r="R1660" s="67"/>
      <c r="S1660" s="67"/>
      <c r="T1660" s="68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T1660" s="20" t="s">
        <v>172</v>
      </c>
      <c r="AU1660" s="20" t="s">
        <v>79</v>
      </c>
    </row>
    <row r="1661" spans="1:65" s="13" customFormat="1" ht="11.25">
      <c r="B1661" s="199"/>
      <c r="C1661" s="200"/>
      <c r="D1661" s="201" t="s">
        <v>181</v>
      </c>
      <c r="E1661" s="202" t="s">
        <v>19</v>
      </c>
      <c r="F1661" s="203" t="s">
        <v>1892</v>
      </c>
      <c r="G1661" s="200"/>
      <c r="H1661" s="204">
        <v>1290</v>
      </c>
      <c r="I1661" s="205"/>
      <c r="J1661" s="200"/>
      <c r="K1661" s="200"/>
      <c r="L1661" s="206"/>
      <c r="M1661" s="207"/>
      <c r="N1661" s="208"/>
      <c r="O1661" s="208"/>
      <c r="P1661" s="208"/>
      <c r="Q1661" s="208"/>
      <c r="R1661" s="208"/>
      <c r="S1661" s="208"/>
      <c r="T1661" s="209"/>
      <c r="AT1661" s="210" t="s">
        <v>181</v>
      </c>
      <c r="AU1661" s="210" t="s">
        <v>79</v>
      </c>
      <c r="AV1661" s="13" t="s">
        <v>79</v>
      </c>
      <c r="AW1661" s="13" t="s">
        <v>31</v>
      </c>
      <c r="AX1661" s="13" t="s">
        <v>73</v>
      </c>
      <c r="AY1661" s="210" t="s">
        <v>165</v>
      </c>
    </row>
    <row r="1662" spans="1:65" s="2" customFormat="1" ht="24.2" customHeight="1">
      <c r="A1662" s="37"/>
      <c r="B1662" s="38"/>
      <c r="C1662" s="181" t="s">
        <v>1893</v>
      </c>
      <c r="D1662" s="181" t="s">
        <v>167</v>
      </c>
      <c r="E1662" s="182" t="s">
        <v>1894</v>
      </c>
      <c r="F1662" s="183" t="s">
        <v>1895</v>
      </c>
      <c r="G1662" s="184" t="s">
        <v>323</v>
      </c>
      <c r="H1662" s="185">
        <v>167.06</v>
      </c>
      <c r="I1662" s="186"/>
      <c r="J1662" s="187">
        <f>ROUND(I1662*H1662,2)</f>
        <v>0</v>
      </c>
      <c r="K1662" s="183" t="s">
        <v>171</v>
      </c>
      <c r="L1662" s="42"/>
      <c r="M1662" s="188" t="s">
        <v>19</v>
      </c>
      <c r="N1662" s="189" t="s">
        <v>41</v>
      </c>
      <c r="O1662" s="67"/>
      <c r="P1662" s="190">
        <f>O1662*H1662</f>
        <v>0</v>
      </c>
      <c r="Q1662" s="190">
        <v>0</v>
      </c>
      <c r="R1662" s="190">
        <f>Q1662*H1662</f>
        <v>0</v>
      </c>
      <c r="S1662" s="190">
        <v>0</v>
      </c>
      <c r="T1662" s="191">
        <f>S1662*H1662</f>
        <v>0</v>
      </c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R1662" s="192" t="s">
        <v>226</v>
      </c>
      <c r="AT1662" s="192" t="s">
        <v>167</v>
      </c>
      <c r="AU1662" s="192" t="s">
        <v>79</v>
      </c>
      <c r="AY1662" s="20" t="s">
        <v>165</v>
      </c>
      <c r="BE1662" s="193">
        <f>IF(N1662="základní",J1662,0)</f>
        <v>0</v>
      </c>
      <c r="BF1662" s="193">
        <f>IF(N1662="snížená",J1662,0)</f>
        <v>0</v>
      </c>
      <c r="BG1662" s="193">
        <f>IF(N1662="zákl. přenesená",J1662,0)</f>
        <v>0</v>
      </c>
      <c r="BH1662" s="193">
        <f>IF(N1662="sníž. přenesená",J1662,0)</f>
        <v>0</v>
      </c>
      <c r="BI1662" s="193">
        <f>IF(N1662="nulová",J1662,0)</f>
        <v>0</v>
      </c>
      <c r="BJ1662" s="20" t="s">
        <v>79</v>
      </c>
      <c r="BK1662" s="193">
        <f>ROUND(I1662*H1662,2)</f>
        <v>0</v>
      </c>
      <c r="BL1662" s="20" t="s">
        <v>226</v>
      </c>
      <c r="BM1662" s="192" t="s">
        <v>1896</v>
      </c>
    </row>
    <row r="1663" spans="1:65" s="2" customFormat="1" ht="11.25">
      <c r="A1663" s="37"/>
      <c r="B1663" s="38"/>
      <c r="C1663" s="39"/>
      <c r="D1663" s="194" t="s">
        <v>172</v>
      </c>
      <c r="E1663" s="39"/>
      <c r="F1663" s="195" t="s">
        <v>1897</v>
      </c>
      <c r="G1663" s="39"/>
      <c r="H1663" s="39"/>
      <c r="I1663" s="196"/>
      <c r="J1663" s="39"/>
      <c r="K1663" s="39"/>
      <c r="L1663" s="42"/>
      <c r="M1663" s="197"/>
      <c r="N1663" s="198"/>
      <c r="O1663" s="67"/>
      <c r="P1663" s="67"/>
      <c r="Q1663" s="67"/>
      <c r="R1663" s="67"/>
      <c r="S1663" s="67"/>
      <c r="T1663" s="68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T1663" s="20" t="s">
        <v>172</v>
      </c>
      <c r="AU1663" s="20" t="s">
        <v>79</v>
      </c>
    </row>
    <row r="1664" spans="1:65" s="13" customFormat="1" ht="11.25">
      <c r="B1664" s="199"/>
      <c r="C1664" s="200"/>
      <c r="D1664" s="201" t="s">
        <v>181</v>
      </c>
      <c r="E1664" s="202" t="s">
        <v>19</v>
      </c>
      <c r="F1664" s="203" t="s">
        <v>1807</v>
      </c>
      <c r="G1664" s="200"/>
      <c r="H1664" s="204">
        <v>143.84</v>
      </c>
      <c r="I1664" s="205"/>
      <c r="J1664" s="200"/>
      <c r="K1664" s="200"/>
      <c r="L1664" s="206"/>
      <c r="M1664" s="207"/>
      <c r="N1664" s="208"/>
      <c r="O1664" s="208"/>
      <c r="P1664" s="208"/>
      <c r="Q1664" s="208"/>
      <c r="R1664" s="208"/>
      <c r="S1664" s="208"/>
      <c r="T1664" s="209"/>
      <c r="AT1664" s="210" t="s">
        <v>181</v>
      </c>
      <c r="AU1664" s="210" t="s">
        <v>79</v>
      </c>
      <c r="AV1664" s="13" t="s">
        <v>79</v>
      </c>
      <c r="AW1664" s="13" t="s">
        <v>31</v>
      </c>
      <c r="AX1664" s="13" t="s">
        <v>69</v>
      </c>
      <c r="AY1664" s="210" t="s">
        <v>165</v>
      </c>
    </row>
    <row r="1665" spans="1:65" s="13" customFormat="1" ht="11.25">
      <c r="B1665" s="199"/>
      <c r="C1665" s="200"/>
      <c r="D1665" s="201" t="s">
        <v>181</v>
      </c>
      <c r="E1665" s="202" t="s">
        <v>19</v>
      </c>
      <c r="F1665" s="203" t="s">
        <v>1215</v>
      </c>
      <c r="G1665" s="200"/>
      <c r="H1665" s="204">
        <v>23.22</v>
      </c>
      <c r="I1665" s="205"/>
      <c r="J1665" s="200"/>
      <c r="K1665" s="200"/>
      <c r="L1665" s="206"/>
      <c r="M1665" s="207"/>
      <c r="N1665" s="208"/>
      <c r="O1665" s="208"/>
      <c r="P1665" s="208"/>
      <c r="Q1665" s="208"/>
      <c r="R1665" s="208"/>
      <c r="S1665" s="208"/>
      <c r="T1665" s="209"/>
      <c r="AT1665" s="210" t="s">
        <v>181</v>
      </c>
      <c r="AU1665" s="210" t="s">
        <v>79</v>
      </c>
      <c r="AV1665" s="13" t="s">
        <v>79</v>
      </c>
      <c r="AW1665" s="13" t="s">
        <v>31</v>
      </c>
      <c r="AX1665" s="13" t="s">
        <v>69</v>
      </c>
      <c r="AY1665" s="210" t="s">
        <v>165</v>
      </c>
    </row>
    <row r="1666" spans="1:65" s="15" customFormat="1" ht="11.25">
      <c r="B1666" s="221"/>
      <c r="C1666" s="222"/>
      <c r="D1666" s="201" t="s">
        <v>181</v>
      </c>
      <c r="E1666" s="223" t="s">
        <v>19</v>
      </c>
      <c r="F1666" s="224" t="s">
        <v>184</v>
      </c>
      <c r="G1666" s="222"/>
      <c r="H1666" s="225">
        <v>167.06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181</v>
      </c>
      <c r="AU1666" s="231" t="s">
        <v>79</v>
      </c>
      <c r="AV1666" s="15" t="s">
        <v>88</v>
      </c>
      <c r="AW1666" s="15" t="s">
        <v>31</v>
      </c>
      <c r="AX1666" s="15" t="s">
        <v>73</v>
      </c>
      <c r="AY1666" s="231" t="s">
        <v>165</v>
      </c>
    </row>
    <row r="1667" spans="1:65" s="2" customFormat="1" ht="24.2" customHeight="1">
      <c r="A1667" s="37"/>
      <c r="B1667" s="38"/>
      <c r="C1667" s="233" t="s">
        <v>1168</v>
      </c>
      <c r="D1667" s="233" t="s">
        <v>502</v>
      </c>
      <c r="E1667" s="234" t="s">
        <v>1898</v>
      </c>
      <c r="F1667" s="235" t="s">
        <v>1899</v>
      </c>
      <c r="G1667" s="236" t="s">
        <v>323</v>
      </c>
      <c r="H1667" s="237">
        <v>175.41300000000001</v>
      </c>
      <c r="I1667" s="238"/>
      <c r="J1667" s="239">
        <f>ROUND(I1667*H1667,2)</f>
        <v>0</v>
      </c>
      <c r="K1667" s="235" t="s">
        <v>171</v>
      </c>
      <c r="L1667" s="240"/>
      <c r="M1667" s="241" t="s">
        <v>19</v>
      </c>
      <c r="N1667" s="242" t="s">
        <v>41</v>
      </c>
      <c r="O1667" s="67"/>
      <c r="P1667" s="190">
        <f>O1667*H1667</f>
        <v>0</v>
      </c>
      <c r="Q1667" s="190">
        <v>2.9999999999999997E-4</v>
      </c>
      <c r="R1667" s="190">
        <f>Q1667*H1667</f>
        <v>5.2623900000000001E-2</v>
      </c>
      <c r="S1667" s="190">
        <v>0</v>
      </c>
      <c r="T1667" s="191">
        <f>S1667*H1667</f>
        <v>0</v>
      </c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R1667" s="192" t="s">
        <v>297</v>
      </c>
      <c r="AT1667" s="192" t="s">
        <v>502</v>
      </c>
      <c r="AU1667" s="192" t="s">
        <v>79</v>
      </c>
      <c r="AY1667" s="20" t="s">
        <v>165</v>
      </c>
      <c r="BE1667" s="193">
        <f>IF(N1667="základní",J1667,0)</f>
        <v>0</v>
      </c>
      <c r="BF1667" s="193">
        <f>IF(N1667="snížená",J1667,0)</f>
        <v>0</v>
      </c>
      <c r="BG1667" s="193">
        <f>IF(N1667="zákl. přenesená",J1667,0)</f>
        <v>0</v>
      </c>
      <c r="BH1667" s="193">
        <f>IF(N1667="sníž. přenesená",J1667,0)</f>
        <v>0</v>
      </c>
      <c r="BI1667" s="193">
        <f>IF(N1667="nulová",J1667,0)</f>
        <v>0</v>
      </c>
      <c r="BJ1667" s="20" t="s">
        <v>79</v>
      </c>
      <c r="BK1667" s="193">
        <f>ROUND(I1667*H1667,2)</f>
        <v>0</v>
      </c>
      <c r="BL1667" s="20" t="s">
        <v>226</v>
      </c>
      <c r="BM1667" s="192" t="s">
        <v>1900</v>
      </c>
    </row>
    <row r="1668" spans="1:65" s="13" customFormat="1" ht="11.25">
      <c r="B1668" s="199"/>
      <c r="C1668" s="200"/>
      <c r="D1668" s="201" t="s">
        <v>181</v>
      </c>
      <c r="E1668" s="202" t="s">
        <v>19</v>
      </c>
      <c r="F1668" s="203" t="s">
        <v>1901</v>
      </c>
      <c r="G1668" s="200"/>
      <c r="H1668" s="204">
        <v>175.41300000000001</v>
      </c>
      <c r="I1668" s="205"/>
      <c r="J1668" s="200"/>
      <c r="K1668" s="200"/>
      <c r="L1668" s="206"/>
      <c r="M1668" s="207"/>
      <c r="N1668" s="208"/>
      <c r="O1668" s="208"/>
      <c r="P1668" s="208"/>
      <c r="Q1668" s="208"/>
      <c r="R1668" s="208"/>
      <c r="S1668" s="208"/>
      <c r="T1668" s="209"/>
      <c r="AT1668" s="210" t="s">
        <v>181</v>
      </c>
      <c r="AU1668" s="210" t="s">
        <v>79</v>
      </c>
      <c r="AV1668" s="13" t="s">
        <v>79</v>
      </c>
      <c r="AW1668" s="13" t="s">
        <v>31</v>
      </c>
      <c r="AX1668" s="13" t="s">
        <v>69</v>
      </c>
      <c r="AY1668" s="210" t="s">
        <v>165</v>
      </c>
    </row>
    <row r="1669" spans="1:65" s="15" customFormat="1" ht="11.25">
      <c r="B1669" s="221"/>
      <c r="C1669" s="222"/>
      <c r="D1669" s="201" t="s">
        <v>181</v>
      </c>
      <c r="E1669" s="223" t="s">
        <v>19</v>
      </c>
      <c r="F1669" s="224" t="s">
        <v>184</v>
      </c>
      <c r="G1669" s="222"/>
      <c r="H1669" s="225">
        <v>175.41300000000001</v>
      </c>
      <c r="I1669" s="226"/>
      <c r="J1669" s="222"/>
      <c r="K1669" s="222"/>
      <c r="L1669" s="227"/>
      <c r="M1669" s="228"/>
      <c r="N1669" s="229"/>
      <c r="O1669" s="229"/>
      <c r="P1669" s="229"/>
      <c r="Q1669" s="229"/>
      <c r="R1669" s="229"/>
      <c r="S1669" s="229"/>
      <c r="T1669" s="230"/>
      <c r="AT1669" s="231" t="s">
        <v>181</v>
      </c>
      <c r="AU1669" s="231" t="s">
        <v>79</v>
      </c>
      <c r="AV1669" s="15" t="s">
        <v>88</v>
      </c>
      <c r="AW1669" s="15" t="s">
        <v>31</v>
      </c>
      <c r="AX1669" s="15" t="s">
        <v>73</v>
      </c>
      <c r="AY1669" s="231" t="s">
        <v>165</v>
      </c>
    </row>
    <row r="1670" spans="1:65" s="2" customFormat="1" ht="49.15" customHeight="1">
      <c r="A1670" s="37"/>
      <c r="B1670" s="38"/>
      <c r="C1670" s="181" t="s">
        <v>1902</v>
      </c>
      <c r="D1670" s="181" t="s">
        <v>167</v>
      </c>
      <c r="E1670" s="182" t="s">
        <v>1903</v>
      </c>
      <c r="F1670" s="183" t="s">
        <v>1904</v>
      </c>
      <c r="G1670" s="184" t="s">
        <v>256</v>
      </c>
      <c r="H1670" s="185">
        <v>16.902999999999999</v>
      </c>
      <c r="I1670" s="186"/>
      <c r="J1670" s="187">
        <f>ROUND(I1670*H1670,2)</f>
        <v>0</v>
      </c>
      <c r="K1670" s="183" t="s">
        <v>171</v>
      </c>
      <c r="L1670" s="42"/>
      <c r="M1670" s="188" t="s">
        <v>19</v>
      </c>
      <c r="N1670" s="189" t="s">
        <v>41</v>
      </c>
      <c r="O1670" s="67"/>
      <c r="P1670" s="190">
        <f>O1670*H1670</f>
        <v>0</v>
      </c>
      <c r="Q1670" s="190">
        <v>0</v>
      </c>
      <c r="R1670" s="190">
        <f>Q1670*H1670</f>
        <v>0</v>
      </c>
      <c r="S1670" s="190">
        <v>0</v>
      </c>
      <c r="T1670" s="191">
        <f>S1670*H1670</f>
        <v>0</v>
      </c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R1670" s="192" t="s">
        <v>226</v>
      </c>
      <c r="AT1670" s="192" t="s">
        <v>167</v>
      </c>
      <c r="AU1670" s="192" t="s">
        <v>79</v>
      </c>
      <c r="AY1670" s="20" t="s">
        <v>165</v>
      </c>
      <c r="BE1670" s="193">
        <f>IF(N1670="základní",J1670,0)</f>
        <v>0</v>
      </c>
      <c r="BF1670" s="193">
        <f>IF(N1670="snížená",J1670,0)</f>
        <v>0</v>
      </c>
      <c r="BG1670" s="193">
        <f>IF(N1670="zákl. přenesená",J1670,0)</f>
        <v>0</v>
      </c>
      <c r="BH1670" s="193">
        <f>IF(N1670="sníž. přenesená",J1670,0)</f>
        <v>0</v>
      </c>
      <c r="BI1670" s="193">
        <f>IF(N1670="nulová",J1670,0)</f>
        <v>0</v>
      </c>
      <c r="BJ1670" s="20" t="s">
        <v>79</v>
      </c>
      <c r="BK1670" s="193">
        <f>ROUND(I1670*H1670,2)</f>
        <v>0</v>
      </c>
      <c r="BL1670" s="20" t="s">
        <v>226</v>
      </c>
      <c r="BM1670" s="192" t="s">
        <v>1905</v>
      </c>
    </row>
    <row r="1671" spans="1:65" s="2" customFormat="1" ht="11.25">
      <c r="A1671" s="37"/>
      <c r="B1671" s="38"/>
      <c r="C1671" s="39"/>
      <c r="D1671" s="194" t="s">
        <v>172</v>
      </c>
      <c r="E1671" s="39"/>
      <c r="F1671" s="195" t="s">
        <v>1906</v>
      </c>
      <c r="G1671" s="39"/>
      <c r="H1671" s="39"/>
      <c r="I1671" s="196"/>
      <c r="J1671" s="39"/>
      <c r="K1671" s="39"/>
      <c r="L1671" s="42"/>
      <c r="M1671" s="197"/>
      <c r="N1671" s="198"/>
      <c r="O1671" s="67"/>
      <c r="P1671" s="67"/>
      <c r="Q1671" s="67"/>
      <c r="R1671" s="67"/>
      <c r="S1671" s="67"/>
      <c r="T1671" s="68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T1671" s="20" t="s">
        <v>172</v>
      </c>
      <c r="AU1671" s="20" t="s">
        <v>79</v>
      </c>
    </row>
    <row r="1672" spans="1:65" s="12" customFormat="1" ht="22.9" customHeight="1">
      <c r="B1672" s="165"/>
      <c r="C1672" s="166"/>
      <c r="D1672" s="167" t="s">
        <v>68</v>
      </c>
      <c r="E1672" s="179" t="s">
        <v>1907</v>
      </c>
      <c r="F1672" s="179" t="s">
        <v>1908</v>
      </c>
      <c r="G1672" s="166"/>
      <c r="H1672" s="166"/>
      <c r="I1672" s="169"/>
      <c r="J1672" s="180">
        <f>BK1672</f>
        <v>0</v>
      </c>
      <c r="K1672" s="166"/>
      <c r="L1672" s="171"/>
      <c r="M1672" s="172"/>
      <c r="N1672" s="173"/>
      <c r="O1672" s="173"/>
      <c r="P1672" s="174">
        <f>SUM(P1673:P1731)</f>
        <v>0</v>
      </c>
      <c r="Q1672" s="173"/>
      <c r="R1672" s="174">
        <f>SUM(R1673:R1731)</f>
        <v>11.6250956</v>
      </c>
      <c r="S1672" s="173"/>
      <c r="T1672" s="175">
        <f>SUM(T1673:T1731)</f>
        <v>0</v>
      </c>
      <c r="AR1672" s="176" t="s">
        <v>79</v>
      </c>
      <c r="AT1672" s="177" t="s">
        <v>68</v>
      </c>
      <c r="AU1672" s="177" t="s">
        <v>73</v>
      </c>
      <c r="AY1672" s="176" t="s">
        <v>165</v>
      </c>
      <c r="BK1672" s="178">
        <f>SUM(BK1673:BK1731)</f>
        <v>0</v>
      </c>
    </row>
    <row r="1673" spans="1:65" s="2" customFormat="1" ht="37.9" customHeight="1">
      <c r="A1673" s="37"/>
      <c r="B1673" s="38"/>
      <c r="C1673" s="181" t="s">
        <v>1174</v>
      </c>
      <c r="D1673" s="181" t="s">
        <v>167</v>
      </c>
      <c r="E1673" s="182" t="s">
        <v>1909</v>
      </c>
      <c r="F1673" s="183" t="s">
        <v>1910</v>
      </c>
      <c r="G1673" s="184" t="s">
        <v>323</v>
      </c>
      <c r="H1673" s="185">
        <v>172.59</v>
      </c>
      <c r="I1673" s="186"/>
      <c r="J1673" s="187">
        <f>ROUND(I1673*H1673,2)</f>
        <v>0</v>
      </c>
      <c r="K1673" s="183" t="s">
        <v>171</v>
      </c>
      <c r="L1673" s="42"/>
      <c r="M1673" s="188" t="s">
        <v>19</v>
      </c>
      <c r="N1673" s="189" t="s">
        <v>41</v>
      </c>
      <c r="O1673" s="67"/>
      <c r="P1673" s="190">
        <f>O1673*H1673</f>
        <v>0</v>
      </c>
      <c r="Q1673" s="190">
        <v>0</v>
      </c>
      <c r="R1673" s="190">
        <f>Q1673*H1673</f>
        <v>0</v>
      </c>
      <c r="S1673" s="190">
        <v>0</v>
      </c>
      <c r="T1673" s="191">
        <f>S1673*H1673</f>
        <v>0</v>
      </c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R1673" s="192" t="s">
        <v>226</v>
      </c>
      <c r="AT1673" s="192" t="s">
        <v>167</v>
      </c>
      <c r="AU1673" s="192" t="s">
        <v>79</v>
      </c>
      <c r="AY1673" s="20" t="s">
        <v>165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20" t="s">
        <v>79</v>
      </c>
      <c r="BK1673" s="193">
        <f>ROUND(I1673*H1673,2)</f>
        <v>0</v>
      </c>
      <c r="BL1673" s="20" t="s">
        <v>226</v>
      </c>
      <c r="BM1673" s="192" t="s">
        <v>1911</v>
      </c>
    </row>
    <row r="1674" spans="1:65" s="2" customFormat="1" ht="11.25">
      <c r="A1674" s="37"/>
      <c r="B1674" s="38"/>
      <c r="C1674" s="39"/>
      <c r="D1674" s="194" t="s">
        <v>172</v>
      </c>
      <c r="E1674" s="39"/>
      <c r="F1674" s="195" t="s">
        <v>1912</v>
      </c>
      <c r="G1674" s="39"/>
      <c r="H1674" s="39"/>
      <c r="I1674" s="196"/>
      <c r="J1674" s="39"/>
      <c r="K1674" s="39"/>
      <c r="L1674" s="42"/>
      <c r="M1674" s="197"/>
      <c r="N1674" s="198"/>
      <c r="O1674" s="67"/>
      <c r="P1674" s="67"/>
      <c r="Q1674" s="67"/>
      <c r="R1674" s="67"/>
      <c r="S1674" s="67"/>
      <c r="T1674" s="68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T1674" s="20" t="s">
        <v>172</v>
      </c>
      <c r="AU1674" s="20" t="s">
        <v>79</v>
      </c>
    </row>
    <row r="1675" spans="1:65" s="13" customFormat="1" ht="11.25">
      <c r="B1675" s="199"/>
      <c r="C1675" s="200"/>
      <c r="D1675" s="201" t="s">
        <v>181</v>
      </c>
      <c r="E1675" s="202" t="s">
        <v>19</v>
      </c>
      <c r="F1675" s="203" t="s">
        <v>1913</v>
      </c>
      <c r="G1675" s="200"/>
      <c r="H1675" s="204">
        <v>172.59</v>
      </c>
      <c r="I1675" s="205"/>
      <c r="J1675" s="200"/>
      <c r="K1675" s="200"/>
      <c r="L1675" s="206"/>
      <c r="M1675" s="207"/>
      <c r="N1675" s="208"/>
      <c r="O1675" s="208"/>
      <c r="P1675" s="208"/>
      <c r="Q1675" s="208"/>
      <c r="R1675" s="208"/>
      <c r="S1675" s="208"/>
      <c r="T1675" s="209"/>
      <c r="AT1675" s="210" t="s">
        <v>181</v>
      </c>
      <c r="AU1675" s="210" t="s">
        <v>79</v>
      </c>
      <c r="AV1675" s="13" t="s">
        <v>79</v>
      </c>
      <c r="AW1675" s="13" t="s">
        <v>31</v>
      </c>
      <c r="AX1675" s="13" t="s">
        <v>69</v>
      </c>
      <c r="AY1675" s="210" t="s">
        <v>165</v>
      </c>
    </row>
    <row r="1676" spans="1:65" s="15" customFormat="1" ht="11.25">
      <c r="B1676" s="221"/>
      <c r="C1676" s="222"/>
      <c r="D1676" s="201" t="s">
        <v>181</v>
      </c>
      <c r="E1676" s="223" t="s">
        <v>19</v>
      </c>
      <c r="F1676" s="224" t="s">
        <v>184</v>
      </c>
      <c r="G1676" s="222"/>
      <c r="H1676" s="225">
        <v>172.59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181</v>
      </c>
      <c r="AU1676" s="231" t="s">
        <v>79</v>
      </c>
      <c r="AV1676" s="15" t="s">
        <v>88</v>
      </c>
      <c r="AW1676" s="15" t="s">
        <v>31</v>
      </c>
      <c r="AX1676" s="15" t="s">
        <v>73</v>
      </c>
      <c r="AY1676" s="231" t="s">
        <v>165</v>
      </c>
    </row>
    <row r="1677" spans="1:65" s="2" customFormat="1" ht="16.5" customHeight="1">
      <c r="A1677" s="37"/>
      <c r="B1677" s="38"/>
      <c r="C1677" s="233" t="s">
        <v>1914</v>
      </c>
      <c r="D1677" s="233" t="s">
        <v>502</v>
      </c>
      <c r="E1677" s="234" t="s">
        <v>1810</v>
      </c>
      <c r="F1677" s="235" t="s">
        <v>1811</v>
      </c>
      <c r="G1677" s="236" t="s">
        <v>256</v>
      </c>
      <c r="H1677" s="237">
        <v>5.5E-2</v>
      </c>
      <c r="I1677" s="238"/>
      <c r="J1677" s="239">
        <f>ROUND(I1677*H1677,2)</f>
        <v>0</v>
      </c>
      <c r="K1677" s="235" t="s">
        <v>171</v>
      </c>
      <c r="L1677" s="240"/>
      <c r="M1677" s="241" t="s">
        <v>19</v>
      </c>
      <c r="N1677" s="242" t="s">
        <v>41</v>
      </c>
      <c r="O1677" s="67"/>
      <c r="P1677" s="190">
        <f>O1677*H1677</f>
        <v>0</v>
      </c>
      <c r="Q1677" s="190">
        <v>1</v>
      </c>
      <c r="R1677" s="190">
        <f>Q1677*H1677</f>
        <v>5.5E-2</v>
      </c>
      <c r="S1677" s="190">
        <v>0</v>
      </c>
      <c r="T1677" s="191">
        <f>S1677*H1677</f>
        <v>0</v>
      </c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R1677" s="192" t="s">
        <v>297</v>
      </c>
      <c r="AT1677" s="192" t="s">
        <v>502</v>
      </c>
      <c r="AU1677" s="192" t="s">
        <v>79</v>
      </c>
      <c r="AY1677" s="20" t="s">
        <v>165</v>
      </c>
      <c r="BE1677" s="193">
        <f>IF(N1677="základní",J1677,0)</f>
        <v>0</v>
      </c>
      <c r="BF1677" s="193">
        <f>IF(N1677="snížená",J1677,0)</f>
        <v>0</v>
      </c>
      <c r="BG1677" s="193">
        <f>IF(N1677="zákl. přenesená",J1677,0)</f>
        <v>0</v>
      </c>
      <c r="BH1677" s="193">
        <f>IF(N1677="sníž. přenesená",J1677,0)</f>
        <v>0</v>
      </c>
      <c r="BI1677" s="193">
        <f>IF(N1677="nulová",J1677,0)</f>
        <v>0</v>
      </c>
      <c r="BJ1677" s="20" t="s">
        <v>79</v>
      </c>
      <c r="BK1677" s="193">
        <f>ROUND(I1677*H1677,2)</f>
        <v>0</v>
      </c>
      <c r="BL1677" s="20" t="s">
        <v>226</v>
      </c>
      <c r="BM1677" s="192" t="s">
        <v>1915</v>
      </c>
    </row>
    <row r="1678" spans="1:65" s="2" customFormat="1" ht="19.5">
      <c r="A1678" s="37"/>
      <c r="B1678" s="38"/>
      <c r="C1678" s="39"/>
      <c r="D1678" s="201" t="s">
        <v>353</v>
      </c>
      <c r="E1678" s="39"/>
      <c r="F1678" s="232" t="s">
        <v>1813</v>
      </c>
      <c r="G1678" s="39"/>
      <c r="H1678" s="39"/>
      <c r="I1678" s="196"/>
      <c r="J1678" s="39"/>
      <c r="K1678" s="39"/>
      <c r="L1678" s="42"/>
      <c r="M1678" s="197"/>
      <c r="N1678" s="198"/>
      <c r="O1678" s="67"/>
      <c r="P1678" s="67"/>
      <c r="Q1678" s="67"/>
      <c r="R1678" s="67"/>
      <c r="S1678" s="67"/>
      <c r="T1678" s="68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T1678" s="20" t="s">
        <v>353</v>
      </c>
      <c r="AU1678" s="20" t="s">
        <v>79</v>
      </c>
    </row>
    <row r="1679" spans="1:65" s="13" customFormat="1" ht="11.25">
      <c r="B1679" s="199"/>
      <c r="C1679" s="200"/>
      <c r="D1679" s="201" t="s">
        <v>181</v>
      </c>
      <c r="E1679" s="202" t="s">
        <v>19</v>
      </c>
      <c r="F1679" s="203" t="s">
        <v>1916</v>
      </c>
      <c r="G1679" s="200"/>
      <c r="H1679" s="204">
        <v>5.5E-2</v>
      </c>
      <c r="I1679" s="205"/>
      <c r="J1679" s="200"/>
      <c r="K1679" s="200"/>
      <c r="L1679" s="206"/>
      <c r="M1679" s="207"/>
      <c r="N1679" s="208"/>
      <c r="O1679" s="208"/>
      <c r="P1679" s="208"/>
      <c r="Q1679" s="208"/>
      <c r="R1679" s="208"/>
      <c r="S1679" s="208"/>
      <c r="T1679" s="209"/>
      <c r="AT1679" s="210" t="s">
        <v>181</v>
      </c>
      <c r="AU1679" s="210" t="s">
        <v>79</v>
      </c>
      <c r="AV1679" s="13" t="s">
        <v>79</v>
      </c>
      <c r="AW1679" s="13" t="s">
        <v>31</v>
      </c>
      <c r="AX1679" s="13" t="s">
        <v>69</v>
      </c>
      <c r="AY1679" s="210" t="s">
        <v>165</v>
      </c>
    </row>
    <row r="1680" spans="1:65" s="15" customFormat="1" ht="11.25">
      <c r="B1680" s="221"/>
      <c r="C1680" s="222"/>
      <c r="D1680" s="201" t="s">
        <v>181</v>
      </c>
      <c r="E1680" s="223" t="s">
        <v>19</v>
      </c>
      <c r="F1680" s="224" t="s">
        <v>184</v>
      </c>
      <c r="G1680" s="222"/>
      <c r="H1680" s="225">
        <v>5.5E-2</v>
      </c>
      <c r="I1680" s="226"/>
      <c r="J1680" s="222"/>
      <c r="K1680" s="222"/>
      <c r="L1680" s="227"/>
      <c r="M1680" s="228"/>
      <c r="N1680" s="229"/>
      <c r="O1680" s="229"/>
      <c r="P1680" s="229"/>
      <c r="Q1680" s="229"/>
      <c r="R1680" s="229"/>
      <c r="S1680" s="229"/>
      <c r="T1680" s="230"/>
      <c r="AT1680" s="231" t="s">
        <v>181</v>
      </c>
      <c r="AU1680" s="231" t="s">
        <v>79</v>
      </c>
      <c r="AV1680" s="15" t="s">
        <v>88</v>
      </c>
      <c r="AW1680" s="15" t="s">
        <v>31</v>
      </c>
      <c r="AX1680" s="15" t="s">
        <v>73</v>
      </c>
      <c r="AY1680" s="231" t="s">
        <v>165</v>
      </c>
    </row>
    <row r="1681" spans="1:65" s="2" customFormat="1" ht="33" customHeight="1">
      <c r="A1681" s="37"/>
      <c r="B1681" s="38"/>
      <c r="C1681" s="181" t="s">
        <v>1179</v>
      </c>
      <c r="D1681" s="181" t="s">
        <v>167</v>
      </c>
      <c r="E1681" s="182" t="s">
        <v>1917</v>
      </c>
      <c r="F1681" s="183" t="s">
        <v>1918</v>
      </c>
      <c r="G1681" s="184" t="s">
        <v>323</v>
      </c>
      <c r="H1681" s="185">
        <v>120.88200000000001</v>
      </c>
      <c r="I1681" s="186"/>
      <c r="J1681" s="187">
        <f>ROUND(I1681*H1681,2)</f>
        <v>0</v>
      </c>
      <c r="K1681" s="183" t="s">
        <v>171</v>
      </c>
      <c r="L1681" s="42"/>
      <c r="M1681" s="188" t="s">
        <v>19</v>
      </c>
      <c r="N1681" s="189" t="s">
        <v>41</v>
      </c>
      <c r="O1681" s="67"/>
      <c r="P1681" s="190">
        <f>O1681*H1681</f>
        <v>0</v>
      </c>
      <c r="Q1681" s="190">
        <v>0</v>
      </c>
      <c r="R1681" s="190">
        <f>Q1681*H1681</f>
        <v>0</v>
      </c>
      <c r="S1681" s="190">
        <v>0</v>
      </c>
      <c r="T1681" s="191">
        <f>S1681*H1681</f>
        <v>0</v>
      </c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R1681" s="192" t="s">
        <v>226</v>
      </c>
      <c r="AT1681" s="192" t="s">
        <v>167</v>
      </c>
      <c r="AU1681" s="192" t="s">
        <v>79</v>
      </c>
      <c r="AY1681" s="20" t="s">
        <v>165</v>
      </c>
      <c r="BE1681" s="193">
        <f>IF(N1681="základní",J1681,0)</f>
        <v>0</v>
      </c>
      <c r="BF1681" s="193">
        <f>IF(N1681="snížená",J1681,0)</f>
        <v>0</v>
      </c>
      <c r="BG1681" s="193">
        <f>IF(N1681="zákl. přenesená",J1681,0)</f>
        <v>0</v>
      </c>
      <c r="BH1681" s="193">
        <f>IF(N1681="sníž. přenesená",J1681,0)</f>
        <v>0</v>
      </c>
      <c r="BI1681" s="193">
        <f>IF(N1681="nulová",J1681,0)</f>
        <v>0</v>
      </c>
      <c r="BJ1681" s="20" t="s">
        <v>79</v>
      </c>
      <c r="BK1681" s="193">
        <f>ROUND(I1681*H1681,2)</f>
        <v>0</v>
      </c>
      <c r="BL1681" s="20" t="s">
        <v>226</v>
      </c>
      <c r="BM1681" s="192" t="s">
        <v>1919</v>
      </c>
    </row>
    <row r="1682" spans="1:65" s="2" customFormat="1" ht="11.25">
      <c r="A1682" s="37"/>
      <c r="B1682" s="38"/>
      <c r="C1682" s="39"/>
      <c r="D1682" s="194" t="s">
        <v>172</v>
      </c>
      <c r="E1682" s="39"/>
      <c r="F1682" s="195" t="s">
        <v>1920</v>
      </c>
      <c r="G1682" s="39"/>
      <c r="H1682" s="39"/>
      <c r="I1682" s="196"/>
      <c r="J1682" s="39"/>
      <c r="K1682" s="39"/>
      <c r="L1682" s="42"/>
      <c r="M1682" s="197"/>
      <c r="N1682" s="198"/>
      <c r="O1682" s="67"/>
      <c r="P1682" s="67"/>
      <c r="Q1682" s="67"/>
      <c r="R1682" s="67"/>
      <c r="S1682" s="67"/>
      <c r="T1682" s="68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T1682" s="20" t="s">
        <v>172</v>
      </c>
      <c r="AU1682" s="20" t="s">
        <v>79</v>
      </c>
    </row>
    <row r="1683" spans="1:65" s="13" customFormat="1" ht="11.25">
      <c r="B1683" s="199"/>
      <c r="C1683" s="200"/>
      <c r="D1683" s="201" t="s">
        <v>181</v>
      </c>
      <c r="E1683" s="202" t="s">
        <v>19</v>
      </c>
      <c r="F1683" s="203" t="s">
        <v>1921</v>
      </c>
      <c r="G1683" s="200"/>
      <c r="H1683" s="204">
        <v>120.88200000000001</v>
      </c>
      <c r="I1683" s="205"/>
      <c r="J1683" s="200"/>
      <c r="K1683" s="200"/>
      <c r="L1683" s="206"/>
      <c r="M1683" s="207"/>
      <c r="N1683" s="208"/>
      <c r="O1683" s="208"/>
      <c r="P1683" s="208"/>
      <c r="Q1683" s="208"/>
      <c r="R1683" s="208"/>
      <c r="S1683" s="208"/>
      <c r="T1683" s="209"/>
      <c r="AT1683" s="210" t="s">
        <v>181</v>
      </c>
      <c r="AU1683" s="210" t="s">
        <v>79</v>
      </c>
      <c r="AV1683" s="13" t="s">
        <v>79</v>
      </c>
      <c r="AW1683" s="13" t="s">
        <v>31</v>
      </c>
      <c r="AX1683" s="13" t="s">
        <v>69</v>
      </c>
      <c r="AY1683" s="210" t="s">
        <v>165</v>
      </c>
    </row>
    <row r="1684" spans="1:65" s="15" customFormat="1" ht="11.25">
      <c r="B1684" s="221"/>
      <c r="C1684" s="222"/>
      <c r="D1684" s="201" t="s">
        <v>181</v>
      </c>
      <c r="E1684" s="223" t="s">
        <v>19</v>
      </c>
      <c r="F1684" s="224" t="s">
        <v>184</v>
      </c>
      <c r="G1684" s="222"/>
      <c r="H1684" s="225">
        <v>120.88200000000001</v>
      </c>
      <c r="I1684" s="226"/>
      <c r="J1684" s="222"/>
      <c r="K1684" s="222"/>
      <c r="L1684" s="227"/>
      <c r="M1684" s="228"/>
      <c r="N1684" s="229"/>
      <c r="O1684" s="229"/>
      <c r="P1684" s="229"/>
      <c r="Q1684" s="229"/>
      <c r="R1684" s="229"/>
      <c r="S1684" s="229"/>
      <c r="T1684" s="230"/>
      <c r="AT1684" s="231" t="s">
        <v>181</v>
      </c>
      <c r="AU1684" s="231" t="s">
        <v>79</v>
      </c>
      <c r="AV1684" s="15" t="s">
        <v>88</v>
      </c>
      <c r="AW1684" s="15" t="s">
        <v>31</v>
      </c>
      <c r="AX1684" s="15" t="s">
        <v>73</v>
      </c>
      <c r="AY1684" s="231" t="s">
        <v>165</v>
      </c>
    </row>
    <row r="1685" spans="1:65" s="2" customFormat="1" ht="49.15" customHeight="1">
      <c r="A1685" s="37"/>
      <c r="B1685" s="38"/>
      <c r="C1685" s="233" t="s">
        <v>1922</v>
      </c>
      <c r="D1685" s="233" t="s">
        <v>502</v>
      </c>
      <c r="E1685" s="234" t="s">
        <v>1829</v>
      </c>
      <c r="F1685" s="235" t="s">
        <v>1830</v>
      </c>
      <c r="G1685" s="236" t="s">
        <v>323</v>
      </c>
      <c r="H1685" s="237">
        <v>140.88800000000001</v>
      </c>
      <c r="I1685" s="238"/>
      <c r="J1685" s="239">
        <f>ROUND(I1685*H1685,2)</f>
        <v>0</v>
      </c>
      <c r="K1685" s="235" t="s">
        <v>171</v>
      </c>
      <c r="L1685" s="240"/>
      <c r="M1685" s="241" t="s">
        <v>19</v>
      </c>
      <c r="N1685" s="242" t="s">
        <v>41</v>
      </c>
      <c r="O1685" s="67"/>
      <c r="P1685" s="190">
        <f>O1685*H1685</f>
        <v>0</v>
      </c>
      <c r="Q1685" s="190">
        <v>4.0000000000000001E-3</v>
      </c>
      <c r="R1685" s="190">
        <f>Q1685*H1685</f>
        <v>0.56355200000000005</v>
      </c>
      <c r="S1685" s="190">
        <v>0</v>
      </c>
      <c r="T1685" s="191">
        <f>S1685*H1685</f>
        <v>0</v>
      </c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R1685" s="192" t="s">
        <v>297</v>
      </c>
      <c r="AT1685" s="192" t="s">
        <v>502</v>
      </c>
      <c r="AU1685" s="192" t="s">
        <v>79</v>
      </c>
      <c r="AY1685" s="20" t="s">
        <v>165</v>
      </c>
      <c r="BE1685" s="193">
        <f>IF(N1685="základní",J1685,0)</f>
        <v>0</v>
      </c>
      <c r="BF1685" s="193">
        <f>IF(N1685="snížená",J1685,0)</f>
        <v>0</v>
      </c>
      <c r="BG1685" s="193">
        <f>IF(N1685="zákl. přenesená",J1685,0)</f>
        <v>0</v>
      </c>
      <c r="BH1685" s="193">
        <f>IF(N1685="sníž. přenesená",J1685,0)</f>
        <v>0</v>
      </c>
      <c r="BI1685" s="193">
        <f>IF(N1685="nulová",J1685,0)</f>
        <v>0</v>
      </c>
      <c r="BJ1685" s="20" t="s">
        <v>79</v>
      </c>
      <c r="BK1685" s="193">
        <f>ROUND(I1685*H1685,2)</f>
        <v>0</v>
      </c>
      <c r="BL1685" s="20" t="s">
        <v>226</v>
      </c>
      <c r="BM1685" s="192" t="s">
        <v>1923</v>
      </c>
    </row>
    <row r="1686" spans="1:65" s="13" customFormat="1" ht="11.25">
      <c r="B1686" s="199"/>
      <c r="C1686" s="200"/>
      <c r="D1686" s="201" t="s">
        <v>181</v>
      </c>
      <c r="E1686" s="202" t="s">
        <v>19</v>
      </c>
      <c r="F1686" s="203" t="s">
        <v>1924</v>
      </c>
      <c r="G1686" s="200"/>
      <c r="H1686" s="204">
        <v>140.88800000000001</v>
      </c>
      <c r="I1686" s="205"/>
      <c r="J1686" s="200"/>
      <c r="K1686" s="200"/>
      <c r="L1686" s="206"/>
      <c r="M1686" s="207"/>
      <c r="N1686" s="208"/>
      <c r="O1686" s="208"/>
      <c r="P1686" s="208"/>
      <c r="Q1686" s="208"/>
      <c r="R1686" s="208"/>
      <c r="S1686" s="208"/>
      <c r="T1686" s="209"/>
      <c r="AT1686" s="210" t="s">
        <v>181</v>
      </c>
      <c r="AU1686" s="210" t="s">
        <v>79</v>
      </c>
      <c r="AV1686" s="13" t="s">
        <v>79</v>
      </c>
      <c r="AW1686" s="13" t="s">
        <v>31</v>
      </c>
      <c r="AX1686" s="13" t="s">
        <v>69</v>
      </c>
      <c r="AY1686" s="210" t="s">
        <v>165</v>
      </c>
    </row>
    <row r="1687" spans="1:65" s="15" customFormat="1" ht="11.25">
      <c r="B1687" s="221"/>
      <c r="C1687" s="222"/>
      <c r="D1687" s="201" t="s">
        <v>181</v>
      </c>
      <c r="E1687" s="223" t="s">
        <v>19</v>
      </c>
      <c r="F1687" s="224" t="s">
        <v>184</v>
      </c>
      <c r="G1687" s="222"/>
      <c r="H1687" s="225">
        <v>140.88800000000001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181</v>
      </c>
      <c r="AU1687" s="231" t="s">
        <v>79</v>
      </c>
      <c r="AV1687" s="15" t="s">
        <v>88</v>
      </c>
      <c r="AW1687" s="15" t="s">
        <v>31</v>
      </c>
      <c r="AX1687" s="15" t="s">
        <v>73</v>
      </c>
      <c r="AY1687" s="231" t="s">
        <v>165</v>
      </c>
    </row>
    <row r="1688" spans="1:65" s="2" customFormat="1" ht="24.2" customHeight="1">
      <c r="A1688" s="37"/>
      <c r="B1688" s="38"/>
      <c r="C1688" s="181" t="s">
        <v>1189</v>
      </c>
      <c r="D1688" s="181" t="s">
        <v>167</v>
      </c>
      <c r="E1688" s="182" t="s">
        <v>1925</v>
      </c>
      <c r="F1688" s="183" t="s">
        <v>1926</v>
      </c>
      <c r="G1688" s="184" t="s">
        <v>323</v>
      </c>
      <c r="H1688" s="185">
        <v>172.59</v>
      </c>
      <c r="I1688" s="186"/>
      <c r="J1688" s="187">
        <f>ROUND(I1688*H1688,2)</f>
        <v>0</v>
      </c>
      <c r="K1688" s="183" t="s">
        <v>171</v>
      </c>
      <c r="L1688" s="42"/>
      <c r="M1688" s="188" t="s">
        <v>19</v>
      </c>
      <c r="N1688" s="189" t="s">
        <v>41</v>
      </c>
      <c r="O1688" s="67"/>
      <c r="P1688" s="190">
        <f>O1688*H1688</f>
        <v>0</v>
      </c>
      <c r="Q1688" s="190">
        <v>8.8000000000000003E-4</v>
      </c>
      <c r="R1688" s="190">
        <f>Q1688*H1688</f>
        <v>0.15187920000000002</v>
      </c>
      <c r="S1688" s="190">
        <v>0</v>
      </c>
      <c r="T1688" s="191">
        <f>S1688*H1688</f>
        <v>0</v>
      </c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R1688" s="192" t="s">
        <v>226</v>
      </c>
      <c r="AT1688" s="192" t="s">
        <v>167</v>
      </c>
      <c r="AU1688" s="192" t="s">
        <v>79</v>
      </c>
      <c r="AY1688" s="20" t="s">
        <v>165</v>
      </c>
      <c r="BE1688" s="193">
        <f>IF(N1688="základní",J1688,0)</f>
        <v>0</v>
      </c>
      <c r="BF1688" s="193">
        <f>IF(N1688="snížená",J1688,0)</f>
        <v>0</v>
      </c>
      <c r="BG1688" s="193">
        <f>IF(N1688="zákl. přenesená",J1688,0)</f>
        <v>0</v>
      </c>
      <c r="BH1688" s="193">
        <f>IF(N1688="sníž. přenesená",J1688,0)</f>
        <v>0</v>
      </c>
      <c r="BI1688" s="193">
        <f>IF(N1688="nulová",J1688,0)</f>
        <v>0</v>
      </c>
      <c r="BJ1688" s="20" t="s">
        <v>79</v>
      </c>
      <c r="BK1688" s="193">
        <f>ROUND(I1688*H1688,2)</f>
        <v>0</v>
      </c>
      <c r="BL1688" s="20" t="s">
        <v>226</v>
      </c>
      <c r="BM1688" s="192" t="s">
        <v>1927</v>
      </c>
    </row>
    <row r="1689" spans="1:65" s="2" customFormat="1" ht="11.25">
      <c r="A1689" s="37"/>
      <c r="B1689" s="38"/>
      <c r="C1689" s="39"/>
      <c r="D1689" s="194" t="s">
        <v>172</v>
      </c>
      <c r="E1689" s="39"/>
      <c r="F1689" s="195" t="s">
        <v>1928</v>
      </c>
      <c r="G1689" s="39"/>
      <c r="H1689" s="39"/>
      <c r="I1689" s="196"/>
      <c r="J1689" s="39"/>
      <c r="K1689" s="39"/>
      <c r="L1689" s="42"/>
      <c r="M1689" s="197"/>
      <c r="N1689" s="198"/>
      <c r="O1689" s="67"/>
      <c r="P1689" s="67"/>
      <c r="Q1689" s="67"/>
      <c r="R1689" s="67"/>
      <c r="S1689" s="67"/>
      <c r="T1689" s="68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T1689" s="20" t="s">
        <v>172</v>
      </c>
      <c r="AU1689" s="20" t="s">
        <v>79</v>
      </c>
    </row>
    <row r="1690" spans="1:65" s="13" customFormat="1" ht="11.25">
      <c r="B1690" s="199"/>
      <c r="C1690" s="200"/>
      <c r="D1690" s="201" t="s">
        <v>181</v>
      </c>
      <c r="E1690" s="202" t="s">
        <v>19</v>
      </c>
      <c r="F1690" s="203" t="s">
        <v>1929</v>
      </c>
      <c r="G1690" s="200"/>
      <c r="H1690" s="204">
        <v>172.59</v>
      </c>
      <c r="I1690" s="205"/>
      <c r="J1690" s="200"/>
      <c r="K1690" s="200"/>
      <c r="L1690" s="206"/>
      <c r="M1690" s="207"/>
      <c r="N1690" s="208"/>
      <c r="O1690" s="208"/>
      <c r="P1690" s="208"/>
      <c r="Q1690" s="208"/>
      <c r="R1690" s="208"/>
      <c r="S1690" s="208"/>
      <c r="T1690" s="209"/>
      <c r="AT1690" s="210" t="s">
        <v>181</v>
      </c>
      <c r="AU1690" s="210" t="s">
        <v>79</v>
      </c>
      <c r="AV1690" s="13" t="s">
        <v>79</v>
      </c>
      <c r="AW1690" s="13" t="s">
        <v>31</v>
      </c>
      <c r="AX1690" s="13" t="s">
        <v>69</v>
      </c>
      <c r="AY1690" s="210" t="s">
        <v>165</v>
      </c>
    </row>
    <row r="1691" spans="1:65" s="15" customFormat="1" ht="11.25">
      <c r="B1691" s="221"/>
      <c r="C1691" s="222"/>
      <c r="D1691" s="201" t="s">
        <v>181</v>
      </c>
      <c r="E1691" s="223" t="s">
        <v>19</v>
      </c>
      <c r="F1691" s="224" t="s">
        <v>184</v>
      </c>
      <c r="G1691" s="222"/>
      <c r="H1691" s="225">
        <v>172.59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181</v>
      </c>
      <c r="AU1691" s="231" t="s">
        <v>79</v>
      </c>
      <c r="AV1691" s="15" t="s">
        <v>88</v>
      </c>
      <c r="AW1691" s="15" t="s">
        <v>31</v>
      </c>
      <c r="AX1691" s="15" t="s">
        <v>73</v>
      </c>
      <c r="AY1691" s="231" t="s">
        <v>165</v>
      </c>
    </row>
    <row r="1692" spans="1:65" s="2" customFormat="1" ht="44.25" customHeight="1">
      <c r="A1692" s="37"/>
      <c r="B1692" s="38"/>
      <c r="C1692" s="233" t="s">
        <v>1930</v>
      </c>
      <c r="D1692" s="233" t="s">
        <v>502</v>
      </c>
      <c r="E1692" s="234" t="s">
        <v>1838</v>
      </c>
      <c r="F1692" s="235" t="s">
        <v>1839</v>
      </c>
      <c r="G1692" s="236" t="s">
        <v>323</v>
      </c>
      <c r="H1692" s="237">
        <v>201.154</v>
      </c>
      <c r="I1692" s="238"/>
      <c r="J1692" s="239">
        <f>ROUND(I1692*H1692,2)</f>
        <v>0</v>
      </c>
      <c r="K1692" s="235" t="s">
        <v>171</v>
      </c>
      <c r="L1692" s="240"/>
      <c r="M1692" s="241" t="s">
        <v>19</v>
      </c>
      <c r="N1692" s="242" t="s">
        <v>41</v>
      </c>
      <c r="O1692" s="67"/>
      <c r="P1692" s="190">
        <f>O1692*H1692</f>
        <v>0</v>
      </c>
      <c r="Q1692" s="190">
        <v>5.4000000000000003E-3</v>
      </c>
      <c r="R1692" s="190">
        <f>Q1692*H1692</f>
        <v>1.0862316000000001</v>
      </c>
      <c r="S1692" s="190">
        <v>0</v>
      </c>
      <c r="T1692" s="191">
        <f>S1692*H1692</f>
        <v>0</v>
      </c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R1692" s="192" t="s">
        <v>297</v>
      </c>
      <c r="AT1692" s="192" t="s">
        <v>502</v>
      </c>
      <c r="AU1692" s="192" t="s">
        <v>79</v>
      </c>
      <c r="AY1692" s="20" t="s">
        <v>165</v>
      </c>
      <c r="BE1692" s="193">
        <f>IF(N1692="základní",J1692,0)</f>
        <v>0</v>
      </c>
      <c r="BF1692" s="193">
        <f>IF(N1692="snížená",J1692,0)</f>
        <v>0</v>
      </c>
      <c r="BG1692" s="193">
        <f>IF(N1692="zákl. přenesená",J1692,0)</f>
        <v>0</v>
      </c>
      <c r="BH1692" s="193">
        <f>IF(N1692="sníž. přenesená",J1692,0)</f>
        <v>0</v>
      </c>
      <c r="BI1692" s="193">
        <f>IF(N1692="nulová",J1692,0)</f>
        <v>0</v>
      </c>
      <c r="BJ1692" s="20" t="s">
        <v>79</v>
      </c>
      <c r="BK1692" s="193">
        <f>ROUND(I1692*H1692,2)</f>
        <v>0</v>
      </c>
      <c r="BL1692" s="20" t="s">
        <v>226</v>
      </c>
      <c r="BM1692" s="192" t="s">
        <v>1931</v>
      </c>
    </row>
    <row r="1693" spans="1:65" s="13" customFormat="1" ht="11.25">
      <c r="B1693" s="199"/>
      <c r="C1693" s="200"/>
      <c r="D1693" s="201" t="s">
        <v>181</v>
      </c>
      <c r="E1693" s="202" t="s">
        <v>19</v>
      </c>
      <c r="F1693" s="203" t="s">
        <v>1932</v>
      </c>
      <c r="G1693" s="200"/>
      <c r="H1693" s="204">
        <v>201.154</v>
      </c>
      <c r="I1693" s="205"/>
      <c r="J1693" s="200"/>
      <c r="K1693" s="200"/>
      <c r="L1693" s="206"/>
      <c r="M1693" s="207"/>
      <c r="N1693" s="208"/>
      <c r="O1693" s="208"/>
      <c r="P1693" s="208"/>
      <c r="Q1693" s="208"/>
      <c r="R1693" s="208"/>
      <c r="S1693" s="208"/>
      <c r="T1693" s="209"/>
      <c r="AT1693" s="210" t="s">
        <v>181</v>
      </c>
      <c r="AU1693" s="210" t="s">
        <v>79</v>
      </c>
      <c r="AV1693" s="13" t="s">
        <v>79</v>
      </c>
      <c r="AW1693" s="13" t="s">
        <v>31</v>
      </c>
      <c r="AX1693" s="13" t="s">
        <v>69</v>
      </c>
      <c r="AY1693" s="210" t="s">
        <v>165</v>
      </c>
    </row>
    <row r="1694" spans="1:65" s="15" customFormat="1" ht="11.25">
      <c r="B1694" s="221"/>
      <c r="C1694" s="222"/>
      <c r="D1694" s="201" t="s">
        <v>181</v>
      </c>
      <c r="E1694" s="223" t="s">
        <v>19</v>
      </c>
      <c r="F1694" s="224" t="s">
        <v>184</v>
      </c>
      <c r="G1694" s="222"/>
      <c r="H1694" s="225">
        <v>201.154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181</v>
      </c>
      <c r="AU1694" s="231" t="s">
        <v>79</v>
      </c>
      <c r="AV1694" s="15" t="s">
        <v>88</v>
      </c>
      <c r="AW1694" s="15" t="s">
        <v>31</v>
      </c>
      <c r="AX1694" s="15" t="s">
        <v>73</v>
      </c>
      <c r="AY1694" s="231" t="s">
        <v>165</v>
      </c>
    </row>
    <row r="1695" spans="1:65" s="2" customFormat="1" ht="37.9" customHeight="1">
      <c r="A1695" s="37"/>
      <c r="B1695" s="38"/>
      <c r="C1695" s="181" t="s">
        <v>1194</v>
      </c>
      <c r="D1695" s="181" t="s">
        <v>167</v>
      </c>
      <c r="E1695" s="182" t="s">
        <v>1933</v>
      </c>
      <c r="F1695" s="183" t="s">
        <v>1934</v>
      </c>
      <c r="G1695" s="184" t="s">
        <v>323</v>
      </c>
      <c r="H1695" s="185">
        <v>156.42099999999999</v>
      </c>
      <c r="I1695" s="186"/>
      <c r="J1695" s="187">
        <f>ROUND(I1695*H1695,2)</f>
        <v>0</v>
      </c>
      <c r="K1695" s="183" t="s">
        <v>171</v>
      </c>
      <c r="L1695" s="42"/>
      <c r="M1695" s="188" t="s">
        <v>19</v>
      </c>
      <c r="N1695" s="189" t="s">
        <v>41</v>
      </c>
      <c r="O1695" s="67"/>
      <c r="P1695" s="190">
        <f>O1695*H1695</f>
        <v>0</v>
      </c>
      <c r="Q1695" s="190">
        <v>0</v>
      </c>
      <c r="R1695" s="190">
        <f>Q1695*H1695</f>
        <v>0</v>
      </c>
      <c r="S1695" s="190">
        <v>0</v>
      </c>
      <c r="T1695" s="191">
        <f>S1695*H1695</f>
        <v>0</v>
      </c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R1695" s="192" t="s">
        <v>226</v>
      </c>
      <c r="AT1695" s="192" t="s">
        <v>167</v>
      </c>
      <c r="AU1695" s="192" t="s">
        <v>79</v>
      </c>
      <c r="AY1695" s="20" t="s">
        <v>165</v>
      </c>
      <c r="BE1695" s="193">
        <f>IF(N1695="základní",J1695,0)</f>
        <v>0</v>
      </c>
      <c r="BF1695" s="193">
        <f>IF(N1695="snížená",J1695,0)</f>
        <v>0</v>
      </c>
      <c r="BG1695" s="193">
        <f>IF(N1695="zákl. přenesená",J1695,0)</f>
        <v>0</v>
      </c>
      <c r="BH1695" s="193">
        <f>IF(N1695="sníž. přenesená",J1695,0)</f>
        <v>0</v>
      </c>
      <c r="BI1695" s="193">
        <f>IF(N1695="nulová",J1695,0)</f>
        <v>0</v>
      </c>
      <c r="BJ1695" s="20" t="s">
        <v>79</v>
      </c>
      <c r="BK1695" s="193">
        <f>ROUND(I1695*H1695,2)</f>
        <v>0</v>
      </c>
      <c r="BL1695" s="20" t="s">
        <v>226</v>
      </c>
      <c r="BM1695" s="192" t="s">
        <v>1935</v>
      </c>
    </row>
    <row r="1696" spans="1:65" s="2" customFormat="1" ht="11.25">
      <c r="A1696" s="37"/>
      <c r="B1696" s="38"/>
      <c r="C1696" s="39"/>
      <c r="D1696" s="194" t="s">
        <v>172</v>
      </c>
      <c r="E1696" s="39"/>
      <c r="F1696" s="195" t="s">
        <v>1936</v>
      </c>
      <c r="G1696" s="39"/>
      <c r="H1696" s="39"/>
      <c r="I1696" s="196"/>
      <c r="J1696" s="39"/>
      <c r="K1696" s="39"/>
      <c r="L1696" s="42"/>
      <c r="M1696" s="197"/>
      <c r="N1696" s="198"/>
      <c r="O1696" s="67"/>
      <c r="P1696" s="67"/>
      <c r="Q1696" s="67"/>
      <c r="R1696" s="67"/>
      <c r="S1696" s="67"/>
      <c r="T1696" s="68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T1696" s="20" t="s">
        <v>172</v>
      </c>
      <c r="AU1696" s="20" t="s">
        <v>79</v>
      </c>
    </row>
    <row r="1697" spans="1:65" s="13" customFormat="1" ht="11.25">
      <c r="B1697" s="199"/>
      <c r="C1697" s="200"/>
      <c r="D1697" s="201" t="s">
        <v>181</v>
      </c>
      <c r="E1697" s="202" t="s">
        <v>19</v>
      </c>
      <c r="F1697" s="203" t="s">
        <v>1921</v>
      </c>
      <c r="G1697" s="200"/>
      <c r="H1697" s="204">
        <v>120.88200000000001</v>
      </c>
      <c r="I1697" s="205"/>
      <c r="J1697" s="200"/>
      <c r="K1697" s="200"/>
      <c r="L1697" s="206"/>
      <c r="M1697" s="207"/>
      <c r="N1697" s="208"/>
      <c r="O1697" s="208"/>
      <c r="P1697" s="208"/>
      <c r="Q1697" s="208"/>
      <c r="R1697" s="208"/>
      <c r="S1697" s="208"/>
      <c r="T1697" s="209"/>
      <c r="AT1697" s="210" t="s">
        <v>181</v>
      </c>
      <c r="AU1697" s="210" t="s">
        <v>79</v>
      </c>
      <c r="AV1697" s="13" t="s">
        <v>79</v>
      </c>
      <c r="AW1697" s="13" t="s">
        <v>31</v>
      </c>
      <c r="AX1697" s="13" t="s">
        <v>69</v>
      </c>
      <c r="AY1697" s="210" t="s">
        <v>165</v>
      </c>
    </row>
    <row r="1698" spans="1:65" s="13" customFormat="1" ht="11.25">
      <c r="B1698" s="199"/>
      <c r="C1698" s="200"/>
      <c r="D1698" s="201" t="s">
        <v>181</v>
      </c>
      <c r="E1698" s="202" t="s">
        <v>19</v>
      </c>
      <c r="F1698" s="203" t="s">
        <v>1808</v>
      </c>
      <c r="G1698" s="200"/>
      <c r="H1698" s="204">
        <v>35.539000000000001</v>
      </c>
      <c r="I1698" s="205"/>
      <c r="J1698" s="200"/>
      <c r="K1698" s="200"/>
      <c r="L1698" s="206"/>
      <c r="M1698" s="207"/>
      <c r="N1698" s="208"/>
      <c r="O1698" s="208"/>
      <c r="P1698" s="208"/>
      <c r="Q1698" s="208"/>
      <c r="R1698" s="208"/>
      <c r="S1698" s="208"/>
      <c r="T1698" s="209"/>
      <c r="AT1698" s="210" t="s">
        <v>181</v>
      </c>
      <c r="AU1698" s="210" t="s">
        <v>79</v>
      </c>
      <c r="AV1698" s="13" t="s">
        <v>79</v>
      </c>
      <c r="AW1698" s="13" t="s">
        <v>31</v>
      </c>
      <c r="AX1698" s="13" t="s">
        <v>69</v>
      </c>
      <c r="AY1698" s="210" t="s">
        <v>165</v>
      </c>
    </row>
    <row r="1699" spans="1:65" s="15" customFormat="1" ht="11.25">
      <c r="B1699" s="221"/>
      <c r="C1699" s="222"/>
      <c r="D1699" s="201" t="s">
        <v>181</v>
      </c>
      <c r="E1699" s="223" t="s">
        <v>19</v>
      </c>
      <c r="F1699" s="224" t="s">
        <v>184</v>
      </c>
      <c r="G1699" s="222"/>
      <c r="H1699" s="225">
        <v>156.42099999999999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181</v>
      </c>
      <c r="AU1699" s="231" t="s">
        <v>79</v>
      </c>
      <c r="AV1699" s="15" t="s">
        <v>88</v>
      </c>
      <c r="AW1699" s="15" t="s">
        <v>31</v>
      </c>
      <c r="AX1699" s="15" t="s">
        <v>73</v>
      </c>
      <c r="AY1699" s="231" t="s">
        <v>165</v>
      </c>
    </row>
    <row r="1700" spans="1:65" s="2" customFormat="1" ht="44.25" customHeight="1">
      <c r="A1700" s="37"/>
      <c r="B1700" s="38"/>
      <c r="C1700" s="181" t="s">
        <v>1937</v>
      </c>
      <c r="D1700" s="181" t="s">
        <v>167</v>
      </c>
      <c r="E1700" s="182" t="s">
        <v>1938</v>
      </c>
      <c r="F1700" s="183" t="s">
        <v>1939</v>
      </c>
      <c r="G1700" s="184" t="s">
        <v>170</v>
      </c>
      <c r="H1700" s="185">
        <v>281.16000000000003</v>
      </c>
      <c r="I1700" s="186"/>
      <c r="J1700" s="187">
        <f>ROUND(I1700*H1700,2)</f>
        <v>0</v>
      </c>
      <c r="K1700" s="183" t="s">
        <v>171</v>
      </c>
      <c r="L1700" s="42"/>
      <c r="M1700" s="188" t="s">
        <v>19</v>
      </c>
      <c r="N1700" s="189" t="s">
        <v>41</v>
      </c>
      <c r="O1700" s="67"/>
      <c r="P1700" s="190">
        <f>O1700*H1700</f>
        <v>0</v>
      </c>
      <c r="Q1700" s="190">
        <v>0</v>
      </c>
      <c r="R1700" s="190">
        <f>Q1700*H1700</f>
        <v>0</v>
      </c>
      <c r="S1700" s="190">
        <v>0</v>
      </c>
      <c r="T1700" s="191">
        <f>S1700*H1700</f>
        <v>0</v>
      </c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R1700" s="192" t="s">
        <v>226</v>
      </c>
      <c r="AT1700" s="192" t="s">
        <v>167</v>
      </c>
      <c r="AU1700" s="192" t="s">
        <v>79</v>
      </c>
      <c r="AY1700" s="20" t="s">
        <v>165</v>
      </c>
      <c r="BE1700" s="193">
        <f>IF(N1700="základní",J1700,0)</f>
        <v>0</v>
      </c>
      <c r="BF1700" s="193">
        <f>IF(N1700="snížená",J1700,0)</f>
        <v>0</v>
      </c>
      <c r="BG1700" s="193">
        <f>IF(N1700="zákl. přenesená",J1700,0)</f>
        <v>0</v>
      </c>
      <c r="BH1700" s="193">
        <f>IF(N1700="sníž. přenesená",J1700,0)</f>
        <v>0</v>
      </c>
      <c r="BI1700" s="193">
        <f>IF(N1700="nulová",J1700,0)</f>
        <v>0</v>
      </c>
      <c r="BJ1700" s="20" t="s">
        <v>79</v>
      </c>
      <c r="BK1700" s="193">
        <f>ROUND(I1700*H1700,2)</f>
        <v>0</v>
      </c>
      <c r="BL1700" s="20" t="s">
        <v>226</v>
      </c>
      <c r="BM1700" s="192" t="s">
        <v>1940</v>
      </c>
    </row>
    <row r="1701" spans="1:65" s="2" customFormat="1" ht="11.25">
      <c r="A1701" s="37"/>
      <c r="B1701" s="38"/>
      <c r="C1701" s="39"/>
      <c r="D1701" s="194" t="s">
        <v>172</v>
      </c>
      <c r="E1701" s="39"/>
      <c r="F1701" s="195" t="s">
        <v>1941</v>
      </c>
      <c r="G1701" s="39"/>
      <c r="H1701" s="39"/>
      <c r="I1701" s="196"/>
      <c r="J1701" s="39"/>
      <c r="K1701" s="39"/>
      <c r="L1701" s="42"/>
      <c r="M1701" s="197"/>
      <c r="N1701" s="198"/>
      <c r="O1701" s="67"/>
      <c r="P1701" s="67"/>
      <c r="Q1701" s="67"/>
      <c r="R1701" s="67"/>
      <c r="S1701" s="67"/>
      <c r="T1701" s="68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T1701" s="20" t="s">
        <v>172</v>
      </c>
      <c r="AU1701" s="20" t="s">
        <v>79</v>
      </c>
    </row>
    <row r="1702" spans="1:65" s="13" customFormat="1" ht="11.25">
      <c r="B1702" s="199"/>
      <c r="C1702" s="200"/>
      <c r="D1702" s="201" t="s">
        <v>181</v>
      </c>
      <c r="E1702" s="202" t="s">
        <v>19</v>
      </c>
      <c r="F1702" s="203" t="s">
        <v>1942</v>
      </c>
      <c r="G1702" s="200"/>
      <c r="H1702" s="204">
        <v>156.19999999999999</v>
      </c>
      <c r="I1702" s="205"/>
      <c r="J1702" s="200"/>
      <c r="K1702" s="200"/>
      <c r="L1702" s="206"/>
      <c r="M1702" s="207"/>
      <c r="N1702" s="208"/>
      <c r="O1702" s="208"/>
      <c r="P1702" s="208"/>
      <c r="Q1702" s="208"/>
      <c r="R1702" s="208"/>
      <c r="S1702" s="208"/>
      <c r="T1702" s="209"/>
      <c r="AT1702" s="210" t="s">
        <v>181</v>
      </c>
      <c r="AU1702" s="210" t="s">
        <v>79</v>
      </c>
      <c r="AV1702" s="13" t="s">
        <v>79</v>
      </c>
      <c r="AW1702" s="13" t="s">
        <v>31</v>
      </c>
      <c r="AX1702" s="13" t="s">
        <v>73</v>
      </c>
      <c r="AY1702" s="210" t="s">
        <v>165</v>
      </c>
    </row>
    <row r="1703" spans="1:65" s="13" customFormat="1" ht="11.25">
      <c r="B1703" s="199"/>
      <c r="C1703" s="200"/>
      <c r="D1703" s="201" t="s">
        <v>181</v>
      </c>
      <c r="E1703" s="200"/>
      <c r="F1703" s="203" t="s">
        <v>1943</v>
      </c>
      <c r="G1703" s="200"/>
      <c r="H1703" s="204">
        <v>281.16000000000003</v>
      </c>
      <c r="I1703" s="205"/>
      <c r="J1703" s="200"/>
      <c r="K1703" s="200"/>
      <c r="L1703" s="206"/>
      <c r="M1703" s="207"/>
      <c r="N1703" s="208"/>
      <c r="O1703" s="208"/>
      <c r="P1703" s="208"/>
      <c r="Q1703" s="208"/>
      <c r="R1703" s="208"/>
      <c r="S1703" s="208"/>
      <c r="T1703" s="209"/>
      <c r="AT1703" s="210" t="s">
        <v>181</v>
      </c>
      <c r="AU1703" s="210" t="s">
        <v>79</v>
      </c>
      <c r="AV1703" s="13" t="s">
        <v>79</v>
      </c>
      <c r="AW1703" s="13" t="s">
        <v>4</v>
      </c>
      <c r="AX1703" s="13" t="s">
        <v>73</v>
      </c>
      <c r="AY1703" s="210" t="s">
        <v>165</v>
      </c>
    </row>
    <row r="1704" spans="1:65" s="2" customFormat="1" ht="33" customHeight="1">
      <c r="A1704" s="37"/>
      <c r="B1704" s="38"/>
      <c r="C1704" s="233" t="s">
        <v>1200</v>
      </c>
      <c r="D1704" s="233" t="s">
        <v>502</v>
      </c>
      <c r="E1704" s="234" t="s">
        <v>1944</v>
      </c>
      <c r="F1704" s="235" t="s">
        <v>1945</v>
      </c>
      <c r="G1704" s="236" t="s">
        <v>323</v>
      </c>
      <c r="H1704" s="237">
        <v>182.309</v>
      </c>
      <c r="I1704" s="238"/>
      <c r="J1704" s="239">
        <f>ROUND(I1704*H1704,2)</f>
        <v>0</v>
      </c>
      <c r="K1704" s="235" t="s">
        <v>171</v>
      </c>
      <c r="L1704" s="240"/>
      <c r="M1704" s="241" t="s">
        <v>19</v>
      </c>
      <c r="N1704" s="242" t="s">
        <v>41</v>
      </c>
      <c r="O1704" s="67"/>
      <c r="P1704" s="190">
        <f>O1704*H1704</f>
        <v>0</v>
      </c>
      <c r="Q1704" s="190">
        <v>2E-3</v>
      </c>
      <c r="R1704" s="190">
        <f>Q1704*H1704</f>
        <v>0.364618</v>
      </c>
      <c r="S1704" s="190">
        <v>0</v>
      </c>
      <c r="T1704" s="191">
        <f>S1704*H1704</f>
        <v>0</v>
      </c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R1704" s="192" t="s">
        <v>297</v>
      </c>
      <c r="AT1704" s="192" t="s">
        <v>502</v>
      </c>
      <c r="AU1704" s="192" t="s">
        <v>79</v>
      </c>
      <c r="AY1704" s="20" t="s">
        <v>165</v>
      </c>
      <c r="BE1704" s="193">
        <f>IF(N1704="základní",J1704,0)</f>
        <v>0</v>
      </c>
      <c r="BF1704" s="193">
        <f>IF(N1704="snížená",J1704,0)</f>
        <v>0</v>
      </c>
      <c r="BG1704" s="193">
        <f>IF(N1704="zákl. přenesená",J1704,0)</f>
        <v>0</v>
      </c>
      <c r="BH1704" s="193">
        <f>IF(N1704="sníž. přenesená",J1704,0)</f>
        <v>0</v>
      </c>
      <c r="BI1704" s="193">
        <f>IF(N1704="nulová",J1704,0)</f>
        <v>0</v>
      </c>
      <c r="BJ1704" s="20" t="s">
        <v>79</v>
      </c>
      <c r="BK1704" s="193">
        <f>ROUND(I1704*H1704,2)</f>
        <v>0</v>
      </c>
      <c r="BL1704" s="20" t="s">
        <v>226</v>
      </c>
      <c r="BM1704" s="192" t="s">
        <v>1946</v>
      </c>
    </row>
    <row r="1705" spans="1:65" s="13" customFormat="1" ht="11.25">
      <c r="B1705" s="199"/>
      <c r="C1705" s="200"/>
      <c r="D1705" s="201" t="s">
        <v>181</v>
      </c>
      <c r="E1705" s="202" t="s">
        <v>19</v>
      </c>
      <c r="F1705" s="203" t="s">
        <v>1947</v>
      </c>
      <c r="G1705" s="200"/>
      <c r="H1705" s="204">
        <v>182.309</v>
      </c>
      <c r="I1705" s="205"/>
      <c r="J1705" s="200"/>
      <c r="K1705" s="200"/>
      <c r="L1705" s="206"/>
      <c r="M1705" s="207"/>
      <c r="N1705" s="208"/>
      <c r="O1705" s="208"/>
      <c r="P1705" s="208"/>
      <c r="Q1705" s="208"/>
      <c r="R1705" s="208"/>
      <c r="S1705" s="208"/>
      <c r="T1705" s="209"/>
      <c r="AT1705" s="210" t="s">
        <v>181</v>
      </c>
      <c r="AU1705" s="210" t="s">
        <v>79</v>
      </c>
      <c r="AV1705" s="13" t="s">
        <v>79</v>
      </c>
      <c r="AW1705" s="13" t="s">
        <v>31</v>
      </c>
      <c r="AX1705" s="13" t="s">
        <v>69</v>
      </c>
      <c r="AY1705" s="210" t="s">
        <v>165</v>
      </c>
    </row>
    <row r="1706" spans="1:65" s="15" customFormat="1" ht="11.25">
      <c r="B1706" s="221"/>
      <c r="C1706" s="222"/>
      <c r="D1706" s="201" t="s">
        <v>181</v>
      </c>
      <c r="E1706" s="223" t="s">
        <v>19</v>
      </c>
      <c r="F1706" s="224" t="s">
        <v>184</v>
      </c>
      <c r="G1706" s="222"/>
      <c r="H1706" s="225">
        <v>182.309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181</v>
      </c>
      <c r="AU1706" s="231" t="s">
        <v>79</v>
      </c>
      <c r="AV1706" s="15" t="s">
        <v>88</v>
      </c>
      <c r="AW1706" s="15" t="s">
        <v>31</v>
      </c>
      <c r="AX1706" s="15" t="s">
        <v>73</v>
      </c>
      <c r="AY1706" s="231" t="s">
        <v>165</v>
      </c>
    </row>
    <row r="1707" spans="1:65" s="2" customFormat="1" ht="55.5" customHeight="1">
      <c r="A1707" s="37"/>
      <c r="B1707" s="38"/>
      <c r="C1707" s="181" t="s">
        <v>1948</v>
      </c>
      <c r="D1707" s="181" t="s">
        <v>167</v>
      </c>
      <c r="E1707" s="182" t="s">
        <v>1949</v>
      </c>
      <c r="F1707" s="183" t="s">
        <v>1950</v>
      </c>
      <c r="G1707" s="184" t="s">
        <v>323</v>
      </c>
      <c r="H1707" s="185">
        <v>35.539000000000001</v>
      </c>
      <c r="I1707" s="186"/>
      <c r="J1707" s="187">
        <f>ROUND(I1707*H1707,2)</f>
        <v>0</v>
      </c>
      <c r="K1707" s="183" t="s">
        <v>171</v>
      </c>
      <c r="L1707" s="42"/>
      <c r="M1707" s="188" t="s">
        <v>19</v>
      </c>
      <c r="N1707" s="189" t="s">
        <v>41</v>
      </c>
      <c r="O1707" s="67"/>
      <c r="P1707" s="190">
        <f>O1707*H1707</f>
        <v>0</v>
      </c>
      <c r="Q1707" s="190">
        <v>0</v>
      </c>
      <c r="R1707" s="190">
        <f>Q1707*H1707</f>
        <v>0</v>
      </c>
      <c r="S1707" s="190">
        <v>0</v>
      </c>
      <c r="T1707" s="191">
        <f>S1707*H1707</f>
        <v>0</v>
      </c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R1707" s="192" t="s">
        <v>226</v>
      </c>
      <c r="AT1707" s="192" t="s">
        <v>167</v>
      </c>
      <c r="AU1707" s="192" t="s">
        <v>79</v>
      </c>
      <c r="AY1707" s="20" t="s">
        <v>165</v>
      </c>
      <c r="BE1707" s="193">
        <f>IF(N1707="základní",J1707,0)</f>
        <v>0</v>
      </c>
      <c r="BF1707" s="193">
        <f>IF(N1707="snížená",J1707,0)</f>
        <v>0</v>
      </c>
      <c r="BG1707" s="193">
        <f>IF(N1707="zákl. přenesená",J1707,0)</f>
        <v>0</v>
      </c>
      <c r="BH1707" s="193">
        <f>IF(N1707="sníž. přenesená",J1707,0)</f>
        <v>0</v>
      </c>
      <c r="BI1707" s="193">
        <f>IF(N1707="nulová",J1707,0)</f>
        <v>0</v>
      </c>
      <c r="BJ1707" s="20" t="s">
        <v>79</v>
      </c>
      <c r="BK1707" s="193">
        <f>ROUND(I1707*H1707,2)</f>
        <v>0</v>
      </c>
      <c r="BL1707" s="20" t="s">
        <v>226</v>
      </c>
      <c r="BM1707" s="192" t="s">
        <v>1951</v>
      </c>
    </row>
    <row r="1708" spans="1:65" s="2" customFormat="1" ht="11.25">
      <c r="A1708" s="37"/>
      <c r="B1708" s="38"/>
      <c r="C1708" s="39"/>
      <c r="D1708" s="194" t="s">
        <v>172</v>
      </c>
      <c r="E1708" s="39"/>
      <c r="F1708" s="195" t="s">
        <v>1952</v>
      </c>
      <c r="G1708" s="39"/>
      <c r="H1708" s="39"/>
      <c r="I1708" s="196"/>
      <c r="J1708" s="39"/>
      <c r="K1708" s="39"/>
      <c r="L1708" s="42"/>
      <c r="M1708" s="197"/>
      <c r="N1708" s="198"/>
      <c r="O1708" s="67"/>
      <c r="P1708" s="67"/>
      <c r="Q1708" s="67"/>
      <c r="R1708" s="67"/>
      <c r="S1708" s="67"/>
      <c r="T1708" s="68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T1708" s="20" t="s">
        <v>172</v>
      </c>
      <c r="AU1708" s="20" t="s">
        <v>79</v>
      </c>
    </row>
    <row r="1709" spans="1:65" s="13" customFormat="1" ht="11.25">
      <c r="B1709" s="199"/>
      <c r="C1709" s="200"/>
      <c r="D1709" s="201" t="s">
        <v>181</v>
      </c>
      <c r="E1709" s="202" t="s">
        <v>19</v>
      </c>
      <c r="F1709" s="203" t="s">
        <v>1808</v>
      </c>
      <c r="G1709" s="200"/>
      <c r="H1709" s="204">
        <v>35.539000000000001</v>
      </c>
      <c r="I1709" s="205"/>
      <c r="J1709" s="200"/>
      <c r="K1709" s="200"/>
      <c r="L1709" s="206"/>
      <c r="M1709" s="207"/>
      <c r="N1709" s="208"/>
      <c r="O1709" s="208"/>
      <c r="P1709" s="208"/>
      <c r="Q1709" s="208"/>
      <c r="R1709" s="208"/>
      <c r="S1709" s="208"/>
      <c r="T1709" s="209"/>
      <c r="AT1709" s="210" t="s">
        <v>181</v>
      </c>
      <c r="AU1709" s="210" t="s">
        <v>79</v>
      </c>
      <c r="AV1709" s="13" t="s">
        <v>79</v>
      </c>
      <c r="AW1709" s="13" t="s">
        <v>31</v>
      </c>
      <c r="AX1709" s="13" t="s">
        <v>69</v>
      </c>
      <c r="AY1709" s="210" t="s">
        <v>165</v>
      </c>
    </row>
    <row r="1710" spans="1:65" s="15" customFormat="1" ht="11.25">
      <c r="B1710" s="221"/>
      <c r="C1710" s="222"/>
      <c r="D1710" s="201" t="s">
        <v>181</v>
      </c>
      <c r="E1710" s="223" t="s">
        <v>19</v>
      </c>
      <c r="F1710" s="224" t="s">
        <v>184</v>
      </c>
      <c r="G1710" s="222"/>
      <c r="H1710" s="225">
        <v>35.539000000000001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181</v>
      </c>
      <c r="AU1710" s="231" t="s">
        <v>79</v>
      </c>
      <c r="AV1710" s="15" t="s">
        <v>88</v>
      </c>
      <c r="AW1710" s="15" t="s">
        <v>31</v>
      </c>
      <c r="AX1710" s="15" t="s">
        <v>73</v>
      </c>
      <c r="AY1710" s="231" t="s">
        <v>165</v>
      </c>
    </row>
    <row r="1711" spans="1:65" s="2" customFormat="1" ht="24.2" customHeight="1">
      <c r="A1711" s="37"/>
      <c r="B1711" s="38"/>
      <c r="C1711" s="233" t="s">
        <v>1206</v>
      </c>
      <c r="D1711" s="233" t="s">
        <v>502</v>
      </c>
      <c r="E1711" s="234" t="s">
        <v>1898</v>
      </c>
      <c r="F1711" s="235" t="s">
        <v>1899</v>
      </c>
      <c r="G1711" s="236" t="s">
        <v>323</v>
      </c>
      <c r="H1711" s="237">
        <v>37.316000000000003</v>
      </c>
      <c r="I1711" s="238"/>
      <c r="J1711" s="239">
        <f>ROUND(I1711*H1711,2)</f>
        <v>0</v>
      </c>
      <c r="K1711" s="235" t="s">
        <v>171</v>
      </c>
      <c r="L1711" s="240"/>
      <c r="M1711" s="241" t="s">
        <v>19</v>
      </c>
      <c r="N1711" s="242" t="s">
        <v>41</v>
      </c>
      <c r="O1711" s="67"/>
      <c r="P1711" s="190">
        <f>O1711*H1711</f>
        <v>0</v>
      </c>
      <c r="Q1711" s="190">
        <v>2.9999999999999997E-4</v>
      </c>
      <c r="R1711" s="190">
        <f>Q1711*H1711</f>
        <v>1.11948E-2</v>
      </c>
      <c r="S1711" s="190">
        <v>0</v>
      </c>
      <c r="T1711" s="191">
        <f>S1711*H1711</f>
        <v>0</v>
      </c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R1711" s="192" t="s">
        <v>297</v>
      </c>
      <c r="AT1711" s="192" t="s">
        <v>502</v>
      </c>
      <c r="AU1711" s="192" t="s">
        <v>79</v>
      </c>
      <c r="AY1711" s="20" t="s">
        <v>165</v>
      </c>
      <c r="BE1711" s="193">
        <f>IF(N1711="základní",J1711,0)</f>
        <v>0</v>
      </c>
      <c r="BF1711" s="193">
        <f>IF(N1711="snížená",J1711,0)</f>
        <v>0</v>
      </c>
      <c r="BG1711" s="193">
        <f>IF(N1711="zákl. přenesená",J1711,0)</f>
        <v>0</v>
      </c>
      <c r="BH1711" s="193">
        <f>IF(N1711="sníž. přenesená",J1711,0)</f>
        <v>0</v>
      </c>
      <c r="BI1711" s="193">
        <f>IF(N1711="nulová",J1711,0)</f>
        <v>0</v>
      </c>
      <c r="BJ1711" s="20" t="s">
        <v>79</v>
      </c>
      <c r="BK1711" s="193">
        <f>ROUND(I1711*H1711,2)</f>
        <v>0</v>
      </c>
      <c r="BL1711" s="20" t="s">
        <v>226</v>
      </c>
      <c r="BM1711" s="192" t="s">
        <v>1953</v>
      </c>
    </row>
    <row r="1712" spans="1:65" s="13" customFormat="1" ht="11.25">
      <c r="B1712" s="199"/>
      <c r="C1712" s="200"/>
      <c r="D1712" s="201" t="s">
        <v>181</v>
      </c>
      <c r="E1712" s="202" t="s">
        <v>19</v>
      </c>
      <c r="F1712" s="203" t="s">
        <v>1954</v>
      </c>
      <c r="G1712" s="200"/>
      <c r="H1712" s="204">
        <v>37.316000000000003</v>
      </c>
      <c r="I1712" s="205"/>
      <c r="J1712" s="200"/>
      <c r="K1712" s="200"/>
      <c r="L1712" s="206"/>
      <c r="M1712" s="207"/>
      <c r="N1712" s="208"/>
      <c r="O1712" s="208"/>
      <c r="P1712" s="208"/>
      <c r="Q1712" s="208"/>
      <c r="R1712" s="208"/>
      <c r="S1712" s="208"/>
      <c r="T1712" s="209"/>
      <c r="AT1712" s="210" t="s">
        <v>181</v>
      </c>
      <c r="AU1712" s="210" t="s">
        <v>79</v>
      </c>
      <c r="AV1712" s="13" t="s">
        <v>79</v>
      </c>
      <c r="AW1712" s="13" t="s">
        <v>31</v>
      </c>
      <c r="AX1712" s="13" t="s">
        <v>69</v>
      </c>
      <c r="AY1712" s="210" t="s">
        <v>165</v>
      </c>
    </row>
    <row r="1713" spans="1:65" s="15" customFormat="1" ht="11.25">
      <c r="B1713" s="221"/>
      <c r="C1713" s="222"/>
      <c r="D1713" s="201" t="s">
        <v>181</v>
      </c>
      <c r="E1713" s="223" t="s">
        <v>19</v>
      </c>
      <c r="F1713" s="224" t="s">
        <v>184</v>
      </c>
      <c r="G1713" s="222"/>
      <c r="H1713" s="225">
        <v>37.316000000000003</v>
      </c>
      <c r="I1713" s="226"/>
      <c r="J1713" s="222"/>
      <c r="K1713" s="222"/>
      <c r="L1713" s="227"/>
      <c r="M1713" s="228"/>
      <c r="N1713" s="229"/>
      <c r="O1713" s="229"/>
      <c r="P1713" s="229"/>
      <c r="Q1713" s="229"/>
      <c r="R1713" s="229"/>
      <c r="S1713" s="229"/>
      <c r="T1713" s="230"/>
      <c r="AT1713" s="231" t="s">
        <v>181</v>
      </c>
      <c r="AU1713" s="231" t="s">
        <v>79</v>
      </c>
      <c r="AV1713" s="15" t="s">
        <v>88</v>
      </c>
      <c r="AW1713" s="15" t="s">
        <v>31</v>
      </c>
      <c r="AX1713" s="15" t="s">
        <v>73</v>
      </c>
      <c r="AY1713" s="231" t="s">
        <v>165</v>
      </c>
    </row>
    <row r="1714" spans="1:65" s="2" customFormat="1" ht="37.9" customHeight="1">
      <c r="A1714" s="37"/>
      <c r="B1714" s="38"/>
      <c r="C1714" s="181" t="s">
        <v>1955</v>
      </c>
      <c r="D1714" s="181" t="s">
        <v>167</v>
      </c>
      <c r="E1714" s="182" t="s">
        <v>1956</v>
      </c>
      <c r="F1714" s="183" t="s">
        <v>1957</v>
      </c>
      <c r="G1714" s="184" t="s">
        <v>323</v>
      </c>
      <c r="H1714" s="185">
        <v>35.539000000000001</v>
      </c>
      <c r="I1714" s="186"/>
      <c r="J1714" s="187">
        <f>ROUND(I1714*H1714,2)</f>
        <v>0</v>
      </c>
      <c r="K1714" s="183" t="s">
        <v>171</v>
      </c>
      <c r="L1714" s="42"/>
      <c r="M1714" s="188" t="s">
        <v>19</v>
      </c>
      <c r="N1714" s="189" t="s">
        <v>41</v>
      </c>
      <c r="O1714" s="67"/>
      <c r="P1714" s="190">
        <f>O1714*H1714</f>
        <v>0</v>
      </c>
      <c r="Q1714" s="190">
        <v>0</v>
      </c>
      <c r="R1714" s="190">
        <f>Q1714*H1714</f>
        <v>0</v>
      </c>
      <c r="S1714" s="190">
        <v>0</v>
      </c>
      <c r="T1714" s="191">
        <f>S1714*H1714</f>
        <v>0</v>
      </c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R1714" s="192" t="s">
        <v>226</v>
      </c>
      <c r="AT1714" s="192" t="s">
        <v>167</v>
      </c>
      <c r="AU1714" s="192" t="s">
        <v>79</v>
      </c>
      <c r="AY1714" s="20" t="s">
        <v>165</v>
      </c>
      <c r="BE1714" s="193">
        <f>IF(N1714="základní",J1714,0)</f>
        <v>0</v>
      </c>
      <c r="BF1714" s="193">
        <f>IF(N1714="snížená",J1714,0)</f>
        <v>0</v>
      </c>
      <c r="BG1714" s="193">
        <f>IF(N1714="zákl. přenesená",J1714,0)</f>
        <v>0</v>
      </c>
      <c r="BH1714" s="193">
        <f>IF(N1714="sníž. přenesená",J1714,0)</f>
        <v>0</v>
      </c>
      <c r="BI1714" s="193">
        <f>IF(N1714="nulová",J1714,0)</f>
        <v>0</v>
      </c>
      <c r="BJ1714" s="20" t="s">
        <v>79</v>
      </c>
      <c r="BK1714" s="193">
        <f>ROUND(I1714*H1714,2)</f>
        <v>0</v>
      </c>
      <c r="BL1714" s="20" t="s">
        <v>226</v>
      </c>
      <c r="BM1714" s="192" t="s">
        <v>1958</v>
      </c>
    </row>
    <row r="1715" spans="1:65" s="2" customFormat="1" ht="11.25">
      <c r="A1715" s="37"/>
      <c r="B1715" s="38"/>
      <c r="C1715" s="39"/>
      <c r="D1715" s="194" t="s">
        <v>172</v>
      </c>
      <c r="E1715" s="39"/>
      <c r="F1715" s="195" t="s">
        <v>1959</v>
      </c>
      <c r="G1715" s="39"/>
      <c r="H1715" s="39"/>
      <c r="I1715" s="196"/>
      <c r="J1715" s="39"/>
      <c r="K1715" s="39"/>
      <c r="L1715" s="42"/>
      <c r="M1715" s="197"/>
      <c r="N1715" s="198"/>
      <c r="O1715" s="67"/>
      <c r="P1715" s="67"/>
      <c r="Q1715" s="67"/>
      <c r="R1715" s="67"/>
      <c r="S1715" s="67"/>
      <c r="T1715" s="68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T1715" s="20" t="s">
        <v>172</v>
      </c>
      <c r="AU1715" s="20" t="s">
        <v>79</v>
      </c>
    </row>
    <row r="1716" spans="1:65" s="13" customFormat="1" ht="11.25">
      <c r="B1716" s="199"/>
      <c r="C1716" s="200"/>
      <c r="D1716" s="201" t="s">
        <v>181</v>
      </c>
      <c r="E1716" s="202" t="s">
        <v>19</v>
      </c>
      <c r="F1716" s="203" t="s">
        <v>1808</v>
      </c>
      <c r="G1716" s="200"/>
      <c r="H1716" s="204">
        <v>35.539000000000001</v>
      </c>
      <c r="I1716" s="205"/>
      <c r="J1716" s="200"/>
      <c r="K1716" s="200"/>
      <c r="L1716" s="206"/>
      <c r="M1716" s="207"/>
      <c r="N1716" s="208"/>
      <c r="O1716" s="208"/>
      <c r="P1716" s="208"/>
      <c r="Q1716" s="208"/>
      <c r="R1716" s="208"/>
      <c r="S1716" s="208"/>
      <c r="T1716" s="209"/>
      <c r="AT1716" s="210" t="s">
        <v>181</v>
      </c>
      <c r="AU1716" s="210" t="s">
        <v>79</v>
      </c>
      <c r="AV1716" s="13" t="s">
        <v>79</v>
      </c>
      <c r="AW1716" s="13" t="s">
        <v>31</v>
      </c>
      <c r="AX1716" s="13" t="s">
        <v>69</v>
      </c>
      <c r="AY1716" s="210" t="s">
        <v>165</v>
      </c>
    </row>
    <row r="1717" spans="1:65" s="15" customFormat="1" ht="11.25">
      <c r="B1717" s="221"/>
      <c r="C1717" s="222"/>
      <c r="D1717" s="201" t="s">
        <v>181</v>
      </c>
      <c r="E1717" s="223" t="s">
        <v>19</v>
      </c>
      <c r="F1717" s="224" t="s">
        <v>184</v>
      </c>
      <c r="G1717" s="222"/>
      <c r="H1717" s="225">
        <v>35.539000000000001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181</v>
      </c>
      <c r="AU1717" s="231" t="s">
        <v>79</v>
      </c>
      <c r="AV1717" s="15" t="s">
        <v>88</v>
      </c>
      <c r="AW1717" s="15" t="s">
        <v>31</v>
      </c>
      <c r="AX1717" s="15" t="s">
        <v>73</v>
      </c>
      <c r="AY1717" s="231" t="s">
        <v>165</v>
      </c>
    </row>
    <row r="1718" spans="1:65" s="2" customFormat="1" ht="24.2" customHeight="1">
      <c r="A1718" s="37"/>
      <c r="B1718" s="38"/>
      <c r="C1718" s="181" t="s">
        <v>1211</v>
      </c>
      <c r="D1718" s="181" t="s">
        <v>167</v>
      </c>
      <c r="E1718" s="182" t="s">
        <v>1960</v>
      </c>
      <c r="F1718" s="183" t="s">
        <v>1961</v>
      </c>
      <c r="G1718" s="184" t="s">
        <v>290</v>
      </c>
      <c r="H1718" s="185">
        <v>2</v>
      </c>
      <c r="I1718" s="186"/>
      <c r="J1718" s="187">
        <f>ROUND(I1718*H1718,2)</f>
        <v>0</v>
      </c>
      <c r="K1718" s="183" t="s">
        <v>171</v>
      </c>
      <c r="L1718" s="42"/>
      <c r="M1718" s="188" t="s">
        <v>19</v>
      </c>
      <c r="N1718" s="189" t="s">
        <v>41</v>
      </c>
      <c r="O1718" s="67"/>
      <c r="P1718" s="190">
        <f>O1718*H1718</f>
        <v>0</v>
      </c>
      <c r="Q1718" s="190">
        <v>1.15E-3</v>
      </c>
      <c r="R1718" s="190">
        <f>Q1718*H1718</f>
        <v>2.3E-3</v>
      </c>
      <c r="S1718" s="190">
        <v>0</v>
      </c>
      <c r="T1718" s="191">
        <f>S1718*H1718</f>
        <v>0</v>
      </c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R1718" s="192" t="s">
        <v>226</v>
      </c>
      <c r="AT1718" s="192" t="s">
        <v>167</v>
      </c>
      <c r="AU1718" s="192" t="s">
        <v>79</v>
      </c>
      <c r="AY1718" s="20" t="s">
        <v>165</v>
      </c>
      <c r="BE1718" s="193">
        <f>IF(N1718="základní",J1718,0)</f>
        <v>0</v>
      </c>
      <c r="BF1718" s="193">
        <f>IF(N1718="snížená",J1718,0)</f>
        <v>0</v>
      </c>
      <c r="BG1718" s="193">
        <f>IF(N1718="zákl. přenesená",J1718,0)</f>
        <v>0</v>
      </c>
      <c r="BH1718" s="193">
        <f>IF(N1718="sníž. přenesená",J1718,0)</f>
        <v>0</v>
      </c>
      <c r="BI1718" s="193">
        <f>IF(N1718="nulová",J1718,0)</f>
        <v>0</v>
      </c>
      <c r="BJ1718" s="20" t="s">
        <v>79</v>
      </c>
      <c r="BK1718" s="193">
        <f>ROUND(I1718*H1718,2)</f>
        <v>0</v>
      </c>
      <c r="BL1718" s="20" t="s">
        <v>226</v>
      </c>
      <c r="BM1718" s="192" t="s">
        <v>1962</v>
      </c>
    </row>
    <row r="1719" spans="1:65" s="2" customFormat="1" ht="11.25">
      <c r="A1719" s="37"/>
      <c r="B1719" s="38"/>
      <c r="C1719" s="39"/>
      <c r="D1719" s="194" t="s">
        <v>172</v>
      </c>
      <c r="E1719" s="39"/>
      <c r="F1719" s="195" t="s">
        <v>1963</v>
      </c>
      <c r="G1719" s="39"/>
      <c r="H1719" s="39"/>
      <c r="I1719" s="196"/>
      <c r="J1719" s="39"/>
      <c r="K1719" s="39"/>
      <c r="L1719" s="42"/>
      <c r="M1719" s="197"/>
      <c r="N1719" s="198"/>
      <c r="O1719" s="67"/>
      <c r="P1719" s="67"/>
      <c r="Q1719" s="67"/>
      <c r="R1719" s="67"/>
      <c r="S1719" s="67"/>
      <c r="T1719" s="68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T1719" s="20" t="s">
        <v>172</v>
      </c>
      <c r="AU1719" s="20" t="s">
        <v>79</v>
      </c>
    </row>
    <row r="1720" spans="1:65" s="13" customFormat="1" ht="11.25">
      <c r="B1720" s="199"/>
      <c r="C1720" s="200"/>
      <c r="D1720" s="201" t="s">
        <v>181</v>
      </c>
      <c r="E1720" s="202" t="s">
        <v>19</v>
      </c>
      <c r="F1720" s="203" t="s">
        <v>1964</v>
      </c>
      <c r="G1720" s="200"/>
      <c r="H1720" s="204">
        <v>2</v>
      </c>
      <c r="I1720" s="205"/>
      <c r="J1720" s="200"/>
      <c r="K1720" s="200"/>
      <c r="L1720" s="206"/>
      <c r="M1720" s="207"/>
      <c r="N1720" s="208"/>
      <c r="O1720" s="208"/>
      <c r="P1720" s="208"/>
      <c r="Q1720" s="208"/>
      <c r="R1720" s="208"/>
      <c r="S1720" s="208"/>
      <c r="T1720" s="209"/>
      <c r="AT1720" s="210" t="s">
        <v>181</v>
      </c>
      <c r="AU1720" s="210" t="s">
        <v>79</v>
      </c>
      <c r="AV1720" s="13" t="s">
        <v>79</v>
      </c>
      <c r="AW1720" s="13" t="s">
        <v>31</v>
      </c>
      <c r="AX1720" s="13" t="s">
        <v>69</v>
      </c>
      <c r="AY1720" s="210" t="s">
        <v>165</v>
      </c>
    </row>
    <row r="1721" spans="1:65" s="15" customFormat="1" ht="11.25">
      <c r="B1721" s="221"/>
      <c r="C1721" s="222"/>
      <c r="D1721" s="201" t="s">
        <v>181</v>
      </c>
      <c r="E1721" s="223" t="s">
        <v>19</v>
      </c>
      <c r="F1721" s="224" t="s">
        <v>184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181</v>
      </c>
      <c r="AU1721" s="231" t="s">
        <v>79</v>
      </c>
      <c r="AV1721" s="15" t="s">
        <v>88</v>
      </c>
      <c r="AW1721" s="15" t="s">
        <v>31</v>
      </c>
      <c r="AX1721" s="15" t="s">
        <v>73</v>
      </c>
      <c r="AY1721" s="231" t="s">
        <v>165</v>
      </c>
    </row>
    <row r="1722" spans="1:65" s="2" customFormat="1" ht="37.9" customHeight="1">
      <c r="A1722" s="37"/>
      <c r="B1722" s="38"/>
      <c r="C1722" s="233" t="s">
        <v>1965</v>
      </c>
      <c r="D1722" s="233" t="s">
        <v>502</v>
      </c>
      <c r="E1722" s="234" t="s">
        <v>1966</v>
      </c>
      <c r="F1722" s="235" t="s">
        <v>1967</v>
      </c>
      <c r="G1722" s="236" t="s">
        <v>290</v>
      </c>
      <c r="H1722" s="237">
        <v>2</v>
      </c>
      <c r="I1722" s="238"/>
      <c r="J1722" s="239">
        <f>ROUND(I1722*H1722,2)</f>
        <v>0</v>
      </c>
      <c r="K1722" s="235" t="s">
        <v>171</v>
      </c>
      <c r="L1722" s="240"/>
      <c r="M1722" s="241" t="s">
        <v>19</v>
      </c>
      <c r="N1722" s="242" t="s">
        <v>41</v>
      </c>
      <c r="O1722" s="67"/>
      <c r="P1722" s="190">
        <f>O1722*H1722</f>
        <v>0</v>
      </c>
      <c r="Q1722" s="190">
        <v>3.1099999999999999E-3</v>
      </c>
      <c r="R1722" s="190">
        <f>Q1722*H1722</f>
        <v>6.2199999999999998E-3</v>
      </c>
      <c r="S1722" s="190">
        <v>0</v>
      </c>
      <c r="T1722" s="191">
        <f>S1722*H1722</f>
        <v>0</v>
      </c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R1722" s="192" t="s">
        <v>297</v>
      </c>
      <c r="AT1722" s="192" t="s">
        <v>502</v>
      </c>
      <c r="AU1722" s="192" t="s">
        <v>79</v>
      </c>
      <c r="AY1722" s="20" t="s">
        <v>165</v>
      </c>
      <c r="BE1722" s="193">
        <f>IF(N1722="základní",J1722,0)</f>
        <v>0</v>
      </c>
      <c r="BF1722" s="193">
        <f>IF(N1722="snížená",J1722,0)</f>
        <v>0</v>
      </c>
      <c r="BG1722" s="193">
        <f>IF(N1722="zákl. přenesená",J1722,0)</f>
        <v>0</v>
      </c>
      <c r="BH1722" s="193">
        <f>IF(N1722="sníž. přenesená",J1722,0)</f>
        <v>0</v>
      </c>
      <c r="BI1722" s="193">
        <f>IF(N1722="nulová",J1722,0)</f>
        <v>0</v>
      </c>
      <c r="BJ1722" s="20" t="s">
        <v>79</v>
      </c>
      <c r="BK1722" s="193">
        <f>ROUND(I1722*H1722,2)</f>
        <v>0</v>
      </c>
      <c r="BL1722" s="20" t="s">
        <v>226</v>
      </c>
      <c r="BM1722" s="192" t="s">
        <v>1968</v>
      </c>
    </row>
    <row r="1723" spans="1:65" s="2" customFormat="1" ht="44.25" customHeight="1">
      <c r="A1723" s="37"/>
      <c r="B1723" s="38"/>
      <c r="C1723" s="181" t="s">
        <v>1227</v>
      </c>
      <c r="D1723" s="181" t="s">
        <v>167</v>
      </c>
      <c r="E1723" s="182" t="s">
        <v>1969</v>
      </c>
      <c r="F1723" s="183" t="s">
        <v>1970</v>
      </c>
      <c r="G1723" s="184" t="s">
        <v>290</v>
      </c>
      <c r="H1723" s="185">
        <v>2</v>
      </c>
      <c r="I1723" s="186"/>
      <c r="J1723" s="187">
        <f>ROUND(I1723*H1723,2)</f>
        <v>0</v>
      </c>
      <c r="K1723" s="183" t="s">
        <v>171</v>
      </c>
      <c r="L1723" s="42"/>
      <c r="M1723" s="188" t="s">
        <v>19</v>
      </c>
      <c r="N1723" s="189" t="s">
        <v>41</v>
      </c>
      <c r="O1723" s="67"/>
      <c r="P1723" s="190">
        <f>O1723*H1723</f>
        <v>0</v>
      </c>
      <c r="Q1723" s="190">
        <v>5.0000000000000002E-5</v>
      </c>
      <c r="R1723" s="190">
        <f>Q1723*H1723</f>
        <v>1E-4</v>
      </c>
      <c r="S1723" s="190">
        <v>0</v>
      </c>
      <c r="T1723" s="191">
        <f>S1723*H1723</f>
        <v>0</v>
      </c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R1723" s="192" t="s">
        <v>226</v>
      </c>
      <c r="AT1723" s="192" t="s">
        <v>167</v>
      </c>
      <c r="AU1723" s="192" t="s">
        <v>79</v>
      </c>
      <c r="AY1723" s="20" t="s">
        <v>165</v>
      </c>
      <c r="BE1723" s="193">
        <f>IF(N1723="základní",J1723,0)</f>
        <v>0</v>
      </c>
      <c r="BF1723" s="193">
        <f>IF(N1723="snížená",J1723,0)</f>
        <v>0</v>
      </c>
      <c r="BG1723" s="193">
        <f>IF(N1723="zákl. přenesená",J1723,0)</f>
        <v>0</v>
      </c>
      <c r="BH1723" s="193">
        <f>IF(N1723="sníž. přenesená",J1723,0)</f>
        <v>0</v>
      </c>
      <c r="BI1723" s="193">
        <f>IF(N1723="nulová",J1723,0)</f>
        <v>0</v>
      </c>
      <c r="BJ1723" s="20" t="s">
        <v>79</v>
      </c>
      <c r="BK1723" s="193">
        <f>ROUND(I1723*H1723,2)</f>
        <v>0</v>
      </c>
      <c r="BL1723" s="20" t="s">
        <v>226</v>
      </c>
      <c r="BM1723" s="192" t="s">
        <v>1971</v>
      </c>
    </row>
    <row r="1724" spans="1:65" s="2" customFormat="1" ht="11.25">
      <c r="A1724" s="37"/>
      <c r="B1724" s="38"/>
      <c r="C1724" s="39"/>
      <c r="D1724" s="194" t="s">
        <v>172</v>
      </c>
      <c r="E1724" s="39"/>
      <c r="F1724" s="195" t="s">
        <v>1972</v>
      </c>
      <c r="G1724" s="39"/>
      <c r="H1724" s="39"/>
      <c r="I1724" s="196"/>
      <c r="J1724" s="39"/>
      <c r="K1724" s="39"/>
      <c r="L1724" s="42"/>
      <c r="M1724" s="197"/>
      <c r="N1724" s="198"/>
      <c r="O1724" s="67"/>
      <c r="P1724" s="67"/>
      <c r="Q1724" s="67"/>
      <c r="R1724" s="67"/>
      <c r="S1724" s="67"/>
      <c r="T1724" s="68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T1724" s="20" t="s">
        <v>172</v>
      </c>
      <c r="AU1724" s="20" t="s">
        <v>79</v>
      </c>
    </row>
    <row r="1725" spans="1:65" s="13" customFormat="1" ht="11.25">
      <c r="B1725" s="199"/>
      <c r="C1725" s="200"/>
      <c r="D1725" s="201" t="s">
        <v>181</v>
      </c>
      <c r="E1725" s="202" t="s">
        <v>19</v>
      </c>
      <c r="F1725" s="203" t="s">
        <v>1973</v>
      </c>
      <c r="G1725" s="200"/>
      <c r="H1725" s="204">
        <v>2</v>
      </c>
      <c r="I1725" s="205"/>
      <c r="J1725" s="200"/>
      <c r="K1725" s="200"/>
      <c r="L1725" s="206"/>
      <c r="M1725" s="207"/>
      <c r="N1725" s="208"/>
      <c r="O1725" s="208"/>
      <c r="P1725" s="208"/>
      <c r="Q1725" s="208"/>
      <c r="R1725" s="208"/>
      <c r="S1725" s="208"/>
      <c r="T1725" s="209"/>
      <c r="AT1725" s="210" t="s">
        <v>181</v>
      </c>
      <c r="AU1725" s="210" t="s">
        <v>79</v>
      </c>
      <c r="AV1725" s="13" t="s">
        <v>79</v>
      </c>
      <c r="AW1725" s="13" t="s">
        <v>31</v>
      </c>
      <c r="AX1725" s="13" t="s">
        <v>73</v>
      </c>
      <c r="AY1725" s="210" t="s">
        <v>165</v>
      </c>
    </row>
    <row r="1726" spans="1:65" s="2" customFormat="1" ht="24.2" customHeight="1">
      <c r="A1726" s="37"/>
      <c r="B1726" s="38"/>
      <c r="C1726" s="233" t="s">
        <v>1974</v>
      </c>
      <c r="D1726" s="233" t="s">
        <v>502</v>
      </c>
      <c r="E1726" s="234" t="s">
        <v>1975</v>
      </c>
      <c r="F1726" s="235" t="s">
        <v>1976</v>
      </c>
      <c r="G1726" s="236" t="s">
        <v>290</v>
      </c>
      <c r="H1726" s="237">
        <v>2</v>
      </c>
      <c r="I1726" s="238"/>
      <c r="J1726" s="239">
        <f>ROUND(I1726*H1726,2)</f>
        <v>0</v>
      </c>
      <c r="K1726" s="235" t="s">
        <v>171</v>
      </c>
      <c r="L1726" s="240"/>
      <c r="M1726" s="241" t="s">
        <v>19</v>
      </c>
      <c r="N1726" s="242" t="s">
        <v>41</v>
      </c>
      <c r="O1726" s="67"/>
      <c r="P1726" s="190">
        <f>O1726*H1726</f>
        <v>0</v>
      </c>
      <c r="Q1726" s="190">
        <v>1E-3</v>
      </c>
      <c r="R1726" s="190">
        <f>Q1726*H1726</f>
        <v>2E-3</v>
      </c>
      <c r="S1726" s="190">
        <v>0</v>
      </c>
      <c r="T1726" s="191">
        <f>S1726*H1726</f>
        <v>0</v>
      </c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R1726" s="192" t="s">
        <v>297</v>
      </c>
      <c r="AT1726" s="192" t="s">
        <v>502</v>
      </c>
      <c r="AU1726" s="192" t="s">
        <v>79</v>
      </c>
      <c r="AY1726" s="20" t="s">
        <v>165</v>
      </c>
      <c r="BE1726" s="193">
        <f>IF(N1726="základní",J1726,0)</f>
        <v>0</v>
      </c>
      <c r="BF1726" s="193">
        <f>IF(N1726="snížená",J1726,0)</f>
        <v>0</v>
      </c>
      <c r="BG1726" s="193">
        <f>IF(N1726="zákl. přenesená",J1726,0)</f>
        <v>0</v>
      </c>
      <c r="BH1726" s="193">
        <f>IF(N1726="sníž. přenesená",J1726,0)</f>
        <v>0</v>
      </c>
      <c r="BI1726" s="193">
        <f>IF(N1726="nulová",J1726,0)</f>
        <v>0</v>
      </c>
      <c r="BJ1726" s="20" t="s">
        <v>79</v>
      </c>
      <c r="BK1726" s="193">
        <f>ROUND(I1726*H1726,2)</f>
        <v>0</v>
      </c>
      <c r="BL1726" s="20" t="s">
        <v>226</v>
      </c>
      <c r="BM1726" s="192" t="s">
        <v>1977</v>
      </c>
    </row>
    <row r="1727" spans="1:65" s="2" customFormat="1" ht="16.5" customHeight="1">
      <c r="A1727" s="37"/>
      <c r="B1727" s="38"/>
      <c r="C1727" s="233" t="s">
        <v>1239</v>
      </c>
      <c r="D1727" s="233" t="s">
        <v>502</v>
      </c>
      <c r="E1727" s="234" t="s">
        <v>1978</v>
      </c>
      <c r="F1727" s="235" t="s">
        <v>1979</v>
      </c>
      <c r="G1727" s="236" t="s">
        <v>256</v>
      </c>
      <c r="H1727" s="237">
        <v>9.3819999999999997</v>
      </c>
      <c r="I1727" s="238"/>
      <c r="J1727" s="239">
        <f>ROUND(I1727*H1727,2)</f>
        <v>0</v>
      </c>
      <c r="K1727" s="235" t="s">
        <v>171</v>
      </c>
      <c r="L1727" s="240"/>
      <c r="M1727" s="241" t="s">
        <v>19</v>
      </c>
      <c r="N1727" s="242" t="s">
        <v>41</v>
      </c>
      <c r="O1727" s="67"/>
      <c r="P1727" s="190">
        <f>O1727*H1727</f>
        <v>0</v>
      </c>
      <c r="Q1727" s="190">
        <v>1</v>
      </c>
      <c r="R1727" s="190">
        <f>Q1727*H1727</f>
        <v>9.3819999999999997</v>
      </c>
      <c r="S1727" s="190">
        <v>0</v>
      </c>
      <c r="T1727" s="191">
        <f>S1727*H1727</f>
        <v>0</v>
      </c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R1727" s="192" t="s">
        <v>297</v>
      </c>
      <c r="AT1727" s="192" t="s">
        <v>502</v>
      </c>
      <c r="AU1727" s="192" t="s">
        <v>79</v>
      </c>
      <c r="AY1727" s="20" t="s">
        <v>165</v>
      </c>
      <c r="BE1727" s="193">
        <f>IF(N1727="základní",J1727,0)</f>
        <v>0</v>
      </c>
      <c r="BF1727" s="193">
        <f>IF(N1727="snížená",J1727,0)</f>
        <v>0</v>
      </c>
      <c r="BG1727" s="193">
        <f>IF(N1727="zákl. přenesená",J1727,0)</f>
        <v>0</v>
      </c>
      <c r="BH1727" s="193">
        <f>IF(N1727="sníž. přenesená",J1727,0)</f>
        <v>0</v>
      </c>
      <c r="BI1727" s="193">
        <f>IF(N1727="nulová",J1727,0)</f>
        <v>0</v>
      </c>
      <c r="BJ1727" s="20" t="s">
        <v>79</v>
      </c>
      <c r="BK1727" s="193">
        <f>ROUND(I1727*H1727,2)</f>
        <v>0</v>
      </c>
      <c r="BL1727" s="20" t="s">
        <v>226</v>
      </c>
      <c r="BM1727" s="192" t="s">
        <v>1980</v>
      </c>
    </row>
    <row r="1728" spans="1:65" s="13" customFormat="1" ht="11.25">
      <c r="B1728" s="199"/>
      <c r="C1728" s="200"/>
      <c r="D1728" s="201" t="s">
        <v>181</v>
      </c>
      <c r="E1728" s="202" t="s">
        <v>19</v>
      </c>
      <c r="F1728" s="203" t="s">
        <v>1981</v>
      </c>
      <c r="G1728" s="200"/>
      <c r="H1728" s="204">
        <v>9.3819999999999997</v>
      </c>
      <c r="I1728" s="205"/>
      <c r="J1728" s="200"/>
      <c r="K1728" s="200"/>
      <c r="L1728" s="206"/>
      <c r="M1728" s="207"/>
      <c r="N1728" s="208"/>
      <c r="O1728" s="208"/>
      <c r="P1728" s="208"/>
      <c r="Q1728" s="208"/>
      <c r="R1728" s="208"/>
      <c r="S1728" s="208"/>
      <c r="T1728" s="209"/>
      <c r="AT1728" s="210" t="s">
        <v>181</v>
      </c>
      <c r="AU1728" s="210" t="s">
        <v>79</v>
      </c>
      <c r="AV1728" s="13" t="s">
        <v>79</v>
      </c>
      <c r="AW1728" s="13" t="s">
        <v>31</v>
      </c>
      <c r="AX1728" s="13" t="s">
        <v>69</v>
      </c>
      <c r="AY1728" s="210" t="s">
        <v>165</v>
      </c>
    </row>
    <row r="1729" spans="1:65" s="15" customFormat="1" ht="11.25">
      <c r="B1729" s="221"/>
      <c r="C1729" s="222"/>
      <c r="D1729" s="201" t="s">
        <v>181</v>
      </c>
      <c r="E1729" s="223" t="s">
        <v>19</v>
      </c>
      <c r="F1729" s="224" t="s">
        <v>184</v>
      </c>
      <c r="G1729" s="222"/>
      <c r="H1729" s="225">
        <v>9.3819999999999997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181</v>
      </c>
      <c r="AU1729" s="231" t="s">
        <v>79</v>
      </c>
      <c r="AV1729" s="15" t="s">
        <v>88</v>
      </c>
      <c r="AW1729" s="15" t="s">
        <v>31</v>
      </c>
      <c r="AX1729" s="15" t="s">
        <v>73</v>
      </c>
      <c r="AY1729" s="231" t="s">
        <v>165</v>
      </c>
    </row>
    <row r="1730" spans="1:65" s="2" customFormat="1" ht="49.15" customHeight="1">
      <c r="A1730" s="37"/>
      <c r="B1730" s="38"/>
      <c r="C1730" s="181" t="s">
        <v>1982</v>
      </c>
      <c r="D1730" s="181" t="s">
        <v>167</v>
      </c>
      <c r="E1730" s="182" t="s">
        <v>1983</v>
      </c>
      <c r="F1730" s="183" t="s">
        <v>1984</v>
      </c>
      <c r="G1730" s="184" t="s">
        <v>256</v>
      </c>
      <c r="H1730" s="185">
        <v>11.625</v>
      </c>
      <c r="I1730" s="186"/>
      <c r="J1730" s="187">
        <f>ROUND(I1730*H1730,2)</f>
        <v>0</v>
      </c>
      <c r="K1730" s="183" t="s">
        <v>171</v>
      </c>
      <c r="L1730" s="42"/>
      <c r="M1730" s="188" t="s">
        <v>19</v>
      </c>
      <c r="N1730" s="189" t="s">
        <v>41</v>
      </c>
      <c r="O1730" s="67"/>
      <c r="P1730" s="190">
        <f>O1730*H1730</f>
        <v>0</v>
      </c>
      <c r="Q1730" s="190">
        <v>0</v>
      </c>
      <c r="R1730" s="190">
        <f>Q1730*H1730</f>
        <v>0</v>
      </c>
      <c r="S1730" s="190">
        <v>0</v>
      </c>
      <c r="T1730" s="191">
        <f>S1730*H1730</f>
        <v>0</v>
      </c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R1730" s="192" t="s">
        <v>226</v>
      </c>
      <c r="AT1730" s="192" t="s">
        <v>167</v>
      </c>
      <c r="AU1730" s="192" t="s">
        <v>79</v>
      </c>
      <c r="AY1730" s="20" t="s">
        <v>165</v>
      </c>
      <c r="BE1730" s="193">
        <f>IF(N1730="základní",J1730,0)</f>
        <v>0</v>
      </c>
      <c r="BF1730" s="193">
        <f>IF(N1730="snížená",J1730,0)</f>
        <v>0</v>
      </c>
      <c r="BG1730" s="193">
        <f>IF(N1730="zákl. přenesená",J1730,0)</f>
        <v>0</v>
      </c>
      <c r="BH1730" s="193">
        <f>IF(N1730="sníž. přenesená",J1730,0)</f>
        <v>0</v>
      </c>
      <c r="BI1730" s="193">
        <f>IF(N1730="nulová",J1730,0)</f>
        <v>0</v>
      </c>
      <c r="BJ1730" s="20" t="s">
        <v>79</v>
      </c>
      <c r="BK1730" s="193">
        <f>ROUND(I1730*H1730,2)</f>
        <v>0</v>
      </c>
      <c r="BL1730" s="20" t="s">
        <v>226</v>
      </c>
      <c r="BM1730" s="192" t="s">
        <v>1985</v>
      </c>
    </row>
    <row r="1731" spans="1:65" s="2" customFormat="1" ht="11.25">
      <c r="A1731" s="37"/>
      <c r="B1731" s="38"/>
      <c r="C1731" s="39"/>
      <c r="D1731" s="194" t="s">
        <v>172</v>
      </c>
      <c r="E1731" s="39"/>
      <c r="F1731" s="195" t="s">
        <v>1986</v>
      </c>
      <c r="G1731" s="39"/>
      <c r="H1731" s="39"/>
      <c r="I1731" s="196"/>
      <c r="J1731" s="39"/>
      <c r="K1731" s="39"/>
      <c r="L1731" s="42"/>
      <c r="M1731" s="197"/>
      <c r="N1731" s="198"/>
      <c r="O1731" s="67"/>
      <c r="P1731" s="67"/>
      <c r="Q1731" s="67"/>
      <c r="R1731" s="67"/>
      <c r="S1731" s="67"/>
      <c r="T1731" s="68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T1731" s="20" t="s">
        <v>172</v>
      </c>
      <c r="AU1731" s="20" t="s">
        <v>79</v>
      </c>
    </row>
    <row r="1732" spans="1:65" s="12" customFormat="1" ht="22.9" customHeight="1">
      <c r="B1732" s="165"/>
      <c r="C1732" s="166"/>
      <c r="D1732" s="167" t="s">
        <v>68</v>
      </c>
      <c r="E1732" s="179" t="s">
        <v>1987</v>
      </c>
      <c r="F1732" s="179" t="s">
        <v>1988</v>
      </c>
      <c r="G1732" s="166"/>
      <c r="H1732" s="166"/>
      <c r="I1732" s="169"/>
      <c r="J1732" s="180">
        <f>BK1732</f>
        <v>0</v>
      </c>
      <c r="K1732" s="166"/>
      <c r="L1732" s="171"/>
      <c r="M1732" s="172"/>
      <c r="N1732" s="173"/>
      <c r="O1732" s="173"/>
      <c r="P1732" s="174">
        <f>SUM(P1733:P1821)</f>
        <v>0</v>
      </c>
      <c r="Q1732" s="173"/>
      <c r="R1732" s="174">
        <f>SUM(R1733:R1821)</f>
        <v>9.4412805600000027</v>
      </c>
      <c r="S1732" s="173"/>
      <c r="T1732" s="175">
        <f>SUM(T1733:T1821)</f>
        <v>0.20349</v>
      </c>
      <c r="AR1732" s="176" t="s">
        <v>79</v>
      </c>
      <c r="AT1732" s="177" t="s">
        <v>68</v>
      </c>
      <c r="AU1732" s="177" t="s">
        <v>73</v>
      </c>
      <c r="AY1732" s="176" t="s">
        <v>165</v>
      </c>
      <c r="BK1732" s="178">
        <f>SUM(BK1733:BK1821)</f>
        <v>0</v>
      </c>
    </row>
    <row r="1733" spans="1:65" s="2" customFormat="1" ht="49.15" customHeight="1">
      <c r="A1733" s="37"/>
      <c r="B1733" s="38"/>
      <c r="C1733" s="181" t="s">
        <v>1250</v>
      </c>
      <c r="D1733" s="181" t="s">
        <v>167</v>
      </c>
      <c r="E1733" s="182" t="s">
        <v>1989</v>
      </c>
      <c r="F1733" s="183" t="s">
        <v>1990</v>
      </c>
      <c r="G1733" s="184" t="s">
        <v>323</v>
      </c>
      <c r="H1733" s="185">
        <v>116.28</v>
      </c>
      <c r="I1733" s="186"/>
      <c r="J1733" s="187">
        <f>ROUND(I1733*H1733,2)</f>
        <v>0</v>
      </c>
      <c r="K1733" s="183" t="s">
        <v>171</v>
      </c>
      <c r="L1733" s="42"/>
      <c r="M1733" s="188" t="s">
        <v>19</v>
      </c>
      <c r="N1733" s="189" t="s">
        <v>41</v>
      </c>
      <c r="O1733" s="67"/>
      <c r="P1733" s="190">
        <f>O1733*H1733</f>
        <v>0</v>
      </c>
      <c r="Q1733" s="190">
        <v>0</v>
      </c>
      <c r="R1733" s="190">
        <f>Q1733*H1733</f>
        <v>0</v>
      </c>
      <c r="S1733" s="190">
        <v>1.75E-3</v>
      </c>
      <c r="T1733" s="191">
        <f>S1733*H1733</f>
        <v>0.20349</v>
      </c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R1733" s="192" t="s">
        <v>226</v>
      </c>
      <c r="AT1733" s="192" t="s">
        <v>167</v>
      </c>
      <c r="AU1733" s="192" t="s">
        <v>79</v>
      </c>
      <c r="AY1733" s="20" t="s">
        <v>165</v>
      </c>
      <c r="BE1733" s="193">
        <f>IF(N1733="základní",J1733,0)</f>
        <v>0</v>
      </c>
      <c r="BF1733" s="193">
        <f>IF(N1733="snížená",J1733,0)</f>
        <v>0</v>
      </c>
      <c r="BG1733" s="193">
        <f>IF(N1733="zákl. přenesená",J1733,0)</f>
        <v>0</v>
      </c>
      <c r="BH1733" s="193">
        <f>IF(N1733="sníž. přenesená",J1733,0)</f>
        <v>0</v>
      </c>
      <c r="BI1733" s="193">
        <f>IF(N1733="nulová",J1733,0)</f>
        <v>0</v>
      </c>
      <c r="BJ1733" s="20" t="s">
        <v>79</v>
      </c>
      <c r="BK1733" s="193">
        <f>ROUND(I1733*H1733,2)</f>
        <v>0</v>
      </c>
      <c r="BL1733" s="20" t="s">
        <v>226</v>
      </c>
      <c r="BM1733" s="192" t="s">
        <v>1991</v>
      </c>
    </row>
    <row r="1734" spans="1:65" s="2" customFormat="1" ht="11.25">
      <c r="A1734" s="37"/>
      <c r="B1734" s="38"/>
      <c r="C1734" s="39"/>
      <c r="D1734" s="194" t="s">
        <v>172</v>
      </c>
      <c r="E1734" s="39"/>
      <c r="F1734" s="195" t="s">
        <v>1992</v>
      </c>
      <c r="G1734" s="39"/>
      <c r="H1734" s="39"/>
      <c r="I1734" s="196"/>
      <c r="J1734" s="39"/>
      <c r="K1734" s="39"/>
      <c r="L1734" s="42"/>
      <c r="M1734" s="197"/>
      <c r="N1734" s="198"/>
      <c r="O1734" s="67"/>
      <c r="P1734" s="67"/>
      <c r="Q1734" s="67"/>
      <c r="R1734" s="67"/>
      <c r="S1734" s="67"/>
      <c r="T1734" s="68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T1734" s="20" t="s">
        <v>172</v>
      </c>
      <c r="AU1734" s="20" t="s">
        <v>79</v>
      </c>
    </row>
    <row r="1735" spans="1:65" s="13" customFormat="1" ht="11.25">
      <c r="B1735" s="199"/>
      <c r="C1735" s="200"/>
      <c r="D1735" s="201" t="s">
        <v>181</v>
      </c>
      <c r="E1735" s="202" t="s">
        <v>19</v>
      </c>
      <c r="F1735" s="203" t="s">
        <v>1993</v>
      </c>
      <c r="G1735" s="200"/>
      <c r="H1735" s="204">
        <v>116.28</v>
      </c>
      <c r="I1735" s="205"/>
      <c r="J1735" s="200"/>
      <c r="K1735" s="200"/>
      <c r="L1735" s="206"/>
      <c r="M1735" s="207"/>
      <c r="N1735" s="208"/>
      <c r="O1735" s="208"/>
      <c r="P1735" s="208"/>
      <c r="Q1735" s="208"/>
      <c r="R1735" s="208"/>
      <c r="S1735" s="208"/>
      <c r="T1735" s="209"/>
      <c r="AT1735" s="210" t="s">
        <v>181</v>
      </c>
      <c r="AU1735" s="210" t="s">
        <v>79</v>
      </c>
      <c r="AV1735" s="13" t="s">
        <v>79</v>
      </c>
      <c r="AW1735" s="13" t="s">
        <v>31</v>
      </c>
      <c r="AX1735" s="13" t="s">
        <v>69</v>
      </c>
      <c r="AY1735" s="210" t="s">
        <v>165</v>
      </c>
    </row>
    <row r="1736" spans="1:65" s="15" customFormat="1" ht="11.25">
      <c r="B1736" s="221"/>
      <c r="C1736" s="222"/>
      <c r="D1736" s="201" t="s">
        <v>181</v>
      </c>
      <c r="E1736" s="223" t="s">
        <v>19</v>
      </c>
      <c r="F1736" s="224" t="s">
        <v>184</v>
      </c>
      <c r="G1736" s="222"/>
      <c r="H1736" s="225">
        <v>116.28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181</v>
      </c>
      <c r="AU1736" s="231" t="s">
        <v>79</v>
      </c>
      <c r="AV1736" s="15" t="s">
        <v>88</v>
      </c>
      <c r="AW1736" s="15" t="s">
        <v>31</v>
      </c>
      <c r="AX1736" s="15" t="s">
        <v>73</v>
      </c>
      <c r="AY1736" s="231" t="s">
        <v>165</v>
      </c>
    </row>
    <row r="1737" spans="1:65" s="2" customFormat="1" ht="44.25" customHeight="1">
      <c r="A1737" s="37"/>
      <c r="B1737" s="38"/>
      <c r="C1737" s="181" t="s">
        <v>1994</v>
      </c>
      <c r="D1737" s="181" t="s">
        <v>167</v>
      </c>
      <c r="E1737" s="182" t="s">
        <v>1995</v>
      </c>
      <c r="F1737" s="183" t="s">
        <v>1996</v>
      </c>
      <c r="G1737" s="184" t="s">
        <v>179</v>
      </c>
      <c r="H1737" s="185">
        <v>95.23</v>
      </c>
      <c r="I1737" s="186"/>
      <c r="J1737" s="187">
        <f>ROUND(I1737*H1737,2)</f>
        <v>0</v>
      </c>
      <c r="K1737" s="183" t="s">
        <v>171</v>
      </c>
      <c r="L1737" s="42"/>
      <c r="M1737" s="188" t="s">
        <v>19</v>
      </c>
      <c r="N1737" s="189" t="s">
        <v>41</v>
      </c>
      <c r="O1737" s="67"/>
      <c r="P1737" s="190">
        <f>O1737*H1737</f>
        <v>0</v>
      </c>
      <c r="Q1737" s="190">
        <v>5.7000000000000002E-2</v>
      </c>
      <c r="R1737" s="190">
        <f>Q1737*H1737</f>
        <v>5.4281100000000002</v>
      </c>
      <c r="S1737" s="190">
        <v>0</v>
      </c>
      <c r="T1737" s="191">
        <f>S1737*H1737</f>
        <v>0</v>
      </c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R1737" s="192" t="s">
        <v>226</v>
      </c>
      <c r="AT1737" s="192" t="s">
        <v>167</v>
      </c>
      <c r="AU1737" s="192" t="s">
        <v>79</v>
      </c>
      <c r="AY1737" s="20" t="s">
        <v>165</v>
      </c>
      <c r="BE1737" s="193">
        <f>IF(N1737="základní",J1737,0)</f>
        <v>0</v>
      </c>
      <c r="BF1737" s="193">
        <f>IF(N1737="snížená",J1737,0)</f>
        <v>0</v>
      </c>
      <c r="BG1737" s="193">
        <f>IF(N1737="zákl. přenesená",J1737,0)</f>
        <v>0</v>
      </c>
      <c r="BH1737" s="193">
        <f>IF(N1737="sníž. přenesená",J1737,0)</f>
        <v>0</v>
      </c>
      <c r="BI1737" s="193">
        <f>IF(N1737="nulová",J1737,0)</f>
        <v>0</v>
      </c>
      <c r="BJ1737" s="20" t="s">
        <v>79</v>
      </c>
      <c r="BK1737" s="193">
        <f>ROUND(I1737*H1737,2)</f>
        <v>0</v>
      </c>
      <c r="BL1737" s="20" t="s">
        <v>226</v>
      </c>
      <c r="BM1737" s="192" t="s">
        <v>1997</v>
      </c>
    </row>
    <row r="1738" spans="1:65" s="2" customFormat="1" ht="11.25">
      <c r="A1738" s="37"/>
      <c r="B1738" s="38"/>
      <c r="C1738" s="39"/>
      <c r="D1738" s="194" t="s">
        <v>172</v>
      </c>
      <c r="E1738" s="39"/>
      <c r="F1738" s="195" t="s">
        <v>1998</v>
      </c>
      <c r="G1738" s="39"/>
      <c r="H1738" s="39"/>
      <c r="I1738" s="196"/>
      <c r="J1738" s="39"/>
      <c r="K1738" s="39"/>
      <c r="L1738" s="42"/>
      <c r="M1738" s="197"/>
      <c r="N1738" s="198"/>
      <c r="O1738" s="67"/>
      <c r="P1738" s="67"/>
      <c r="Q1738" s="67"/>
      <c r="R1738" s="67"/>
      <c r="S1738" s="67"/>
      <c r="T1738" s="68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T1738" s="20" t="s">
        <v>172</v>
      </c>
      <c r="AU1738" s="20" t="s">
        <v>79</v>
      </c>
    </row>
    <row r="1739" spans="1:65" s="13" customFormat="1" ht="11.25">
      <c r="B1739" s="199"/>
      <c r="C1739" s="200"/>
      <c r="D1739" s="201" t="s">
        <v>181</v>
      </c>
      <c r="E1739" s="202" t="s">
        <v>19</v>
      </c>
      <c r="F1739" s="203" t="s">
        <v>1999</v>
      </c>
      <c r="G1739" s="200"/>
      <c r="H1739" s="204">
        <v>69.036000000000001</v>
      </c>
      <c r="I1739" s="205"/>
      <c r="J1739" s="200"/>
      <c r="K1739" s="200"/>
      <c r="L1739" s="206"/>
      <c r="M1739" s="207"/>
      <c r="N1739" s="208"/>
      <c r="O1739" s="208"/>
      <c r="P1739" s="208"/>
      <c r="Q1739" s="208"/>
      <c r="R1739" s="208"/>
      <c r="S1739" s="208"/>
      <c r="T1739" s="209"/>
      <c r="AT1739" s="210" t="s">
        <v>181</v>
      </c>
      <c r="AU1739" s="210" t="s">
        <v>79</v>
      </c>
      <c r="AV1739" s="13" t="s">
        <v>79</v>
      </c>
      <c r="AW1739" s="13" t="s">
        <v>31</v>
      </c>
      <c r="AX1739" s="13" t="s">
        <v>69</v>
      </c>
      <c r="AY1739" s="210" t="s">
        <v>165</v>
      </c>
    </row>
    <row r="1740" spans="1:65" s="13" customFormat="1" ht="11.25">
      <c r="B1740" s="199"/>
      <c r="C1740" s="200"/>
      <c r="D1740" s="201" t="s">
        <v>181</v>
      </c>
      <c r="E1740" s="202" t="s">
        <v>19</v>
      </c>
      <c r="F1740" s="203" t="s">
        <v>2000</v>
      </c>
      <c r="G1740" s="200"/>
      <c r="H1740" s="204">
        <v>26.193999999999999</v>
      </c>
      <c r="I1740" s="205"/>
      <c r="J1740" s="200"/>
      <c r="K1740" s="200"/>
      <c r="L1740" s="206"/>
      <c r="M1740" s="207"/>
      <c r="N1740" s="208"/>
      <c r="O1740" s="208"/>
      <c r="P1740" s="208"/>
      <c r="Q1740" s="208"/>
      <c r="R1740" s="208"/>
      <c r="S1740" s="208"/>
      <c r="T1740" s="209"/>
      <c r="AT1740" s="210" t="s">
        <v>181</v>
      </c>
      <c r="AU1740" s="210" t="s">
        <v>79</v>
      </c>
      <c r="AV1740" s="13" t="s">
        <v>79</v>
      </c>
      <c r="AW1740" s="13" t="s">
        <v>31</v>
      </c>
      <c r="AX1740" s="13" t="s">
        <v>69</v>
      </c>
      <c r="AY1740" s="210" t="s">
        <v>165</v>
      </c>
    </row>
    <row r="1741" spans="1:65" s="15" customFormat="1" ht="11.25">
      <c r="B1741" s="221"/>
      <c r="C1741" s="222"/>
      <c r="D1741" s="201" t="s">
        <v>181</v>
      </c>
      <c r="E1741" s="223" t="s">
        <v>19</v>
      </c>
      <c r="F1741" s="224" t="s">
        <v>184</v>
      </c>
      <c r="G1741" s="222"/>
      <c r="H1741" s="225">
        <v>95.23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181</v>
      </c>
      <c r="AU1741" s="231" t="s">
        <v>79</v>
      </c>
      <c r="AV1741" s="15" t="s">
        <v>88</v>
      </c>
      <c r="AW1741" s="15" t="s">
        <v>31</v>
      </c>
      <c r="AX1741" s="15" t="s">
        <v>73</v>
      </c>
      <c r="AY1741" s="231" t="s">
        <v>165</v>
      </c>
    </row>
    <row r="1742" spans="1:65" s="2" customFormat="1" ht="37.9" customHeight="1">
      <c r="A1742" s="37"/>
      <c r="B1742" s="38"/>
      <c r="C1742" s="181" t="s">
        <v>1256</v>
      </c>
      <c r="D1742" s="181" t="s">
        <v>167</v>
      </c>
      <c r="E1742" s="182" t="s">
        <v>2001</v>
      </c>
      <c r="F1742" s="183" t="s">
        <v>2002</v>
      </c>
      <c r="G1742" s="184" t="s">
        <v>323</v>
      </c>
      <c r="H1742" s="185">
        <v>448.15</v>
      </c>
      <c r="I1742" s="186"/>
      <c r="J1742" s="187">
        <f>ROUND(I1742*H1742,2)</f>
        <v>0</v>
      </c>
      <c r="K1742" s="183" t="s">
        <v>171</v>
      </c>
      <c r="L1742" s="42"/>
      <c r="M1742" s="188" t="s">
        <v>19</v>
      </c>
      <c r="N1742" s="189" t="s">
        <v>41</v>
      </c>
      <c r="O1742" s="67"/>
      <c r="P1742" s="190">
        <f>O1742*H1742</f>
        <v>0</v>
      </c>
      <c r="Q1742" s="190">
        <v>0</v>
      </c>
      <c r="R1742" s="190">
        <f>Q1742*H1742</f>
        <v>0</v>
      </c>
      <c r="S1742" s="190">
        <v>0</v>
      </c>
      <c r="T1742" s="191">
        <f>S1742*H1742</f>
        <v>0</v>
      </c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R1742" s="192" t="s">
        <v>226</v>
      </c>
      <c r="AT1742" s="192" t="s">
        <v>167</v>
      </c>
      <c r="AU1742" s="192" t="s">
        <v>79</v>
      </c>
      <c r="AY1742" s="20" t="s">
        <v>165</v>
      </c>
      <c r="BE1742" s="193">
        <f>IF(N1742="základní",J1742,0)</f>
        <v>0</v>
      </c>
      <c r="BF1742" s="193">
        <f>IF(N1742="snížená",J1742,0)</f>
        <v>0</v>
      </c>
      <c r="BG1742" s="193">
        <f>IF(N1742="zákl. přenesená",J1742,0)</f>
        <v>0</v>
      </c>
      <c r="BH1742" s="193">
        <f>IF(N1742="sníž. přenesená",J1742,0)</f>
        <v>0</v>
      </c>
      <c r="BI1742" s="193">
        <f>IF(N1742="nulová",J1742,0)</f>
        <v>0</v>
      </c>
      <c r="BJ1742" s="20" t="s">
        <v>79</v>
      </c>
      <c r="BK1742" s="193">
        <f>ROUND(I1742*H1742,2)</f>
        <v>0</v>
      </c>
      <c r="BL1742" s="20" t="s">
        <v>226</v>
      </c>
      <c r="BM1742" s="192" t="s">
        <v>2003</v>
      </c>
    </row>
    <row r="1743" spans="1:65" s="2" customFormat="1" ht="11.25">
      <c r="A1743" s="37"/>
      <c r="B1743" s="38"/>
      <c r="C1743" s="39"/>
      <c r="D1743" s="194" t="s">
        <v>172</v>
      </c>
      <c r="E1743" s="39"/>
      <c r="F1743" s="195" t="s">
        <v>2004</v>
      </c>
      <c r="G1743" s="39"/>
      <c r="H1743" s="39"/>
      <c r="I1743" s="196"/>
      <c r="J1743" s="39"/>
      <c r="K1743" s="39"/>
      <c r="L1743" s="42"/>
      <c r="M1743" s="197"/>
      <c r="N1743" s="198"/>
      <c r="O1743" s="67"/>
      <c r="P1743" s="67"/>
      <c r="Q1743" s="67"/>
      <c r="R1743" s="67"/>
      <c r="S1743" s="67"/>
      <c r="T1743" s="68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T1743" s="20" t="s">
        <v>172</v>
      </c>
      <c r="AU1743" s="20" t="s">
        <v>79</v>
      </c>
    </row>
    <row r="1744" spans="1:65" s="13" customFormat="1" ht="11.25">
      <c r="B1744" s="199"/>
      <c r="C1744" s="200"/>
      <c r="D1744" s="201" t="s">
        <v>181</v>
      </c>
      <c r="E1744" s="202" t="s">
        <v>19</v>
      </c>
      <c r="F1744" s="203" t="s">
        <v>2005</v>
      </c>
      <c r="G1744" s="200"/>
      <c r="H1744" s="204">
        <v>48.61</v>
      </c>
      <c r="I1744" s="205"/>
      <c r="J1744" s="200"/>
      <c r="K1744" s="200"/>
      <c r="L1744" s="206"/>
      <c r="M1744" s="207"/>
      <c r="N1744" s="208"/>
      <c r="O1744" s="208"/>
      <c r="P1744" s="208"/>
      <c r="Q1744" s="208"/>
      <c r="R1744" s="208"/>
      <c r="S1744" s="208"/>
      <c r="T1744" s="209"/>
      <c r="AT1744" s="210" t="s">
        <v>181</v>
      </c>
      <c r="AU1744" s="210" t="s">
        <v>79</v>
      </c>
      <c r="AV1744" s="13" t="s">
        <v>79</v>
      </c>
      <c r="AW1744" s="13" t="s">
        <v>31</v>
      </c>
      <c r="AX1744" s="13" t="s">
        <v>69</v>
      </c>
      <c r="AY1744" s="210" t="s">
        <v>165</v>
      </c>
    </row>
    <row r="1745" spans="1:65" s="13" customFormat="1" ht="11.25">
      <c r="B1745" s="199"/>
      <c r="C1745" s="200"/>
      <c r="D1745" s="201" t="s">
        <v>181</v>
      </c>
      <c r="E1745" s="202" t="s">
        <v>19</v>
      </c>
      <c r="F1745" s="203" t="s">
        <v>1807</v>
      </c>
      <c r="G1745" s="200"/>
      <c r="H1745" s="204">
        <v>143.84</v>
      </c>
      <c r="I1745" s="205"/>
      <c r="J1745" s="200"/>
      <c r="K1745" s="200"/>
      <c r="L1745" s="206"/>
      <c r="M1745" s="207"/>
      <c r="N1745" s="208"/>
      <c r="O1745" s="208"/>
      <c r="P1745" s="208"/>
      <c r="Q1745" s="208"/>
      <c r="R1745" s="208"/>
      <c r="S1745" s="208"/>
      <c r="T1745" s="209"/>
      <c r="AT1745" s="210" t="s">
        <v>181</v>
      </c>
      <c r="AU1745" s="210" t="s">
        <v>79</v>
      </c>
      <c r="AV1745" s="13" t="s">
        <v>79</v>
      </c>
      <c r="AW1745" s="13" t="s">
        <v>31</v>
      </c>
      <c r="AX1745" s="13" t="s">
        <v>69</v>
      </c>
      <c r="AY1745" s="210" t="s">
        <v>165</v>
      </c>
    </row>
    <row r="1746" spans="1:65" s="13" customFormat="1" ht="11.25">
      <c r="B1746" s="199"/>
      <c r="C1746" s="200"/>
      <c r="D1746" s="201" t="s">
        <v>181</v>
      </c>
      <c r="E1746" s="202" t="s">
        <v>19</v>
      </c>
      <c r="F1746" s="203" t="s">
        <v>1215</v>
      </c>
      <c r="G1746" s="200"/>
      <c r="H1746" s="204">
        <v>23.22</v>
      </c>
      <c r="I1746" s="205"/>
      <c r="J1746" s="200"/>
      <c r="K1746" s="200"/>
      <c r="L1746" s="206"/>
      <c r="M1746" s="207"/>
      <c r="N1746" s="208"/>
      <c r="O1746" s="208"/>
      <c r="P1746" s="208"/>
      <c r="Q1746" s="208"/>
      <c r="R1746" s="208"/>
      <c r="S1746" s="208"/>
      <c r="T1746" s="209"/>
      <c r="AT1746" s="210" t="s">
        <v>181</v>
      </c>
      <c r="AU1746" s="210" t="s">
        <v>79</v>
      </c>
      <c r="AV1746" s="13" t="s">
        <v>79</v>
      </c>
      <c r="AW1746" s="13" t="s">
        <v>31</v>
      </c>
      <c r="AX1746" s="13" t="s">
        <v>69</v>
      </c>
      <c r="AY1746" s="210" t="s">
        <v>165</v>
      </c>
    </row>
    <row r="1747" spans="1:65" s="13" customFormat="1" ht="11.25">
      <c r="B1747" s="199"/>
      <c r="C1747" s="200"/>
      <c r="D1747" s="201" t="s">
        <v>181</v>
      </c>
      <c r="E1747" s="202" t="s">
        <v>19</v>
      </c>
      <c r="F1747" s="203" t="s">
        <v>1216</v>
      </c>
      <c r="G1747" s="200"/>
      <c r="H1747" s="204">
        <v>197.76</v>
      </c>
      <c r="I1747" s="205"/>
      <c r="J1747" s="200"/>
      <c r="K1747" s="200"/>
      <c r="L1747" s="206"/>
      <c r="M1747" s="207"/>
      <c r="N1747" s="208"/>
      <c r="O1747" s="208"/>
      <c r="P1747" s="208"/>
      <c r="Q1747" s="208"/>
      <c r="R1747" s="208"/>
      <c r="S1747" s="208"/>
      <c r="T1747" s="209"/>
      <c r="AT1747" s="210" t="s">
        <v>181</v>
      </c>
      <c r="AU1747" s="210" t="s">
        <v>79</v>
      </c>
      <c r="AV1747" s="13" t="s">
        <v>79</v>
      </c>
      <c r="AW1747" s="13" t="s">
        <v>31</v>
      </c>
      <c r="AX1747" s="13" t="s">
        <v>69</v>
      </c>
      <c r="AY1747" s="210" t="s">
        <v>165</v>
      </c>
    </row>
    <row r="1748" spans="1:65" s="13" customFormat="1" ht="11.25">
      <c r="B1748" s="199"/>
      <c r="C1748" s="200"/>
      <c r="D1748" s="201" t="s">
        <v>181</v>
      </c>
      <c r="E1748" s="202" t="s">
        <v>19</v>
      </c>
      <c r="F1748" s="203" t="s">
        <v>1217</v>
      </c>
      <c r="G1748" s="200"/>
      <c r="H1748" s="204">
        <v>34.72</v>
      </c>
      <c r="I1748" s="205"/>
      <c r="J1748" s="200"/>
      <c r="K1748" s="200"/>
      <c r="L1748" s="206"/>
      <c r="M1748" s="207"/>
      <c r="N1748" s="208"/>
      <c r="O1748" s="208"/>
      <c r="P1748" s="208"/>
      <c r="Q1748" s="208"/>
      <c r="R1748" s="208"/>
      <c r="S1748" s="208"/>
      <c r="T1748" s="209"/>
      <c r="AT1748" s="210" t="s">
        <v>181</v>
      </c>
      <c r="AU1748" s="210" t="s">
        <v>79</v>
      </c>
      <c r="AV1748" s="13" t="s">
        <v>79</v>
      </c>
      <c r="AW1748" s="13" t="s">
        <v>31</v>
      </c>
      <c r="AX1748" s="13" t="s">
        <v>69</v>
      </c>
      <c r="AY1748" s="210" t="s">
        <v>165</v>
      </c>
    </row>
    <row r="1749" spans="1:65" s="15" customFormat="1" ht="11.25">
      <c r="B1749" s="221"/>
      <c r="C1749" s="222"/>
      <c r="D1749" s="201" t="s">
        <v>181</v>
      </c>
      <c r="E1749" s="223" t="s">
        <v>19</v>
      </c>
      <c r="F1749" s="224" t="s">
        <v>184</v>
      </c>
      <c r="G1749" s="222"/>
      <c r="H1749" s="225">
        <v>448.15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181</v>
      </c>
      <c r="AU1749" s="231" t="s">
        <v>79</v>
      </c>
      <c r="AV1749" s="15" t="s">
        <v>88</v>
      </c>
      <c r="AW1749" s="15" t="s">
        <v>31</v>
      </c>
      <c r="AX1749" s="15" t="s">
        <v>73</v>
      </c>
      <c r="AY1749" s="231" t="s">
        <v>165</v>
      </c>
    </row>
    <row r="1750" spans="1:65" s="2" customFormat="1" ht="24.2" customHeight="1">
      <c r="A1750" s="37"/>
      <c r="B1750" s="38"/>
      <c r="C1750" s="233" t="s">
        <v>2006</v>
      </c>
      <c r="D1750" s="233" t="s">
        <v>502</v>
      </c>
      <c r="E1750" s="234" t="s">
        <v>2007</v>
      </c>
      <c r="F1750" s="235" t="s">
        <v>2008</v>
      </c>
      <c r="G1750" s="236" t="s">
        <v>323</v>
      </c>
      <c r="H1750" s="237">
        <v>219.983</v>
      </c>
      <c r="I1750" s="238"/>
      <c r="J1750" s="239">
        <f>ROUND(I1750*H1750,2)</f>
        <v>0</v>
      </c>
      <c r="K1750" s="235" t="s">
        <v>171</v>
      </c>
      <c r="L1750" s="240"/>
      <c r="M1750" s="241" t="s">
        <v>19</v>
      </c>
      <c r="N1750" s="242" t="s">
        <v>41</v>
      </c>
      <c r="O1750" s="67"/>
      <c r="P1750" s="190">
        <f>O1750*H1750</f>
        <v>0</v>
      </c>
      <c r="Q1750" s="190">
        <v>2.8999999999999998E-3</v>
      </c>
      <c r="R1750" s="190">
        <f>Q1750*H1750</f>
        <v>0.63795069999999998</v>
      </c>
      <c r="S1750" s="190">
        <v>0</v>
      </c>
      <c r="T1750" s="191">
        <f>S1750*H1750</f>
        <v>0</v>
      </c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R1750" s="192" t="s">
        <v>297</v>
      </c>
      <c r="AT1750" s="192" t="s">
        <v>502</v>
      </c>
      <c r="AU1750" s="192" t="s">
        <v>79</v>
      </c>
      <c r="AY1750" s="20" t="s">
        <v>165</v>
      </c>
      <c r="BE1750" s="193">
        <f>IF(N1750="základní",J1750,0)</f>
        <v>0</v>
      </c>
      <c r="BF1750" s="193">
        <f>IF(N1750="snížená",J1750,0)</f>
        <v>0</v>
      </c>
      <c r="BG1750" s="193">
        <f>IF(N1750="zákl. přenesená",J1750,0)</f>
        <v>0</v>
      </c>
      <c r="BH1750" s="193">
        <f>IF(N1750="sníž. přenesená",J1750,0)</f>
        <v>0</v>
      </c>
      <c r="BI1750" s="193">
        <f>IF(N1750="nulová",J1750,0)</f>
        <v>0</v>
      </c>
      <c r="BJ1750" s="20" t="s">
        <v>79</v>
      </c>
      <c r="BK1750" s="193">
        <f>ROUND(I1750*H1750,2)</f>
        <v>0</v>
      </c>
      <c r="BL1750" s="20" t="s">
        <v>226</v>
      </c>
      <c r="BM1750" s="192" t="s">
        <v>2009</v>
      </c>
    </row>
    <row r="1751" spans="1:65" s="13" customFormat="1" ht="11.25">
      <c r="B1751" s="199"/>
      <c r="C1751" s="200"/>
      <c r="D1751" s="201" t="s">
        <v>181</v>
      </c>
      <c r="E1751" s="202" t="s">
        <v>19</v>
      </c>
      <c r="F1751" s="203" t="s">
        <v>2005</v>
      </c>
      <c r="G1751" s="200"/>
      <c r="H1751" s="204">
        <v>48.61</v>
      </c>
      <c r="I1751" s="205"/>
      <c r="J1751" s="200"/>
      <c r="K1751" s="200"/>
      <c r="L1751" s="206"/>
      <c r="M1751" s="207"/>
      <c r="N1751" s="208"/>
      <c r="O1751" s="208"/>
      <c r="P1751" s="208"/>
      <c r="Q1751" s="208"/>
      <c r="R1751" s="208"/>
      <c r="S1751" s="208"/>
      <c r="T1751" s="209"/>
      <c r="AT1751" s="210" t="s">
        <v>181</v>
      </c>
      <c r="AU1751" s="210" t="s">
        <v>79</v>
      </c>
      <c r="AV1751" s="13" t="s">
        <v>79</v>
      </c>
      <c r="AW1751" s="13" t="s">
        <v>31</v>
      </c>
      <c r="AX1751" s="13" t="s">
        <v>69</v>
      </c>
      <c r="AY1751" s="210" t="s">
        <v>165</v>
      </c>
    </row>
    <row r="1752" spans="1:65" s="13" customFormat="1" ht="11.25">
      <c r="B1752" s="199"/>
      <c r="C1752" s="200"/>
      <c r="D1752" s="201" t="s">
        <v>181</v>
      </c>
      <c r="E1752" s="202" t="s">
        <v>19</v>
      </c>
      <c r="F1752" s="203" t="s">
        <v>1807</v>
      </c>
      <c r="G1752" s="200"/>
      <c r="H1752" s="204">
        <v>143.84</v>
      </c>
      <c r="I1752" s="205"/>
      <c r="J1752" s="200"/>
      <c r="K1752" s="200"/>
      <c r="L1752" s="206"/>
      <c r="M1752" s="207"/>
      <c r="N1752" s="208"/>
      <c r="O1752" s="208"/>
      <c r="P1752" s="208"/>
      <c r="Q1752" s="208"/>
      <c r="R1752" s="208"/>
      <c r="S1752" s="208"/>
      <c r="T1752" s="209"/>
      <c r="AT1752" s="210" t="s">
        <v>181</v>
      </c>
      <c r="AU1752" s="210" t="s">
        <v>79</v>
      </c>
      <c r="AV1752" s="13" t="s">
        <v>79</v>
      </c>
      <c r="AW1752" s="13" t="s">
        <v>31</v>
      </c>
      <c r="AX1752" s="13" t="s">
        <v>69</v>
      </c>
      <c r="AY1752" s="210" t="s">
        <v>165</v>
      </c>
    </row>
    <row r="1753" spans="1:65" s="13" customFormat="1" ht="11.25">
      <c r="B1753" s="199"/>
      <c r="C1753" s="200"/>
      <c r="D1753" s="201" t="s">
        <v>181</v>
      </c>
      <c r="E1753" s="202" t="s">
        <v>19</v>
      </c>
      <c r="F1753" s="203" t="s">
        <v>1215</v>
      </c>
      <c r="G1753" s="200"/>
      <c r="H1753" s="204">
        <v>23.22</v>
      </c>
      <c r="I1753" s="205"/>
      <c r="J1753" s="200"/>
      <c r="K1753" s="200"/>
      <c r="L1753" s="206"/>
      <c r="M1753" s="207"/>
      <c r="N1753" s="208"/>
      <c r="O1753" s="208"/>
      <c r="P1753" s="208"/>
      <c r="Q1753" s="208"/>
      <c r="R1753" s="208"/>
      <c r="S1753" s="208"/>
      <c r="T1753" s="209"/>
      <c r="AT1753" s="210" t="s">
        <v>181</v>
      </c>
      <c r="AU1753" s="210" t="s">
        <v>79</v>
      </c>
      <c r="AV1753" s="13" t="s">
        <v>79</v>
      </c>
      <c r="AW1753" s="13" t="s">
        <v>31</v>
      </c>
      <c r="AX1753" s="13" t="s">
        <v>69</v>
      </c>
      <c r="AY1753" s="210" t="s">
        <v>165</v>
      </c>
    </row>
    <row r="1754" spans="1:65" s="15" customFormat="1" ht="11.25">
      <c r="B1754" s="221"/>
      <c r="C1754" s="222"/>
      <c r="D1754" s="201" t="s">
        <v>181</v>
      </c>
      <c r="E1754" s="223" t="s">
        <v>19</v>
      </c>
      <c r="F1754" s="224" t="s">
        <v>184</v>
      </c>
      <c r="G1754" s="222"/>
      <c r="H1754" s="225">
        <v>215.67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181</v>
      </c>
      <c r="AU1754" s="231" t="s">
        <v>79</v>
      </c>
      <c r="AV1754" s="15" t="s">
        <v>88</v>
      </c>
      <c r="AW1754" s="15" t="s">
        <v>31</v>
      </c>
      <c r="AX1754" s="15" t="s">
        <v>69</v>
      </c>
      <c r="AY1754" s="231" t="s">
        <v>165</v>
      </c>
    </row>
    <row r="1755" spans="1:65" s="13" customFormat="1" ht="11.25">
      <c r="B1755" s="199"/>
      <c r="C1755" s="200"/>
      <c r="D1755" s="201" t="s">
        <v>181</v>
      </c>
      <c r="E1755" s="202" t="s">
        <v>19</v>
      </c>
      <c r="F1755" s="203" t="s">
        <v>2010</v>
      </c>
      <c r="G1755" s="200"/>
      <c r="H1755" s="204">
        <v>219.983</v>
      </c>
      <c r="I1755" s="205"/>
      <c r="J1755" s="200"/>
      <c r="K1755" s="200"/>
      <c r="L1755" s="206"/>
      <c r="M1755" s="207"/>
      <c r="N1755" s="208"/>
      <c r="O1755" s="208"/>
      <c r="P1755" s="208"/>
      <c r="Q1755" s="208"/>
      <c r="R1755" s="208"/>
      <c r="S1755" s="208"/>
      <c r="T1755" s="209"/>
      <c r="AT1755" s="210" t="s">
        <v>181</v>
      </c>
      <c r="AU1755" s="210" t="s">
        <v>79</v>
      </c>
      <c r="AV1755" s="13" t="s">
        <v>79</v>
      </c>
      <c r="AW1755" s="13" t="s">
        <v>31</v>
      </c>
      <c r="AX1755" s="13" t="s">
        <v>69</v>
      </c>
      <c r="AY1755" s="210" t="s">
        <v>165</v>
      </c>
    </row>
    <row r="1756" spans="1:65" s="15" customFormat="1" ht="11.25">
      <c r="B1756" s="221"/>
      <c r="C1756" s="222"/>
      <c r="D1756" s="201" t="s">
        <v>181</v>
      </c>
      <c r="E1756" s="223" t="s">
        <v>19</v>
      </c>
      <c r="F1756" s="224" t="s">
        <v>184</v>
      </c>
      <c r="G1756" s="222"/>
      <c r="H1756" s="225">
        <v>219.983</v>
      </c>
      <c r="I1756" s="226"/>
      <c r="J1756" s="222"/>
      <c r="K1756" s="222"/>
      <c r="L1756" s="227"/>
      <c r="M1756" s="228"/>
      <c r="N1756" s="229"/>
      <c r="O1756" s="229"/>
      <c r="P1756" s="229"/>
      <c r="Q1756" s="229"/>
      <c r="R1756" s="229"/>
      <c r="S1756" s="229"/>
      <c r="T1756" s="230"/>
      <c r="AT1756" s="231" t="s">
        <v>181</v>
      </c>
      <c r="AU1756" s="231" t="s">
        <v>79</v>
      </c>
      <c r="AV1756" s="15" t="s">
        <v>88</v>
      </c>
      <c r="AW1756" s="15" t="s">
        <v>31</v>
      </c>
      <c r="AX1756" s="15" t="s">
        <v>73</v>
      </c>
      <c r="AY1756" s="231" t="s">
        <v>165</v>
      </c>
    </row>
    <row r="1757" spans="1:65" s="2" customFormat="1" ht="24.2" customHeight="1">
      <c r="A1757" s="37"/>
      <c r="B1757" s="38"/>
      <c r="C1757" s="233" t="s">
        <v>1260</v>
      </c>
      <c r="D1757" s="233" t="s">
        <v>502</v>
      </c>
      <c r="E1757" s="234" t="s">
        <v>2011</v>
      </c>
      <c r="F1757" s="235" t="s">
        <v>2012</v>
      </c>
      <c r="G1757" s="236" t="s">
        <v>323</v>
      </c>
      <c r="H1757" s="237">
        <v>237.13</v>
      </c>
      <c r="I1757" s="238"/>
      <c r="J1757" s="239">
        <f>ROUND(I1757*H1757,2)</f>
        <v>0</v>
      </c>
      <c r="K1757" s="235" t="s">
        <v>171</v>
      </c>
      <c r="L1757" s="240"/>
      <c r="M1757" s="241" t="s">
        <v>19</v>
      </c>
      <c r="N1757" s="242" t="s">
        <v>41</v>
      </c>
      <c r="O1757" s="67"/>
      <c r="P1757" s="190">
        <f>O1757*H1757</f>
        <v>0</v>
      </c>
      <c r="Q1757" s="190">
        <v>6.4999999999999997E-4</v>
      </c>
      <c r="R1757" s="190">
        <f>Q1757*H1757</f>
        <v>0.15413449999999998</v>
      </c>
      <c r="S1757" s="190">
        <v>0</v>
      </c>
      <c r="T1757" s="191">
        <f>S1757*H1757</f>
        <v>0</v>
      </c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R1757" s="192" t="s">
        <v>297</v>
      </c>
      <c r="AT1757" s="192" t="s">
        <v>502</v>
      </c>
      <c r="AU1757" s="192" t="s">
        <v>79</v>
      </c>
      <c r="AY1757" s="20" t="s">
        <v>165</v>
      </c>
      <c r="BE1757" s="193">
        <f>IF(N1757="základní",J1757,0)</f>
        <v>0</v>
      </c>
      <c r="BF1757" s="193">
        <f>IF(N1757="snížená",J1757,0)</f>
        <v>0</v>
      </c>
      <c r="BG1757" s="193">
        <f>IF(N1757="zákl. přenesená",J1757,0)</f>
        <v>0</v>
      </c>
      <c r="BH1757" s="193">
        <f>IF(N1757="sníž. přenesená",J1757,0)</f>
        <v>0</v>
      </c>
      <c r="BI1757" s="193">
        <f>IF(N1757="nulová",J1757,0)</f>
        <v>0</v>
      </c>
      <c r="BJ1757" s="20" t="s">
        <v>79</v>
      </c>
      <c r="BK1757" s="193">
        <f>ROUND(I1757*H1757,2)</f>
        <v>0</v>
      </c>
      <c r="BL1757" s="20" t="s">
        <v>226</v>
      </c>
      <c r="BM1757" s="192" t="s">
        <v>2013</v>
      </c>
    </row>
    <row r="1758" spans="1:65" s="13" customFormat="1" ht="11.25">
      <c r="B1758" s="199"/>
      <c r="C1758" s="200"/>
      <c r="D1758" s="201" t="s">
        <v>181</v>
      </c>
      <c r="E1758" s="202" t="s">
        <v>19</v>
      </c>
      <c r="F1758" s="203" t="s">
        <v>1216</v>
      </c>
      <c r="G1758" s="200"/>
      <c r="H1758" s="204">
        <v>197.76</v>
      </c>
      <c r="I1758" s="205"/>
      <c r="J1758" s="200"/>
      <c r="K1758" s="200"/>
      <c r="L1758" s="206"/>
      <c r="M1758" s="207"/>
      <c r="N1758" s="208"/>
      <c r="O1758" s="208"/>
      <c r="P1758" s="208"/>
      <c r="Q1758" s="208"/>
      <c r="R1758" s="208"/>
      <c r="S1758" s="208"/>
      <c r="T1758" s="209"/>
      <c r="AT1758" s="210" t="s">
        <v>181</v>
      </c>
      <c r="AU1758" s="210" t="s">
        <v>79</v>
      </c>
      <c r="AV1758" s="13" t="s">
        <v>79</v>
      </c>
      <c r="AW1758" s="13" t="s">
        <v>31</v>
      </c>
      <c r="AX1758" s="13" t="s">
        <v>69</v>
      </c>
      <c r="AY1758" s="210" t="s">
        <v>165</v>
      </c>
    </row>
    <row r="1759" spans="1:65" s="13" customFormat="1" ht="11.25">
      <c r="B1759" s="199"/>
      <c r="C1759" s="200"/>
      <c r="D1759" s="201" t="s">
        <v>181</v>
      </c>
      <c r="E1759" s="202" t="s">
        <v>19</v>
      </c>
      <c r="F1759" s="203" t="s">
        <v>1217</v>
      </c>
      <c r="G1759" s="200"/>
      <c r="H1759" s="204">
        <v>34.72</v>
      </c>
      <c r="I1759" s="205"/>
      <c r="J1759" s="200"/>
      <c r="K1759" s="200"/>
      <c r="L1759" s="206"/>
      <c r="M1759" s="207"/>
      <c r="N1759" s="208"/>
      <c r="O1759" s="208"/>
      <c r="P1759" s="208"/>
      <c r="Q1759" s="208"/>
      <c r="R1759" s="208"/>
      <c r="S1759" s="208"/>
      <c r="T1759" s="209"/>
      <c r="AT1759" s="210" t="s">
        <v>181</v>
      </c>
      <c r="AU1759" s="210" t="s">
        <v>79</v>
      </c>
      <c r="AV1759" s="13" t="s">
        <v>79</v>
      </c>
      <c r="AW1759" s="13" t="s">
        <v>31</v>
      </c>
      <c r="AX1759" s="13" t="s">
        <v>69</v>
      </c>
      <c r="AY1759" s="210" t="s">
        <v>165</v>
      </c>
    </row>
    <row r="1760" spans="1:65" s="15" customFormat="1" ht="11.25">
      <c r="B1760" s="221"/>
      <c r="C1760" s="222"/>
      <c r="D1760" s="201" t="s">
        <v>181</v>
      </c>
      <c r="E1760" s="223" t="s">
        <v>19</v>
      </c>
      <c r="F1760" s="224" t="s">
        <v>184</v>
      </c>
      <c r="G1760" s="222"/>
      <c r="H1760" s="225">
        <v>232.48</v>
      </c>
      <c r="I1760" s="226"/>
      <c r="J1760" s="222"/>
      <c r="K1760" s="222"/>
      <c r="L1760" s="227"/>
      <c r="M1760" s="228"/>
      <c r="N1760" s="229"/>
      <c r="O1760" s="229"/>
      <c r="P1760" s="229"/>
      <c r="Q1760" s="229"/>
      <c r="R1760" s="229"/>
      <c r="S1760" s="229"/>
      <c r="T1760" s="230"/>
      <c r="AT1760" s="231" t="s">
        <v>181</v>
      </c>
      <c r="AU1760" s="231" t="s">
        <v>79</v>
      </c>
      <c r="AV1760" s="15" t="s">
        <v>88</v>
      </c>
      <c r="AW1760" s="15" t="s">
        <v>31</v>
      </c>
      <c r="AX1760" s="15" t="s">
        <v>69</v>
      </c>
      <c r="AY1760" s="231" t="s">
        <v>165</v>
      </c>
    </row>
    <row r="1761" spans="1:65" s="13" customFormat="1" ht="11.25">
      <c r="B1761" s="199"/>
      <c r="C1761" s="200"/>
      <c r="D1761" s="201" t="s">
        <v>181</v>
      </c>
      <c r="E1761" s="202" t="s">
        <v>19</v>
      </c>
      <c r="F1761" s="203" t="s">
        <v>2014</v>
      </c>
      <c r="G1761" s="200"/>
      <c r="H1761" s="204">
        <v>237.13</v>
      </c>
      <c r="I1761" s="205"/>
      <c r="J1761" s="200"/>
      <c r="K1761" s="200"/>
      <c r="L1761" s="206"/>
      <c r="M1761" s="207"/>
      <c r="N1761" s="208"/>
      <c r="O1761" s="208"/>
      <c r="P1761" s="208"/>
      <c r="Q1761" s="208"/>
      <c r="R1761" s="208"/>
      <c r="S1761" s="208"/>
      <c r="T1761" s="209"/>
      <c r="AT1761" s="210" t="s">
        <v>181</v>
      </c>
      <c r="AU1761" s="210" t="s">
        <v>79</v>
      </c>
      <c r="AV1761" s="13" t="s">
        <v>79</v>
      </c>
      <c r="AW1761" s="13" t="s">
        <v>31</v>
      </c>
      <c r="AX1761" s="13" t="s">
        <v>69</v>
      </c>
      <c r="AY1761" s="210" t="s">
        <v>165</v>
      </c>
    </row>
    <row r="1762" spans="1:65" s="15" customFormat="1" ht="11.25">
      <c r="B1762" s="221"/>
      <c r="C1762" s="222"/>
      <c r="D1762" s="201" t="s">
        <v>181</v>
      </c>
      <c r="E1762" s="223" t="s">
        <v>19</v>
      </c>
      <c r="F1762" s="224" t="s">
        <v>184</v>
      </c>
      <c r="G1762" s="222"/>
      <c r="H1762" s="225">
        <v>237.13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181</v>
      </c>
      <c r="AU1762" s="231" t="s">
        <v>79</v>
      </c>
      <c r="AV1762" s="15" t="s">
        <v>88</v>
      </c>
      <c r="AW1762" s="15" t="s">
        <v>31</v>
      </c>
      <c r="AX1762" s="15" t="s">
        <v>73</v>
      </c>
      <c r="AY1762" s="231" t="s">
        <v>165</v>
      </c>
    </row>
    <row r="1763" spans="1:65" s="2" customFormat="1" ht="37.9" customHeight="1">
      <c r="A1763" s="37"/>
      <c r="B1763" s="38"/>
      <c r="C1763" s="181" t="s">
        <v>2015</v>
      </c>
      <c r="D1763" s="181" t="s">
        <v>167</v>
      </c>
      <c r="E1763" s="182" t="s">
        <v>2016</v>
      </c>
      <c r="F1763" s="183" t="s">
        <v>2017</v>
      </c>
      <c r="G1763" s="184" t="s">
        <v>323</v>
      </c>
      <c r="H1763" s="185">
        <v>112.92</v>
      </c>
      <c r="I1763" s="186"/>
      <c r="J1763" s="187">
        <f>ROUND(I1763*H1763,2)</f>
        <v>0</v>
      </c>
      <c r="K1763" s="183" t="s">
        <v>171</v>
      </c>
      <c r="L1763" s="42"/>
      <c r="M1763" s="188" t="s">
        <v>19</v>
      </c>
      <c r="N1763" s="189" t="s">
        <v>41</v>
      </c>
      <c r="O1763" s="67"/>
      <c r="P1763" s="190">
        <f>O1763*H1763</f>
        <v>0</v>
      </c>
      <c r="Q1763" s="190">
        <v>0</v>
      </c>
      <c r="R1763" s="190">
        <f>Q1763*H1763</f>
        <v>0</v>
      </c>
      <c r="S1763" s="190">
        <v>0</v>
      </c>
      <c r="T1763" s="191">
        <f>S1763*H1763</f>
        <v>0</v>
      </c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R1763" s="192" t="s">
        <v>226</v>
      </c>
      <c r="AT1763" s="192" t="s">
        <v>167</v>
      </c>
      <c r="AU1763" s="192" t="s">
        <v>79</v>
      </c>
      <c r="AY1763" s="20" t="s">
        <v>165</v>
      </c>
      <c r="BE1763" s="193">
        <f>IF(N1763="základní",J1763,0)</f>
        <v>0</v>
      </c>
      <c r="BF1763" s="193">
        <f>IF(N1763="snížená",J1763,0)</f>
        <v>0</v>
      </c>
      <c r="BG1763" s="193">
        <f>IF(N1763="zákl. přenesená",J1763,0)</f>
        <v>0</v>
      </c>
      <c r="BH1763" s="193">
        <f>IF(N1763="sníž. přenesená",J1763,0)</f>
        <v>0</v>
      </c>
      <c r="BI1763" s="193">
        <f>IF(N1763="nulová",J1763,0)</f>
        <v>0</v>
      </c>
      <c r="BJ1763" s="20" t="s">
        <v>79</v>
      </c>
      <c r="BK1763" s="193">
        <f>ROUND(I1763*H1763,2)</f>
        <v>0</v>
      </c>
      <c r="BL1763" s="20" t="s">
        <v>226</v>
      </c>
      <c r="BM1763" s="192" t="s">
        <v>2018</v>
      </c>
    </row>
    <row r="1764" spans="1:65" s="2" customFormat="1" ht="11.25">
      <c r="A1764" s="37"/>
      <c r="B1764" s="38"/>
      <c r="C1764" s="39"/>
      <c r="D1764" s="194" t="s">
        <v>172</v>
      </c>
      <c r="E1764" s="39"/>
      <c r="F1764" s="195" t="s">
        <v>2019</v>
      </c>
      <c r="G1764" s="39"/>
      <c r="H1764" s="39"/>
      <c r="I1764" s="196"/>
      <c r="J1764" s="39"/>
      <c r="K1764" s="39"/>
      <c r="L1764" s="42"/>
      <c r="M1764" s="197"/>
      <c r="N1764" s="198"/>
      <c r="O1764" s="67"/>
      <c r="P1764" s="67"/>
      <c r="Q1764" s="67"/>
      <c r="R1764" s="67"/>
      <c r="S1764" s="67"/>
      <c r="T1764" s="68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T1764" s="20" t="s">
        <v>172</v>
      </c>
      <c r="AU1764" s="20" t="s">
        <v>79</v>
      </c>
    </row>
    <row r="1765" spans="1:65" s="13" customFormat="1" ht="11.25">
      <c r="B1765" s="199"/>
      <c r="C1765" s="200"/>
      <c r="D1765" s="201" t="s">
        <v>181</v>
      </c>
      <c r="E1765" s="202" t="s">
        <v>19</v>
      </c>
      <c r="F1765" s="203" t="s">
        <v>2020</v>
      </c>
      <c r="G1765" s="200"/>
      <c r="H1765" s="204">
        <v>112.92</v>
      </c>
      <c r="I1765" s="205"/>
      <c r="J1765" s="200"/>
      <c r="K1765" s="200"/>
      <c r="L1765" s="206"/>
      <c r="M1765" s="207"/>
      <c r="N1765" s="208"/>
      <c r="O1765" s="208"/>
      <c r="P1765" s="208"/>
      <c r="Q1765" s="208"/>
      <c r="R1765" s="208"/>
      <c r="S1765" s="208"/>
      <c r="T1765" s="209"/>
      <c r="AT1765" s="210" t="s">
        <v>181</v>
      </c>
      <c r="AU1765" s="210" t="s">
        <v>79</v>
      </c>
      <c r="AV1765" s="13" t="s">
        <v>79</v>
      </c>
      <c r="AW1765" s="13" t="s">
        <v>31</v>
      </c>
      <c r="AX1765" s="13" t="s">
        <v>69</v>
      </c>
      <c r="AY1765" s="210" t="s">
        <v>165</v>
      </c>
    </row>
    <row r="1766" spans="1:65" s="15" customFormat="1" ht="11.25">
      <c r="B1766" s="221"/>
      <c r="C1766" s="222"/>
      <c r="D1766" s="201" t="s">
        <v>181</v>
      </c>
      <c r="E1766" s="223" t="s">
        <v>19</v>
      </c>
      <c r="F1766" s="224" t="s">
        <v>184</v>
      </c>
      <c r="G1766" s="222"/>
      <c r="H1766" s="225">
        <v>112.92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181</v>
      </c>
      <c r="AU1766" s="231" t="s">
        <v>79</v>
      </c>
      <c r="AV1766" s="15" t="s">
        <v>88</v>
      </c>
      <c r="AW1766" s="15" t="s">
        <v>31</v>
      </c>
      <c r="AX1766" s="15" t="s">
        <v>73</v>
      </c>
      <c r="AY1766" s="231" t="s">
        <v>165</v>
      </c>
    </row>
    <row r="1767" spans="1:65" s="2" customFormat="1" ht="24.2" customHeight="1">
      <c r="A1767" s="37"/>
      <c r="B1767" s="38"/>
      <c r="C1767" s="233" t="s">
        <v>1264</v>
      </c>
      <c r="D1767" s="233" t="s">
        <v>502</v>
      </c>
      <c r="E1767" s="234" t="s">
        <v>2021</v>
      </c>
      <c r="F1767" s="235" t="s">
        <v>2022</v>
      </c>
      <c r="G1767" s="236" t="s">
        <v>323</v>
      </c>
      <c r="H1767" s="237">
        <v>57.588999999999999</v>
      </c>
      <c r="I1767" s="238"/>
      <c r="J1767" s="239">
        <f>ROUND(I1767*H1767,2)</f>
        <v>0</v>
      </c>
      <c r="K1767" s="235" t="s">
        <v>171</v>
      </c>
      <c r="L1767" s="240"/>
      <c r="M1767" s="241" t="s">
        <v>19</v>
      </c>
      <c r="N1767" s="242" t="s">
        <v>41</v>
      </c>
      <c r="O1767" s="67"/>
      <c r="P1767" s="190">
        <f>O1767*H1767</f>
        <v>0</v>
      </c>
      <c r="Q1767" s="190">
        <v>4.4999999999999997E-3</v>
      </c>
      <c r="R1767" s="190">
        <f>Q1767*H1767</f>
        <v>0.25915049999999995</v>
      </c>
      <c r="S1767" s="190">
        <v>0</v>
      </c>
      <c r="T1767" s="191">
        <f>S1767*H1767</f>
        <v>0</v>
      </c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R1767" s="192" t="s">
        <v>297</v>
      </c>
      <c r="AT1767" s="192" t="s">
        <v>502</v>
      </c>
      <c r="AU1767" s="192" t="s">
        <v>79</v>
      </c>
      <c r="AY1767" s="20" t="s">
        <v>165</v>
      </c>
      <c r="BE1767" s="193">
        <f>IF(N1767="základní",J1767,0)</f>
        <v>0</v>
      </c>
      <c r="BF1767" s="193">
        <f>IF(N1767="snížená",J1767,0)</f>
        <v>0</v>
      </c>
      <c r="BG1767" s="193">
        <f>IF(N1767="zákl. přenesená",J1767,0)</f>
        <v>0</v>
      </c>
      <c r="BH1767" s="193">
        <f>IF(N1767="sníž. přenesená",J1767,0)</f>
        <v>0</v>
      </c>
      <c r="BI1767" s="193">
        <f>IF(N1767="nulová",J1767,0)</f>
        <v>0</v>
      </c>
      <c r="BJ1767" s="20" t="s">
        <v>79</v>
      </c>
      <c r="BK1767" s="193">
        <f>ROUND(I1767*H1767,2)</f>
        <v>0</v>
      </c>
      <c r="BL1767" s="20" t="s">
        <v>226</v>
      </c>
      <c r="BM1767" s="192" t="s">
        <v>2023</v>
      </c>
    </row>
    <row r="1768" spans="1:65" s="2" customFormat="1" ht="24.2" customHeight="1">
      <c r="A1768" s="37"/>
      <c r="B1768" s="38"/>
      <c r="C1768" s="233" t="s">
        <v>2024</v>
      </c>
      <c r="D1768" s="233" t="s">
        <v>502</v>
      </c>
      <c r="E1768" s="234" t="s">
        <v>2007</v>
      </c>
      <c r="F1768" s="235" t="s">
        <v>2008</v>
      </c>
      <c r="G1768" s="236" t="s">
        <v>323</v>
      </c>
      <c r="H1768" s="237">
        <v>57.588999999999999</v>
      </c>
      <c r="I1768" s="238"/>
      <c r="J1768" s="239">
        <f>ROUND(I1768*H1768,2)</f>
        <v>0</v>
      </c>
      <c r="K1768" s="235" t="s">
        <v>171</v>
      </c>
      <c r="L1768" s="240"/>
      <c r="M1768" s="241" t="s">
        <v>19</v>
      </c>
      <c r="N1768" s="242" t="s">
        <v>41</v>
      </c>
      <c r="O1768" s="67"/>
      <c r="P1768" s="190">
        <f>O1768*H1768</f>
        <v>0</v>
      </c>
      <c r="Q1768" s="190">
        <v>2.8999999999999998E-3</v>
      </c>
      <c r="R1768" s="190">
        <f>Q1768*H1768</f>
        <v>0.16700809999999999</v>
      </c>
      <c r="S1768" s="190">
        <v>0</v>
      </c>
      <c r="T1768" s="191">
        <f>S1768*H1768</f>
        <v>0</v>
      </c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R1768" s="192" t="s">
        <v>297</v>
      </c>
      <c r="AT1768" s="192" t="s">
        <v>502</v>
      </c>
      <c r="AU1768" s="192" t="s">
        <v>79</v>
      </c>
      <c r="AY1768" s="20" t="s">
        <v>165</v>
      </c>
      <c r="BE1768" s="193">
        <f>IF(N1768="základní",J1768,0)</f>
        <v>0</v>
      </c>
      <c r="BF1768" s="193">
        <f>IF(N1768="snížená",J1768,0)</f>
        <v>0</v>
      </c>
      <c r="BG1768" s="193">
        <f>IF(N1768="zákl. přenesená",J1768,0)</f>
        <v>0</v>
      </c>
      <c r="BH1768" s="193">
        <f>IF(N1768="sníž. přenesená",J1768,0)</f>
        <v>0</v>
      </c>
      <c r="BI1768" s="193">
        <f>IF(N1768="nulová",J1768,0)</f>
        <v>0</v>
      </c>
      <c r="BJ1768" s="20" t="s">
        <v>79</v>
      </c>
      <c r="BK1768" s="193">
        <f>ROUND(I1768*H1768,2)</f>
        <v>0</v>
      </c>
      <c r="BL1768" s="20" t="s">
        <v>226</v>
      </c>
      <c r="BM1768" s="192" t="s">
        <v>2025</v>
      </c>
    </row>
    <row r="1769" spans="1:65" s="2" customFormat="1" ht="44.25" customHeight="1">
      <c r="A1769" s="37"/>
      <c r="B1769" s="38"/>
      <c r="C1769" s="181" t="s">
        <v>1273</v>
      </c>
      <c r="D1769" s="181" t="s">
        <v>167</v>
      </c>
      <c r="E1769" s="182" t="s">
        <v>2026</v>
      </c>
      <c r="F1769" s="183" t="s">
        <v>2027</v>
      </c>
      <c r="G1769" s="184" t="s">
        <v>323</v>
      </c>
      <c r="H1769" s="185">
        <v>145.31899999999999</v>
      </c>
      <c r="I1769" s="186"/>
      <c r="J1769" s="187">
        <f>ROUND(I1769*H1769,2)</f>
        <v>0</v>
      </c>
      <c r="K1769" s="183" t="s">
        <v>171</v>
      </c>
      <c r="L1769" s="42"/>
      <c r="M1769" s="188" t="s">
        <v>19</v>
      </c>
      <c r="N1769" s="189" t="s">
        <v>41</v>
      </c>
      <c r="O1769" s="67"/>
      <c r="P1769" s="190">
        <f>O1769*H1769</f>
        <v>0</v>
      </c>
      <c r="Q1769" s="190">
        <v>6.0000000000000001E-3</v>
      </c>
      <c r="R1769" s="190">
        <f>Q1769*H1769</f>
        <v>0.87191399999999997</v>
      </c>
      <c r="S1769" s="190">
        <v>0</v>
      </c>
      <c r="T1769" s="191">
        <f>S1769*H1769</f>
        <v>0</v>
      </c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R1769" s="192" t="s">
        <v>226</v>
      </c>
      <c r="AT1769" s="192" t="s">
        <v>167</v>
      </c>
      <c r="AU1769" s="192" t="s">
        <v>79</v>
      </c>
      <c r="AY1769" s="20" t="s">
        <v>165</v>
      </c>
      <c r="BE1769" s="193">
        <f>IF(N1769="základní",J1769,0)</f>
        <v>0</v>
      </c>
      <c r="BF1769" s="193">
        <f>IF(N1769="snížená",J1769,0)</f>
        <v>0</v>
      </c>
      <c r="BG1769" s="193">
        <f>IF(N1769="zákl. přenesená",J1769,0)</f>
        <v>0</v>
      </c>
      <c r="BH1769" s="193">
        <f>IF(N1769="sníž. přenesená",J1769,0)</f>
        <v>0</v>
      </c>
      <c r="BI1769" s="193">
        <f>IF(N1769="nulová",J1769,0)</f>
        <v>0</v>
      </c>
      <c r="BJ1769" s="20" t="s">
        <v>79</v>
      </c>
      <c r="BK1769" s="193">
        <f>ROUND(I1769*H1769,2)</f>
        <v>0</v>
      </c>
      <c r="BL1769" s="20" t="s">
        <v>226</v>
      </c>
      <c r="BM1769" s="192" t="s">
        <v>2028</v>
      </c>
    </row>
    <row r="1770" spans="1:65" s="2" customFormat="1" ht="11.25">
      <c r="A1770" s="37"/>
      <c r="B1770" s="38"/>
      <c r="C1770" s="39"/>
      <c r="D1770" s="194" t="s">
        <v>172</v>
      </c>
      <c r="E1770" s="39"/>
      <c r="F1770" s="195" t="s">
        <v>2029</v>
      </c>
      <c r="G1770" s="39"/>
      <c r="H1770" s="39"/>
      <c r="I1770" s="196"/>
      <c r="J1770" s="39"/>
      <c r="K1770" s="39"/>
      <c r="L1770" s="42"/>
      <c r="M1770" s="197"/>
      <c r="N1770" s="198"/>
      <c r="O1770" s="67"/>
      <c r="P1770" s="67"/>
      <c r="Q1770" s="67"/>
      <c r="R1770" s="67"/>
      <c r="S1770" s="67"/>
      <c r="T1770" s="68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T1770" s="20" t="s">
        <v>172</v>
      </c>
      <c r="AU1770" s="20" t="s">
        <v>79</v>
      </c>
    </row>
    <row r="1771" spans="1:65" s="13" customFormat="1" ht="11.25">
      <c r="B1771" s="199"/>
      <c r="C1771" s="200"/>
      <c r="D1771" s="201" t="s">
        <v>181</v>
      </c>
      <c r="E1771" s="202" t="s">
        <v>19</v>
      </c>
      <c r="F1771" s="203" t="s">
        <v>2030</v>
      </c>
      <c r="G1771" s="200"/>
      <c r="H1771" s="204">
        <v>9.923</v>
      </c>
      <c r="I1771" s="205"/>
      <c r="J1771" s="200"/>
      <c r="K1771" s="200"/>
      <c r="L1771" s="206"/>
      <c r="M1771" s="207"/>
      <c r="N1771" s="208"/>
      <c r="O1771" s="208"/>
      <c r="P1771" s="208"/>
      <c r="Q1771" s="208"/>
      <c r="R1771" s="208"/>
      <c r="S1771" s="208"/>
      <c r="T1771" s="209"/>
      <c r="AT1771" s="210" t="s">
        <v>181</v>
      </c>
      <c r="AU1771" s="210" t="s">
        <v>79</v>
      </c>
      <c r="AV1771" s="13" t="s">
        <v>79</v>
      </c>
      <c r="AW1771" s="13" t="s">
        <v>31</v>
      </c>
      <c r="AX1771" s="13" t="s">
        <v>69</v>
      </c>
      <c r="AY1771" s="210" t="s">
        <v>165</v>
      </c>
    </row>
    <row r="1772" spans="1:65" s="13" customFormat="1" ht="11.25">
      <c r="B1772" s="199"/>
      <c r="C1772" s="200"/>
      <c r="D1772" s="201" t="s">
        <v>181</v>
      </c>
      <c r="E1772" s="202" t="s">
        <v>19</v>
      </c>
      <c r="F1772" s="203" t="s">
        <v>2031</v>
      </c>
      <c r="G1772" s="200"/>
      <c r="H1772" s="204">
        <v>5.9960000000000004</v>
      </c>
      <c r="I1772" s="205"/>
      <c r="J1772" s="200"/>
      <c r="K1772" s="200"/>
      <c r="L1772" s="206"/>
      <c r="M1772" s="207"/>
      <c r="N1772" s="208"/>
      <c r="O1772" s="208"/>
      <c r="P1772" s="208"/>
      <c r="Q1772" s="208"/>
      <c r="R1772" s="208"/>
      <c r="S1772" s="208"/>
      <c r="T1772" s="209"/>
      <c r="AT1772" s="210" t="s">
        <v>181</v>
      </c>
      <c r="AU1772" s="210" t="s">
        <v>79</v>
      </c>
      <c r="AV1772" s="13" t="s">
        <v>79</v>
      </c>
      <c r="AW1772" s="13" t="s">
        <v>31</v>
      </c>
      <c r="AX1772" s="13" t="s">
        <v>69</v>
      </c>
      <c r="AY1772" s="210" t="s">
        <v>165</v>
      </c>
    </row>
    <row r="1773" spans="1:65" s="13" customFormat="1" ht="11.25">
      <c r="B1773" s="199"/>
      <c r="C1773" s="200"/>
      <c r="D1773" s="201" t="s">
        <v>181</v>
      </c>
      <c r="E1773" s="202" t="s">
        <v>19</v>
      </c>
      <c r="F1773" s="203" t="s">
        <v>2032</v>
      </c>
      <c r="G1773" s="200"/>
      <c r="H1773" s="204">
        <v>9.9</v>
      </c>
      <c r="I1773" s="205"/>
      <c r="J1773" s="200"/>
      <c r="K1773" s="200"/>
      <c r="L1773" s="206"/>
      <c r="M1773" s="207"/>
      <c r="N1773" s="208"/>
      <c r="O1773" s="208"/>
      <c r="P1773" s="208"/>
      <c r="Q1773" s="208"/>
      <c r="R1773" s="208"/>
      <c r="S1773" s="208"/>
      <c r="T1773" s="209"/>
      <c r="AT1773" s="210" t="s">
        <v>181</v>
      </c>
      <c r="AU1773" s="210" t="s">
        <v>79</v>
      </c>
      <c r="AV1773" s="13" t="s">
        <v>79</v>
      </c>
      <c r="AW1773" s="13" t="s">
        <v>31</v>
      </c>
      <c r="AX1773" s="13" t="s">
        <v>69</v>
      </c>
      <c r="AY1773" s="210" t="s">
        <v>165</v>
      </c>
    </row>
    <row r="1774" spans="1:65" s="13" customFormat="1" ht="11.25">
      <c r="B1774" s="199"/>
      <c r="C1774" s="200"/>
      <c r="D1774" s="201" t="s">
        <v>181</v>
      </c>
      <c r="E1774" s="202" t="s">
        <v>19</v>
      </c>
      <c r="F1774" s="203" t="s">
        <v>1821</v>
      </c>
      <c r="G1774" s="200"/>
      <c r="H1774" s="204">
        <v>104.94</v>
      </c>
      <c r="I1774" s="205"/>
      <c r="J1774" s="200"/>
      <c r="K1774" s="200"/>
      <c r="L1774" s="206"/>
      <c r="M1774" s="207"/>
      <c r="N1774" s="208"/>
      <c r="O1774" s="208"/>
      <c r="P1774" s="208"/>
      <c r="Q1774" s="208"/>
      <c r="R1774" s="208"/>
      <c r="S1774" s="208"/>
      <c r="T1774" s="209"/>
      <c r="AT1774" s="210" t="s">
        <v>181</v>
      </c>
      <c r="AU1774" s="210" t="s">
        <v>79</v>
      </c>
      <c r="AV1774" s="13" t="s">
        <v>79</v>
      </c>
      <c r="AW1774" s="13" t="s">
        <v>31</v>
      </c>
      <c r="AX1774" s="13" t="s">
        <v>69</v>
      </c>
      <c r="AY1774" s="210" t="s">
        <v>165</v>
      </c>
    </row>
    <row r="1775" spans="1:65" s="13" customFormat="1" ht="11.25">
      <c r="B1775" s="199"/>
      <c r="C1775" s="200"/>
      <c r="D1775" s="201" t="s">
        <v>181</v>
      </c>
      <c r="E1775" s="202" t="s">
        <v>19</v>
      </c>
      <c r="F1775" s="203" t="s">
        <v>1103</v>
      </c>
      <c r="G1775" s="200"/>
      <c r="H1775" s="204">
        <v>14.56</v>
      </c>
      <c r="I1775" s="205"/>
      <c r="J1775" s="200"/>
      <c r="K1775" s="200"/>
      <c r="L1775" s="206"/>
      <c r="M1775" s="207"/>
      <c r="N1775" s="208"/>
      <c r="O1775" s="208"/>
      <c r="P1775" s="208"/>
      <c r="Q1775" s="208"/>
      <c r="R1775" s="208"/>
      <c r="S1775" s="208"/>
      <c r="T1775" s="209"/>
      <c r="AT1775" s="210" t="s">
        <v>181</v>
      </c>
      <c r="AU1775" s="210" t="s">
        <v>79</v>
      </c>
      <c r="AV1775" s="13" t="s">
        <v>79</v>
      </c>
      <c r="AW1775" s="13" t="s">
        <v>31</v>
      </c>
      <c r="AX1775" s="13" t="s">
        <v>69</v>
      </c>
      <c r="AY1775" s="210" t="s">
        <v>165</v>
      </c>
    </row>
    <row r="1776" spans="1:65" s="15" customFormat="1" ht="11.25">
      <c r="B1776" s="221"/>
      <c r="C1776" s="222"/>
      <c r="D1776" s="201" t="s">
        <v>181</v>
      </c>
      <c r="E1776" s="223" t="s">
        <v>19</v>
      </c>
      <c r="F1776" s="224" t="s">
        <v>184</v>
      </c>
      <c r="G1776" s="222"/>
      <c r="H1776" s="225">
        <v>145.31899999999999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181</v>
      </c>
      <c r="AU1776" s="231" t="s">
        <v>79</v>
      </c>
      <c r="AV1776" s="15" t="s">
        <v>88</v>
      </c>
      <c r="AW1776" s="15" t="s">
        <v>31</v>
      </c>
      <c r="AX1776" s="15" t="s">
        <v>73</v>
      </c>
      <c r="AY1776" s="231" t="s">
        <v>165</v>
      </c>
    </row>
    <row r="1777" spans="1:65" s="2" customFormat="1" ht="24.2" customHeight="1">
      <c r="A1777" s="37"/>
      <c r="B1777" s="38"/>
      <c r="C1777" s="233" t="s">
        <v>2033</v>
      </c>
      <c r="D1777" s="233" t="s">
        <v>502</v>
      </c>
      <c r="E1777" s="234" t="s">
        <v>2034</v>
      </c>
      <c r="F1777" s="235" t="s">
        <v>2035</v>
      </c>
      <c r="G1777" s="236" t="s">
        <v>323</v>
      </c>
      <c r="H1777" s="237">
        <v>10.419</v>
      </c>
      <c r="I1777" s="238"/>
      <c r="J1777" s="239">
        <f>ROUND(I1777*H1777,2)</f>
        <v>0</v>
      </c>
      <c r="K1777" s="235" t="s">
        <v>171</v>
      </c>
      <c r="L1777" s="240"/>
      <c r="M1777" s="241" t="s">
        <v>19</v>
      </c>
      <c r="N1777" s="242" t="s">
        <v>41</v>
      </c>
      <c r="O1777" s="67"/>
      <c r="P1777" s="190">
        <f>O1777*H1777</f>
        <v>0</v>
      </c>
      <c r="Q1777" s="190">
        <v>1.5E-3</v>
      </c>
      <c r="R1777" s="190">
        <f>Q1777*H1777</f>
        <v>1.56285E-2</v>
      </c>
      <c r="S1777" s="190">
        <v>0</v>
      </c>
      <c r="T1777" s="191">
        <f>S1777*H1777</f>
        <v>0</v>
      </c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R1777" s="192" t="s">
        <v>297</v>
      </c>
      <c r="AT1777" s="192" t="s">
        <v>502</v>
      </c>
      <c r="AU1777" s="192" t="s">
        <v>79</v>
      </c>
      <c r="AY1777" s="20" t="s">
        <v>165</v>
      </c>
      <c r="BE1777" s="193">
        <f>IF(N1777="základní",J1777,0)</f>
        <v>0</v>
      </c>
      <c r="BF1777" s="193">
        <f>IF(N1777="snížená",J1777,0)</f>
        <v>0</v>
      </c>
      <c r="BG1777" s="193">
        <f>IF(N1777="zákl. přenesená",J1777,0)</f>
        <v>0</v>
      </c>
      <c r="BH1777" s="193">
        <f>IF(N1777="sníž. přenesená",J1777,0)</f>
        <v>0</v>
      </c>
      <c r="BI1777" s="193">
        <f>IF(N1777="nulová",J1777,0)</f>
        <v>0</v>
      </c>
      <c r="BJ1777" s="20" t="s">
        <v>79</v>
      </c>
      <c r="BK1777" s="193">
        <f>ROUND(I1777*H1777,2)</f>
        <v>0</v>
      </c>
      <c r="BL1777" s="20" t="s">
        <v>226</v>
      </c>
      <c r="BM1777" s="192" t="s">
        <v>2036</v>
      </c>
    </row>
    <row r="1778" spans="1:65" s="2" customFormat="1" ht="24.2" customHeight="1">
      <c r="A1778" s="37"/>
      <c r="B1778" s="38"/>
      <c r="C1778" s="233" t="s">
        <v>1278</v>
      </c>
      <c r="D1778" s="233" t="s">
        <v>502</v>
      </c>
      <c r="E1778" s="234" t="s">
        <v>2037</v>
      </c>
      <c r="F1778" s="235" t="s">
        <v>2038</v>
      </c>
      <c r="G1778" s="236" t="s">
        <v>323</v>
      </c>
      <c r="H1778" s="237">
        <v>14.56</v>
      </c>
      <c r="I1778" s="238"/>
      <c r="J1778" s="239">
        <f>ROUND(I1778*H1778,2)</f>
        <v>0</v>
      </c>
      <c r="K1778" s="235" t="s">
        <v>171</v>
      </c>
      <c r="L1778" s="240"/>
      <c r="M1778" s="241" t="s">
        <v>19</v>
      </c>
      <c r="N1778" s="242" t="s">
        <v>41</v>
      </c>
      <c r="O1778" s="67"/>
      <c r="P1778" s="190">
        <f>O1778*H1778</f>
        <v>0</v>
      </c>
      <c r="Q1778" s="190">
        <v>3.0000000000000001E-3</v>
      </c>
      <c r="R1778" s="190">
        <f>Q1778*H1778</f>
        <v>4.3680000000000004E-2</v>
      </c>
      <c r="S1778" s="190">
        <v>0</v>
      </c>
      <c r="T1778" s="191">
        <f>S1778*H1778</f>
        <v>0</v>
      </c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R1778" s="192" t="s">
        <v>297</v>
      </c>
      <c r="AT1778" s="192" t="s">
        <v>502</v>
      </c>
      <c r="AU1778" s="192" t="s">
        <v>79</v>
      </c>
      <c r="AY1778" s="20" t="s">
        <v>165</v>
      </c>
      <c r="BE1778" s="193">
        <f>IF(N1778="základní",J1778,0)</f>
        <v>0</v>
      </c>
      <c r="BF1778" s="193">
        <f>IF(N1778="snížená",J1778,0)</f>
        <v>0</v>
      </c>
      <c r="BG1778" s="193">
        <f>IF(N1778="zákl. přenesená",J1778,0)</f>
        <v>0</v>
      </c>
      <c r="BH1778" s="193">
        <f>IF(N1778="sníž. přenesená",J1778,0)</f>
        <v>0</v>
      </c>
      <c r="BI1778" s="193">
        <f>IF(N1778="nulová",J1778,0)</f>
        <v>0</v>
      </c>
      <c r="BJ1778" s="20" t="s">
        <v>79</v>
      </c>
      <c r="BK1778" s="193">
        <f>ROUND(I1778*H1778,2)</f>
        <v>0</v>
      </c>
      <c r="BL1778" s="20" t="s">
        <v>226</v>
      </c>
      <c r="BM1778" s="192" t="s">
        <v>2039</v>
      </c>
    </row>
    <row r="1779" spans="1:65" s="13" customFormat="1" ht="11.25">
      <c r="B1779" s="199"/>
      <c r="C1779" s="200"/>
      <c r="D1779" s="201" t="s">
        <v>181</v>
      </c>
      <c r="E1779" s="202" t="s">
        <v>19</v>
      </c>
      <c r="F1779" s="203" t="s">
        <v>1103</v>
      </c>
      <c r="G1779" s="200"/>
      <c r="H1779" s="204">
        <v>14.56</v>
      </c>
      <c r="I1779" s="205"/>
      <c r="J1779" s="200"/>
      <c r="K1779" s="200"/>
      <c r="L1779" s="206"/>
      <c r="M1779" s="207"/>
      <c r="N1779" s="208"/>
      <c r="O1779" s="208"/>
      <c r="P1779" s="208"/>
      <c r="Q1779" s="208"/>
      <c r="R1779" s="208"/>
      <c r="S1779" s="208"/>
      <c r="T1779" s="209"/>
      <c r="AT1779" s="210" t="s">
        <v>181</v>
      </c>
      <c r="AU1779" s="210" t="s">
        <v>79</v>
      </c>
      <c r="AV1779" s="13" t="s">
        <v>79</v>
      </c>
      <c r="AW1779" s="13" t="s">
        <v>31</v>
      </c>
      <c r="AX1779" s="13" t="s">
        <v>69</v>
      </c>
      <c r="AY1779" s="210" t="s">
        <v>165</v>
      </c>
    </row>
    <row r="1780" spans="1:65" s="15" customFormat="1" ht="11.25">
      <c r="B1780" s="221"/>
      <c r="C1780" s="222"/>
      <c r="D1780" s="201" t="s">
        <v>181</v>
      </c>
      <c r="E1780" s="223" t="s">
        <v>19</v>
      </c>
      <c r="F1780" s="224" t="s">
        <v>184</v>
      </c>
      <c r="G1780" s="222"/>
      <c r="H1780" s="225">
        <v>14.56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181</v>
      </c>
      <c r="AU1780" s="231" t="s">
        <v>79</v>
      </c>
      <c r="AV1780" s="15" t="s">
        <v>88</v>
      </c>
      <c r="AW1780" s="15" t="s">
        <v>31</v>
      </c>
      <c r="AX1780" s="15" t="s">
        <v>73</v>
      </c>
      <c r="AY1780" s="231" t="s">
        <v>165</v>
      </c>
    </row>
    <row r="1781" spans="1:65" s="2" customFormat="1" ht="24.2" customHeight="1">
      <c r="A1781" s="37"/>
      <c r="B1781" s="38"/>
      <c r="C1781" s="233" t="s">
        <v>2040</v>
      </c>
      <c r="D1781" s="233" t="s">
        <v>502</v>
      </c>
      <c r="E1781" s="234" t="s">
        <v>2041</v>
      </c>
      <c r="F1781" s="235" t="s">
        <v>2042</v>
      </c>
      <c r="G1781" s="236" t="s">
        <v>323</v>
      </c>
      <c r="H1781" s="237">
        <v>16.690999999999999</v>
      </c>
      <c r="I1781" s="238"/>
      <c r="J1781" s="239">
        <f>ROUND(I1781*H1781,2)</f>
        <v>0</v>
      </c>
      <c r="K1781" s="235" t="s">
        <v>171</v>
      </c>
      <c r="L1781" s="240"/>
      <c r="M1781" s="241" t="s">
        <v>19</v>
      </c>
      <c r="N1781" s="242" t="s">
        <v>41</v>
      </c>
      <c r="O1781" s="67"/>
      <c r="P1781" s="190">
        <f>O1781*H1781</f>
        <v>0</v>
      </c>
      <c r="Q1781" s="190">
        <v>3.0000000000000001E-3</v>
      </c>
      <c r="R1781" s="190">
        <f>Q1781*H1781</f>
        <v>5.0072999999999999E-2</v>
      </c>
      <c r="S1781" s="190">
        <v>0</v>
      </c>
      <c r="T1781" s="191">
        <f>S1781*H1781</f>
        <v>0</v>
      </c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R1781" s="192" t="s">
        <v>297</v>
      </c>
      <c r="AT1781" s="192" t="s">
        <v>502</v>
      </c>
      <c r="AU1781" s="192" t="s">
        <v>79</v>
      </c>
      <c r="AY1781" s="20" t="s">
        <v>165</v>
      </c>
      <c r="BE1781" s="193">
        <f>IF(N1781="základní",J1781,0)</f>
        <v>0</v>
      </c>
      <c r="BF1781" s="193">
        <f>IF(N1781="snížená",J1781,0)</f>
        <v>0</v>
      </c>
      <c r="BG1781" s="193">
        <f>IF(N1781="zákl. přenesená",J1781,0)</f>
        <v>0</v>
      </c>
      <c r="BH1781" s="193">
        <f>IF(N1781="sníž. přenesená",J1781,0)</f>
        <v>0</v>
      </c>
      <c r="BI1781" s="193">
        <f>IF(N1781="nulová",J1781,0)</f>
        <v>0</v>
      </c>
      <c r="BJ1781" s="20" t="s">
        <v>79</v>
      </c>
      <c r="BK1781" s="193">
        <f>ROUND(I1781*H1781,2)</f>
        <v>0</v>
      </c>
      <c r="BL1781" s="20" t="s">
        <v>226</v>
      </c>
      <c r="BM1781" s="192" t="s">
        <v>2043</v>
      </c>
    </row>
    <row r="1782" spans="1:65" s="13" customFormat="1" ht="11.25">
      <c r="B1782" s="199"/>
      <c r="C1782" s="200"/>
      <c r="D1782" s="201" t="s">
        <v>181</v>
      </c>
      <c r="E1782" s="202" t="s">
        <v>19</v>
      </c>
      <c r="F1782" s="203" t="s">
        <v>2044</v>
      </c>
      <c r="G1782" s="200"/>
      <c r="H1782" s="204">
        <v>5.9960000000000004</v>
      </c>
      <c r="I1782" s="205"/>
      <c r="J1782" s="200"/>
      <c r="K1782" s="200"/>
      <c r="L1782" s="206"/>
      <c r="M1782" s="207"/>
      <c r="N1782" s="208"/>
      <c r="O1782" s="208"/>
      <c r="P1782" s="208"/>
      <c r="Q1782" s="208"/>
      <c r="R1782" s="208"/>
      <c r="S1782" s="208"/>
      <c r="T1782" s="209"/>
      <c r="AT1782" s="210" t="s">
        <v>181</v>
      </c>
      <c r="AU1782" s="210" t="s">
        <v>79</v>
      </c>
      <c r="AV1782" s="13" t="s">
        <v>79</v>
      </c>
      <c r="AW1782" s="13" t="s">
        <v>31</v>
      </c>
      <c r="AX1782" s="13" t="s">
        <v>69</v>
      </c>
      <c r="AY1782" s="210" t="s">
        <v>165</v>
      </c>
    </row>
    <row r="1783" spans="1:65" s="13" customFormat="1" ht="11.25">
      <c r="B1783" s="199"/>
      <c r="C1783" s="200"/>
      <c r="D1783" s="201" t="s">
        <v>181</v>
      </c>
      <c r="E1783" s="202" t="s">
        <v>19</v>
      </c>
      <c r="F1783" s="203" t="s">
        <v>2032</v>
      </c>
      <c r="G1783" s="200"/>
      <c r="H1783" s="204">
        <v>9.9</v>
      </c>
      <c r="I1783" s="205"/>
      <c r="J1783" s="200"/>
      <c r="K1783" s="200"/>
      <c r="L1783" s="206"/>
      <c r="M1783" s="207"/>
      <c r="N1783" s="208"/>
      <c r="O1783" s="208"/>
      <c r="P1783" s="208"/>
      <c r="Q1783" s="208"/>
      <c r="R1783" s="208"/>
      <c r="S1783" s="208"/>
      <c r="T1783" s="209"/>
      <c r="AT1783" s="210" t="s">
        <v>181</v>
      </c>
      <c r="AU1783" s="210" t="s">
        <v>79</v>
      </c>
      <c r="AV1783" s="13" t="s">
        <v>79</v>
      </c>
      <c r="AW1783" s="13" t="s">
        <v>31</v>
      </c>
      <c r="AX1783" s="13" t="s">
        <v>69</v>
      </c>
      <c r="AY1783" s="210" t="s">
        <v>165</v>
      </c>
    </row>
    <row r="1784" spans="1:65" s="15" customFormat="1" ht="11.25">
      <c r="B1784" s="221"/>
      <c r="C1784" s="222"/>
      <c r="D1784" s="201" t="s">
        <v>181</v>
      </c>
      <c r="E1784" s="223" t="s">
        <v>19</v>
      </c>
      <c r="F1784" s="224" t="s">
        <v>184</v>
      </c>
      <c r="G1784" s="222"/>
      <c r="H1784" s="225">
        <v>15.896000000000001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181</v>
      </c>
      <c r="AU1784" s="231" t="s">
        <v>79</v>
      </c>
      <c r="AV1784" s="15" t="s">
        <v>88</v>
      </c>
      <c r="AW1784" s="15" t="s">
        <v>31</v>
      </c>
      <c r="AX1784" s="15" t="s">
        <v>69</v>
      </c>
      <c r="AY1784" s="231" t="s">
        <v>165</v>
      </c>
    </row>
    <row r="1785" spans="1:65" s="13" customFormat="1" ht="11.25">
      <c r="B1785" s="199"/>
      <c r="C1785" s="200"/>
      <c r="D1785" s="201" t="s">
        <v>181</v>
      </c>
      <c r="E1785" s="202" t="s">
        <v>19</v>
      </c>
      <c r="F1785" s="203" t="s">
        <v>2045</v>
      </c>
      <c r="G1785" s="200"/>
      <c r="H1785" s="204">
        <v>16.690999999999999</v>
      </c>
      <c r="I1785" s="205"/>
      <c r="J1785" s="200"/>
      <c r="K1785" s="200"/>
      <c r="L1785" s="206"/>
      <c r="M1785" s="207"/>
      <c r="N1785" s="208"/>
      <c r="O1785" s="208"/>
      <c r="P1785" s="208"/>
      <c r="Q1785" s="208"/>
      <c r="R1785" s="208"/>
      <c r="S1785" s="208"/>
      <c r="T1785" s="209"/>
      <c r="AT1785" s="210" t="s">
        <v>181</v>
      </c>
      <c r="AU1785" s="210" t="s">
        <v>79</v>
      </c>
      <c r="AV1785" s="13" t="s">
        <v>79</v>
      </c>
      <c r="AW1785" s="13" t="s">
        <v>31</v>
      </c>
      <c r="AX1785" s="13" t="s">
        <v>69</v>
      </c>
      <c r="AY1785" s="210" t="s">
        <v>165</v>
      </c>
    </row>
    <row r="1786" spans="1:65" s="15" customFormat="1" ht="11.25">
      <c r="B1786" s="221"/>
      <c r="C1786" s="222"/>
      <c r="D1786" s="201" t="s">
        <v>181</v>
      </c>
      <c r="E1786" s="223" t="s">
        <v>19</v>
      </c>
      <c r="F1786" s="224" t="s">
        <v>184</v>
      </c>
      <c r="G1786" s="222"/>
      <c r="H1786" s="225">
        <v>16.690999999999999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181</v>
      </c>
      <c r="AU1786" s="231" t="s">
        <v>79</v>
      </c>
      <c r="AV1786" s="15" t="s">
        <v>88</v>
      </c>
      <c r="AW1786" s="15" t="s">
        <v>31</v>
      </c>
      <c r="AX1786" s="15" t="s">
        <v>73</v>
      </c>
      <c r="AY1786" s="231" t="s">
        <v>165</v>
      </c>
    </row>
    <row r="1787" spans="1:65" s="2" customFormat="1" ht="24.2" customHeight="1">
      <c r="A1787" s="37"/>
      <c r="B1787" s="38"/>
      <c r="C1787" s="233" t="s">
        <v>1287</v>
      </c>
      <c r="D1787" s="233" t="s">
        <v>502</v>
      </c>
      <c r="E1787" s="234" t="s">
        <v>2046</v>
      </c>
      <c r="F1787" s="235" t="s">
        <v>2047</v>
      </c>
      <c r="G1787" s="236" t="s">
        <v>323</v>
      </c>
      <c r="H1787" s="237">
        <v>110.187</v>
      </c>
      <c r="I1787" s="238"/>
      <c r="J1787" s="239">
        <f>ROUND(I1787*H1787,2)</f>
        <v>0</v>
      </c>
      <c r="K1787" s="235" t="s">
        <v>171</v>
      </c>
      <c r="L1787" s="240"/>
      <c r="M1787" s="241" t="s">
        <v>19</v>
      </c>
      <c r="N1787" s="242" t="s">
        <v>41</v>
      </c>
      <c r="O1787" s="67"/>
      <c r="P1787" s="190">
        <f>O1787*H1787</f>
        <v>0</v>
      </c>
      <c r="Q1787" s="190">
        <v>7.1999999999999998E-3</v>
      </c>
      <c r="R1787" s="190">
        <f>Q1787*H1787</f>
        <v>0.79334640000000001</v>
      </c>
      <c r="S1787" s="190">
        <v>0</v>
      </c>
      <c r="T1787" s="191">
        <f>S1787*H1787</f>
        <v>0</v>
      </c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R1787" s="192" t="s">
        <v>297</v>
      </c>
      <c r="AT1787" s="192" t="s">
        <v>502</v>
      </c>
      <c r="AU1787" s="192" t="s">
        <v>79</v>
      </c>
      <c r="AY1787" s="20" t="s">
        <v>165</v>
      </c>
      <c r="BE1787" s="193">
        <f>IF(N1787="základní",J1787,0)</f>
        <v>0</v>
      </c>
      <c r="BF1787" s="193">
        <f>IF(N1787="snížená",J1787,0)</f>
        <v>0</v>
      </c>
      <c r="BG1787" s="193">
        <f>IF(N1787="zákl. přenesená",J1787,0)</f>
        <v>0</v>
      </c>
      <c r="BH1787" s="193">
        <f>IF(N1787="sníž. přenesená",J1787,0)</f>
        <v>0</v>
      </c>
      <c r="BI1787" s="193">
        <f>IF(N1787="nulová",J1787,0)</f>
        <v>0</v>
      </c>
      <c r="BJ1787" s="20" t="s">
        <v>79</v>
      </c>
      <c r="BK1787" s="193">
        <f>ROUND(I1787*H1787,2)</f>
        <v>0</v>
      </c>
      <c r="BL1787" s="20" t="s">
        <v>226</v>
      </c>
      <c r="BM1787" s="192" t="s">
        <v>2048</v>
      </c>
    </row>
    <row r="1788" spans="1:65" s="2" customFormat="1" ht="37.9" customHeight="1">
      <c r="A1788" s="37"/>
      <c r="B1788" s="38"/>
      <c r="C1788" s="181" t="s">
        <v>2049</v>
      </c>
      <c r="D1788" s="181" t="s">
        <v>167</v>
      </c>
      <c r="E1788" s="182" t="s">
        <v>2050</v>
      </c>
      <c r="F1788" s="183" t="s">
        <v>2051</v>
      </c>
      <c r="G1788" s="184" t="s">
        <v>323</v>
      </c>
      <c r="H1788" s="185">
        <v>131.92099999999999</v>
      </c>
      <c r="I1788" s="186"/>
      <c r="J1788" s="187">
        <f>ROUND(I1788*H1788,2)</f>
        <v>0</v>
      </c>
      <c r="K1788" s="183" t="s">
        <v>171</v>
      </c>
      <c r="L1788" s="42"/>
      <c r="M1788" s="188" t="s">
        <v>19</v>
      </c>
      <c r="N1788" s="189" t="s">
        <v>41</v>
      </c>
      <c r="O1788" s="67"/>
      <c r="P1788" s="190">
        <f>O1788*H1788</f>
        <v>0</v>
      </c>
      <c r="Q1788" s="190">
        <v>0</v>
      </c>
      <c r="R1788" s="190">
        <f>Q1788*H1788</f>
        <v>0</v>
      </c>
      <c r="S1788" s="190">
        <v>0</v>
      </c>
      <c r="T1788" s="191">
        <f>S1788*H1788</f>
        <v>0</v>
      </c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R1788" s="192" t="s">
        <v>226</v>
      </c>
      <c r="AT1788" s="192" t="s">
        <v>167</v>
      </c>
      <c r="AU1788" s="192" t="s">
        <v>79</v>
      </c>
      <c r="AY1788" s="20" t="s">
        <v>165</v>
      </c>
      <c r="BE1788" s="193">
        <f>IF(N1788="základní",J1788,0)</f>
        <v>0</v>
      </c>
      <c r="BF1788" s="193">
        <f>IF(N1788="snížená",J1788,0)</f>
        <v>0</v>
      </c>
      <c r="BG1788" s="193">
        <f>IF(N1788="zákl. přenesená",J1788,0)</f>
        <v>0</v>
      </c>
      <c r="BH1788" s="193">
        <f>IF(N1788="sníž. přenesená",J1788,0)</f>
        <v>0</v>
      </c>
      <c r="BI1788" s="193">
        <f>IF(N1788="nulová",J1788,0)</f>
        <v>0</v>
      </c>
      <c r="BJ1788" s="20" t="s">
        <v>79</v>
      </c>
      <c r="BK1788" s="193">
        <f>ROUND(I1788*H1788,2)</f>
        <v>0</v>
      </c>
      <c r="BL1788" s="20" t="s">
        <v>226</v>
      </c>
      <c r="BM1788" s="192" t="s">
        <v>2052</v>
      </c>
    </row>
    <row r="1789" spans="1:65" s="2" customFormat="1" ht="11.25">
      <c r="A1789" s="37"/>
      <c r="B1789" s="38"/>
      <c r="C1789" s="39"/>
      <c r="D1789" s="194" t="s">
        <v>172</v>
      </c>
      <c r="E1789" s="39"/>
      <c r="F1789" s="195" t="s">
        <v>2053</v>
      </c>
      <c r="G1789" s="39"/>
      <c r="H1789" s="39"/>
      <c r="I1789" s="196"/>
      <c r="J1789" s="39"/>
      <c r="K1789" s="39"/>
      <c r="L1789" s="42"/>
      <c r="M1789" s="197"/>
      <c r="N1789" s="198"/>
      <c r="O1789" s="67"/>
      <c r="P1789" s="67"/>
      <c r="Q1789" s="67"/>
      <c r="R1789" s="67"/>
      <c r="S1789" s="67"/>
      <c r="T1789" s="68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T1789" s="20" t="s">
        <v>172</v>
      </c>
      <c r="AU1789" s="20" t="s">
        <v>79</v>
      </c>
    </row>
    <row r="1790" spans="1:65" s="13" customFormat="1" ht="11.25">
      <c r="B1790" s="199"/>
      <c r="C1790" s="200"/>
      <c r="D1790" s="201" t="s">
        <v>181</v>
      </c>
      <c r="E1790" s="202" t="s">
        <v>19</v>
      </c>
      <c r="F1790" s="203" t="s">
        <v>1921</v>
      </c>
      <c r="G1790" s="200"/>
      <c r="H1790" s="204">
        <v>120.88200000000001</v>
      </c>
      <c r="I1790" s="205"/>
      <c r="J1790" s="200"/>
      <c r="K1790" s="200"/>
      <c r="L1790" s="206"/>
      <c r="M1790" s="207"/>
      <c r="N1790" s="208"/>
      <c r="O1790" s="208"/>
      <c r="P1790" s="208"/>
      <c r="Q1790" s="208"/>
      <c r="R1790" s="208"/>
      <c r="S1790" s="208"/>
      <c r="T1790" s="209"/>
      <c r="AT1790" s="210" t="s">
        <v>181</v>
      </c>
      <c r="AU1790" s="210" t="s">
        <v>79</v>
      </c>
      <c r="AV1790" s="13" t="s">
        <v>79</v>
      </c>
      <c r="AW1790" s="13" t="s">
        <v>31</v>
      </c>
      <c r="AX1790" s="13" t="s">
        <v>69</v>
      </c>
      <c r="AY1790" s="210" t="s">
        <v>165</v>
      </c>
    </row>
    <row r="1791" spans="1:65" s="13" customFormat="1" ht="11.25">
      <c r="B1791" s="199"/>
      <c r="C1791" s="200"/>
      <c r="D1791" s="201" t="s">
        <v>181</v>
      </c>
      <c r="E1791" s="202" t="s">
        <v>19</v>
      </c>
      <c r="F1791" s="203" t="s">
        <v>2054</v>
      </c>
      <c r="G1791" s="200"/>
      <c r="H1791" s="204">
        <v>11.039</v>
      </c>
      <c r="I1791" s="205"/>
      <c r="J1791" s="200"/>
      <c r="K1791" s="200"/>
      <c r="L1791" s="206"/>
      <c r="M1791" s="207"/>
      <c r="N1791" s="208"/>
      <c r="O1791" s="208"/>
      <c r="P1791" s="208"/>
      <c r="Q1791" s="208"/>
      <c r="R1791" s="208"/>
      <c r="S1791" s="208"/>
      <c r="T1791" s="209"/>
      <c r="AT1791" s="210" t="s">
        <v>181</v>
      </c>
      <c r="AU1791" s="210" t="s">
        <v>79</v>
      </c>
      <c r="AV1791" s="13" t="s">
        <v>79</v>
      </c>
      <c r="AW1791" s="13" t="s">
        <v>31</v>
      </c>
      <c r="AX1791" s="13" t="s">
        <v>69</v>
      </c>
      <c r="AY1791" s="210" t="s">
        <v>165</v>
      </c>
    </row>
    <row r="1792" spans="1:65" s="15" customFormat="1" ht="11.25">
      <c r="B1792" s="221"/>
      <c r="C1792" s="222"/>
      <c r="D1792" s="201" t="s">
        <v>181</v>
      </c>
      <c r="E1792" s="223" t="s">
        <v>19</v>
      </c>
      <c r="F1792" s="224" t="s">
        <v>184</v>
      </c>
      <c r="G1792" s="222"/>
      <c r="H1792" s="225">
        <v>131.92099999999999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181</v>
      </c>
      <c r="AU1792" s="231" t="s">
        <v>79</v>
      </c>
      <c r="AV1792" s="15" t="s">
        <v>88</v>
      </c>
      <c r="AW1792" s="15" t="s">
        <v>31</v>
      </c>
      <c r="AX1792" s="15" t="s">
        <v>73</v>
      </c>
      <c r="AY1792" s="231" t="s">
        <v>165</v>
      </c>
    </row>
    <row r="1793" spans="1:65" s="2" customFormat="1" ht="33" customHeight="1">
      <c r="A1793" s="37"/>
      <c r="B1793" s="38"/>
      <c r="C1793" s="233" t="s">
        <v>1292</v>
      </c>
      <c r="D1793" s="233" t="s">
        <v>502</v>
      </c>
      <c r="E1793" s="234" t="s">
        <v>2055</v>
      </c>
      <c r="F1793" s="235" t="s">
        <v>2056</v>
      </c>
      <c r="G1793" s="236" t="s">
        <v>323</v>
      </c>
      <c r="H1793" s="237">
        <v>11.26</v>
      </c>
      <c r="I1793" s="238"/>
      <c r="J1793" s="239">
        <f>ROUND(I1793*H1793,2)</f>
        <v>0</v>
      </c>
      <c r="K1793" s="235" t="s">
        <v>171</v>
      </c>
      <c r="L1793" s="240"/>
      <c r="M1793" s="241" t="s">
        <v>19</v>
      </c>
      <c r="N1793" s="242" t="s">
        <v>41</v>
      </c>
      <c r="O1793" s="67"/>
      <c r="P1793" s="190">
        <f>O1793*H1793</f>
        <v>0</v>
      </c>
      <c r="Q1793" s="190">
        <v>2.3999999999999998E-3</v>
      </c>
      <c r="R1793" s="190">
        <f>Q1793*H1793</f>
        <v>2.7023999999999996E-2</v>
      </c>
      <c r="S1793" s="190">
        <v>0</v>
      </c>
      <c r="T1793" s="191">
        <f>S1793*H1793</f>
        <v>0</v>
      </c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R1793" s="192" t="s">
        <v>297</v>
      </c>
      <c r="AT1793" s="192" t="s">
        <v>502</v>
      </c>
      <c r="AU1793" s="192" t="s">
        <v>79</v>
      </c>
      <c r="AY1793" s="20" t="s">
        <v>165</v>
      </c>
      <c r="BE1793" s="193">
        <f>IF(N1793="základní",J1793,0)</f>
        <v>0</v>
      </c>
      <c r="BF1793" s="193">
        <f>IF(N1793="snížená",J1793,0)</f>
        <v>0</v>
      </c>
      <c r="BG1793" s="193">
        <f>IF(N1793="zákl. přenesená",J1793,0)</f>
        <v>0</v>
      </c>
      <c r="BH1793" s="193">
        <f>IF(N1793="sníž. přenesená",J1793,0)</f>
        <v>0</v>
      </c>
      <c r="BI1793" s="193">
        <f>IF(N1793="nulová",J1793,0)</f>
        <v>0</v>
      </c>
      <c r="BJ1793" s="20" t="s">
        <v>79</v>
      </c>
      <c r="BK1793" s="193">
        <f>ROUND(I1793*H1793,2)</f>
        <v>0</v>
      </c>
      <c r="BL1793" s="20" t="s">
        <v>226</v>
      </c>
      <c r="BM1793" s="192" t="s">
        <v>2057</v>
      </c>
    </row>
    <row r="1794" spans="1:65" s="2" customFormat="1" ht="37.9" customHeight="1">
      <c r="A1794" s="37"/>
      <c r="B1794" s="38"/>
      <c r="C1794" s="233" t="s">
        <v>2058</v>
      </c>
      <c r="D1794" s="233" t="s">
        <v>502</v>
      </c>
      <c r="E1794" s="234" t="s">
        <v>2059</v>
      </c>
      <c r="F1794" s="235" t="s">
        <v>2060</v>
      </c>
      <c r="G1794" s="236" t="s">
        <v>323</v>
      </c>
      <c r="H1794" s="237">
        <v>123.3</v>
      </c>
      <c r="I1794" s="238"/>
      <c r="J1794" s="239">
        <f>ROUND(I1794*H1794,2)</f>
        <v>0</v>
      </c>
      <c r="K1794" s="235" t="s">
        <v>171</v>
      </c>
      <c r="L1794" s="240"/>
      <c r="M1794" s="241" t="s">
        <v>19</v>
      </c>
      <c r="N1794" s="242" t="s">
        <v>41</v>
      </c>
      <c r="O1794" s="67"/>
      <c r="P1794" s="190">
        <f>O1794*H1794</f>
        <v>0</v>
      </c>
      <c r="Q1794" s="190">
        <v>4.1999999999999997E-3</v>
      </c>
      <c r="R1794" s="190">
        <f>Q1794*H1794</f>
        <v>0.51785999999999999</v>
      </c>
      <c r="S1794" s="190">
        <v>0</v>
      </c>
      <c r="T1794" s="191">
        <f>S1794*H1794</f>
        <v>0</v>
      </c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R1794" s="192" t="s">
        <v>297</v>
      </c>
      <c r="AT1794" s="192" t="s">
        <v>502</v>
      </c>
      <c r="AU1794" s="192" t="s">
        <v>79</v>
      </c>
      <c r="AY1794" s="20" t="s">
        <v>165</v>
      </c>
      <c r="BE1794" s="193">
        <f>IF(N1794="základní",J1794,0)</f>
        <v>0</v>
      </c>
      <c r="BF1794" s="193">
        <f>IF(N1794="snížená",J1794,0)</f>
        <v>0</v>
      </c>
      <c r="BG1794" s="193">
        <f>IF(N1794="zákl. přenesená",J1794,0)</f>
        <v>0</v>
      </c>
      <c r="BH1794" s="193">
        <f>IF(N1794="sníž. přenesená",J1794,0)</f>
        <v>0</v>
      </c>
      <c r="BI1794" s="193">
        <f>IF(N1794="nulová",J1794,0)</f>
        <v>0</v>
      </c>
      <c r="BJ1794" s="20" t="s">
        <v>79</v>
      </c>
      <c r="BK1794" s="193">
        <f>ROUND(I1794*H1794,2)</f>
        <v>0</v>
      </c>
      <c r="BL1794" s="20" t="s">
        <v>226</v>
      </c>
      <c r="BM1794" s="192" t="s">
        <v>2061</v>
      </c>
    </row>
    <row r="1795" spans="1:65" s="2" customFormat="1" ht="24.2" customHeight="1">
      <c r="A1795" s="37"/>
      <c r="B1795" s="38"/>
      <c r="C1795" s="181" t="s">
        <v>1296</v>
      </c>
      <c r="D1795" s="181" t="s">
        <v>167</v>
      </c>
      <c r="E1795" s="182" t="s">
        <v>2062</v>
      </c>
      <c r="F1795" s="183" t="s">
        <v>2063</v>
      </c>
      <c r="G1795" s="184" t="s">
        <v>323</v>
      </c>
      <c r="H1795" s="185">
        <v>120.88200000000001</v>
      </c>
      <c r="I1795" s="186"/>
      <c r="J1795" s="187">
        <f>ROUND(I1795*H1795,2)</f>
        <v>0</v>
      </c>
      <c r="K1795" s="183" t="s">
        <v>171</v>
      </c>
      <c r="L1795" s="42"/>
      <c r="M1795" s="188" t="s">
        <v>19</v>
      </c>
      <c r="N1795" s="189" t="s">
        <v>41</v>
      </c>
      <c r="O1795" s="67"/>
      <c r="P1795" s="190">
        <f>O1795*H1795</f>
        <v>0</v>
      </c>
      <c r="Q1795" s="190">
        <v>0</v>
      </c>
      <c r="R1795" s="190">
        <f>Q1795*H1795</f>
        <v>0</v>
      </c>
      <c r="S1795" s="190">
        <v>0</v>
      </c>
      <c r="T1795" s="191">
        <f>S1795*H1795</f>
        <v>0</v>
      </c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R1795" s="192" t="s">
        <v>226</v>
      </c>
      <c r="AT1795" s="192" t="s">
        <v>167</v>
      </c>
      <c r="AU1795" s="192" t="s">
        <v>79</v>
      </c>
      <c r="AY1795" s="20" t="s">
        <v>165</v>
      </c>
      <c r="BE1795" s="193">
        <f>IF(N1795="základní",J1795,0)</f>
        <v>0</v>
      </c>
      <c r="BF1795" s="193">
        <f>IF(N1795="snížená",J1795,0)</f>
        <v>0</v>
      </c>
      <c r="BG1795" s="193">
        <f>IF(N1795="zákl. přenesená",J1795,0)</f>
        <v>0</v>
      </c>
      <c r="BH1795" s="193">
        <f>IF(N1795="sníž. přenesená",J1795,0)</f>
        <v>0</v>
      </c>
      <c r="BI1795" s="193">
        <f>IF(N1795="nulová",J1795,0)</f>
        <v>0</v>
      </c>
      <c r="BJ1795" s="20" t="s">
        <v>79</v>
      </c>
      <c r="BK1795" s="193">
        <f>ROUND(I1795*H1795,2)</f>
        <v>0</v>
      </c>
      <c r="BL1795" s="20" t="s">
        <v>226</v>
      </c>
      <c r="BM1795" s="192" t="s">
        <v>2064</v>
      </c>
    </row>
    <row r="1796" spans="1:65" s="2" customFormat="1" ht="11.25">
      <c r="A1796" s="37"/>
      <c r="B1796" s="38"/>
      <c r="C1796" s="39"/>
      <c r="D1796" s="194" t="s">
        <v>172</v>
      </c>
      <c r="E1796" s="39"/>
      <c r="F1796" s="195" t="s">
        <v>2065</v>
      </c>
      <c r="G1796" s="39"/>
      <c r="H1796" s="39"/>
      <c r="I1796" s="196"/>
      <c r="J1796" s="39"/>
      <c r="K1796" s="39"/>
      <c r="L1796" s="42"/>
      <c r="M1796" s="197"/>
      <c r="N1796" s="198"/>
      <c r="O1796" s="67"/>
      <c r="P1796" s="67"/>
      <c r="Q1796" s="67"/>
      <c r="R1796" s="67"/>
      <c r="S1796" s="67"/>
      <c r="T1796" s="68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T1796" s="20" t="s">
        <v>172</v>
      </c>
      <c r="AU1796" s="20" t="s">
        <v>79</v>
      </c>
    </row>
    <row r="1797" spans="1:65" s="13" customFormat="1" ht="11.25">
      <c r="B1797" s="199"/>
      <c r="C1797" s="200"/>
      <c r="D1797" s="201" t="s">
        <v>181</v>
      </c>
      <c r="E1797" s="202" t="s">
        <v>19</v>
      </c>
      <c r="F1797" s="203" t="s">
        <v>1921</v>
      </c>
      <c r="G1797" s="200"/>
      <c r="H1797" s="204">
        <v>120.88200000000001</v>
      </c>
      <c r="I1797" s="205"/>
      <c r="J1797" s="200"/>
      <c r="K1797" s="200"/>
      <c r="L1797" s="206"/>
      <c r="M1797" s="207"/>
      <c r="N1797" s="208"/>
      <c r="O1797" s="208"/>
      <c r="P1797" s="208"/>
      <c r="Q1797" s="208"/>
      <c r="R1797" s="208"/>
      <c r="S1797" s="208"/>
      <c r="T1797" s="209"/>
      <c r="AT1797" s="210" t="s">
        <v>181</v>
      </c>
      <c r="AU1797" s="210" t="s">
        <v>79</v>
      </c>
      <c r="AV1797" s="13" t="s">
        <v>79</v>
      </c>
      <c r="AW1797" s="13" t="s">
        <v>31</v>
      </c>
      <c r="AX1797" s="13" t="s">
        <v>69</v>
      </c>
      <c r="AY1797" s="210" t="s">
        <v>165</v>
      </c>
    </row>
    <row r="1798" spans="1:65" s="15" customFormat="1" ht="11.25">
      <c r="B1798" s="221"/>
      <c r="C1798" s="222"/>
      <c r="D1798" s="201" t="s">
        <v>181</v>
      </c>
      <c r="E1798" s="223" t="s">
        <v>19</v>
      </c>
      <c r="F1798" s="224" t="s">
        <v>184</v>
      </c>
      <c r="G1798" s="222"/>
      <c r="H1798" s="225">
        <v>120.88200000000001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181</v>
      </c>
      <c r="AU1798" s="231" t="s">
        <v>79</v>
      </c>
      <c r="AV1798" s="15" t="s">
        <v>88</v>
      </c>
      <c r="AW1798" s="15" t="s">
        <v>31</v>
      </c>
      <c r="AX1798" s="15" t="s">
        <v>73</v>
      </c>
      <c r="AY1798" s="231" t="s">
        <v>165</v>
      </c>
    </row>
    <row r="1799" spans="1:65" s="2" customFormat="1" ht="16.5" customHeight="1">
      <c r="A1799" s="37"/>
      <c r="B1799" s="38"/>
      <c r="C1799" s="233" t="s">
        <v>2066</v>
      </c>
      <c r="D1799" s="233" t="s">
        <v>502</v>
      </c>
      <c r="E1799" s="234" t="s">
        <v>2067</v>
      </c>
      <c r="F1799" s="235" t="s">
        <v>2068</v>
      </c>
      <c r="G1799" s="236" t="s">
        <v>179</v>
      </c>
      <c r="H1799" s="237">
        <v>7.2530000000000001</v>
      </c>
      <c r="I1799" s="238"/>
      <c r="J1799" s="239">
        <f>ROUND(I1799*H1799,2)</f>
        <v>0</v>
      </c>
      <c r="K1799" s="235" t="s">
        <v>171</v>
      </c>
      <c r="L1799" s="240"/>
      <c r="M1799" s="241" t="s">
        <v>19</v>
      </c>
      <c r="N1799" s="242" t="s">
        <v>41</v>
      </c>
      <c r="O1799" s="67"/>
      <c r="P1799" s="190">
        <f>O1799*H1799</f>
        <v>0</v>
      </c>
      <c r="Q1799" s="190">
        <v>2.5000000000000001E-2</v>
      </c>
      <c r="R1799" s="190">
        <f>Q1799*H1799</f>
        <v>0.18132500000000001</v>
      </c>
      <c r="S1799" s="190">
        <v>0</v>
      </c>
      <c r="T1799" s="191">
        <f>S1799*H1799</f>
        <v>0</v>
      </c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R1799" s="192" t="s">
        <v>297</v>
      </c>
      <c r="AT1799" s="192" t="s">
        <v>502</v>
      </c>
      <c r="AU1799" s="192" t="s">
        <v>79</v>
      </c>
      <c r="AY1799" s="20" t="s">
        <v>165</v>
      </c>
      <c r="BE1799" s="193">
        <f>IF(N1799="základní",J1799,0)</f>
        <v>0</v>
      </c>
      <c r="BF1799" s="193">
        <f>IF(N1799="snížená",J1799,0)</f>
        <v>0</v>
      </c>
      <c r="BG1799" s="193">
        <f>IF(N1799="zákl. přenesená",J1799,0)</f>
        <v>0</v>
      </c>
      <c r="BH1799" s="193">
        <f>IF(N1799="sníž. přenesená",J1799,0)</f>
        <v>0</v>
      </c>
      <c r="BI1799" s="193">
        <f>IF(N1799="nulová",J1799,0)</f>
        <v>0</v>
      </c>
      <c r="BJ1799" s="20" t="s">
        <v>79</v>
      </c>
      <c r="BK1799" s="193">
        <f>ROUND(I1799*H1799,2)</f>
        <v>0</v>
      </c>
      <c r="BL1799" s="20" t="s">
        <v>226</v>
      </c>
      <c r="BM1799" s="192" t="s">
        <v>2069</v>
      </c>
    </row>
    <row r="1800" spans="1:65" s="13" customFormat="1" ht="11.25">
      <c r="B1800" s="199"/>
      <c r="C1800" s="200"/>
      <c r="D1800" s="201" t="s">
        <v>181</v>
      </c>
      <c r="E1800" s="202" t="s">
        <v>19</v>
      </c>
      <c r="F1800" s="203" t="s">
        <v>2070</v>
      </c>
      <c r="G1800" s="200"/>
      <c r="H1800" s="204">
        <v>7.2530000000000001</v>
      </c>
      <c r="I1800" s="205"/>
      <c r="J1800" s="200"/>
      <c r="K1800" s="200"/>
      <c r="L1800" s="206"/>
      <c r="M1800" s="207"/>
      <c r="N1800" s="208"/>
      <c r="O1800" s="208"/>
      <c r="P1800" s="208"/>
      <c r="Q1800" s="208"/>
      <c r="R1800" s="208"/>
      <c r="S1800" s="208"/>
      <c r="T1800" s="209"/>
      <c r="AT1800" s="210" t="s">
        <v>181</v>
      </c>
      <c r="AU1800" s="210" t="s">
        <v>79</v>
      </c>
      <c r="AV1800" s="13" t="s">
        <v>79</v>
      </c>
      <c r="AW1800" s="13" t="s">
        <v>31</v>
      </c>
      <c r="AX1800" s="13" t="s">
        <v>69</v>
      </c>
      <c r="AY1800" s="210" t="s">
        <v>165</v>
      </c>
    </row>
    <row r="1801" spans="1:65" s="15" customFormat="1" ht="11.25">
      <c r="B1801" s="221"/>
      <c r="C1801" s="222"/>
      <c r="D1801" s="201" t="s">
        <v>181</v>
      </c>
      <c r="E1801" s="223" t="s">
        <v>19</v>
      </c>
      <c r="F1801" s="224" t="s">
        <v>184</v>
      </c>
      <c r="G1801" s="222"/>
      <c r="H1801" s="225">
        <v>7.2530000000000001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181</v>
      </c>
      <c r="AU1801" s="231" t="s">
        <v>79</v>
      </c>
      <c r="AV1801" s="15" t="s">
        <v>88</v>
      </c>
      <c r="AW1801" s="15" t="s">
        <v>31</v>
      </c>
      <c r="AX1801" s="15" t="s">
        <v>73</v>
      </c>
      <c r="AY1801" s="231" t="s">
        <v>165</v>
      </c>
    </row>
    <row r="1802" spans="1:65" s="2" customFormat="1" ht="37.9" customHeight="1">
      <c r="A1802" s="37"/>
      <c r="B1802" s="38"/>
      <c r="C1802" s="181" t="s">
        <v>1301</v>
      </c>
      <c r="D1802" s="181" t="s">
        <v>167</v>
      </c>
      <c r="E1802" s="182" t="s">
        <v>2071</v>
      </c>
      <c r="F1802" s="183" t="s">
        <v>2072</v>
      </c>
      <c r="G1802" s="184" t="s">
        <v>323</v>
      </c>
      <c r="H1802" s="185">
        <v>71.078000000000003</v>
      </c>
      <c r="I1802" s="186"/>
      <c r="J1802" s="187">
        <f>ROUND(I1802*H1802,2)</f>
        <v>0</v>
      </c>
      <c r="K1802" s="183" t="s">
        <v>171</v>
      </c>
      <c r="L1802" s="42"/>
      <c r="M1802" s="188" t="s">
        <v>19</v>
      </c>
      <c r="N1802" s="189" t="s">
        <v>41</v>
      </c>
      <c r="O1802" s="67"/>
      <c r="P1802" s="190">
        <f>O1802*H1802</f>
        <v>0</v>
      </c>
      <c r="Q1802" s="190">
        <v>1.2E-4</v>
      </c>
      <c r="R1802" s="190">
        <f>Q1802*H1802</f>
        <v>8.5293599999999997E-3</v>
      </c>
      <c r="S1802" s="190">
        <v>0</v>
      </c>
      <c r="T1802" s="191">
        <f>S1802*H1802</f>
        <v>0</v>
      </c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R1802" s="192" t="s">
        <v>226</v>
      </c>
      <c r="AT1802" s="192" t="s">
        <v>167</v>
      </c>
      <c r="AU1802" s="192" t="s">
        <v>79</v>
      </c>
      <c r="AY1802" s="20" t="s">
        <v>165</v>
      </c>
      <c r="BE1802" s="193">
        <f>IF(N1802="základní",J1802,0)</f>
        <v>0</v>
      </c>
      <c r="BF1802" s="193">
        <f>IF(N1802="snížená",J1802,0)</f>
        <v>0</v>
      </c>
      <c r="BG1802" s="193">
        <f>IF(N1802="zákl. přenesená",J1802,0)</f>
        <v>0</v>
      </c>
      <c r="BH1802" s="193">
        <f>IF(N1802="sníž. přenesená",J1802,0)</f>
        <v>0</v>
      </c>
      <c r="BI1802" s="193">
        <f>IF(N1802="nulová",J1802,0)</f>
        <v>0</v>
      </c>
      <c r="BJ1802" s="20" t="s">
        <v>79</v>
      </c>
      <c r="BK1802" s="193">
        <f>ROUND(I1802*H1802,2)</f>
        <v>0</v>
      </c>
      <c r="BL1802" s="20" t="s">
        <v>226</v>
      </c>
      <c r="BM1802" s="192" t="s">
        <v>2073</v>
      </c>
    </row>
    <row r="1803" spans="1:65" s="2" customFormat="1" ht="11.25">
      <c r="A1803" s="37"/>
      <c r="B1803" s="38"/>
      <c r="C1803" s="39"/>
      <c r="D1803" s="194" t="s">
        <v>172</v>
      </c>
      <c r="E1803" s="39"/>
      <c r="F1803" s="195" t="s">
        <v>2074</v>
      </c>
      <c r="G1803" s="39"/>
      <c r="H1803" s="39"/>
      <c r="I1803" s="196"/>
      <c r="J1803" s="39"/>
      <c r="K1803" s="39"/>
      <c r="L1803" s="42"/>
      <c r="M1803" s="197"/>
      <c r="N1803" s="198"/>
      <c r="O1803" s="67"/>
      <c r="P1803" s="67"/>
      <c r="Q1803" s="67"/>
      <c r="R1803" s="67"/>
      <c r="S1803" s="67"/>
      <c r="T1803" s="68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T1803" s="20" t="s">
        <v>172</v>
      </c>
      <c r="AU1803" s="20" t="s">
        <v>79</v>
      </c>
    </row>
    <row r="1804" spans="1:65" s="13" customFormat="1" ht="11.25">
      <c r="B1804" s="199"/>
      <c r="C1804" s="200"/>
      <c r="D1804" s="201" t="s">
        <v>181</v>
      </c>
      <c r="E1804" s="202" t="s">
        <v>19</v>
      </c>
      <c r="F1804" s="203" t="s">
        <v>1808</v>
      </c>
      <c r="G1804" s="200"/>
      <c r="H1804" s="204">
        <v>35.539000000000001</v>
      </c>
      <c r="I1804" s="205"/>
      <c r="J1804" s="200"/>
      <c r="K1804" s="200"/>
      <c r="L1804" s="206"/>
      <c r="M1804" s="207"/>
      <c r="N1804" s="208"/>
      <c r="O1804" s="208"/>
      <c r="P1804" s="208"/>
      <c r="Q1804" s="208"/>
      <c r="R1804" s="208"/>
      <c r="S1804" s="208"/>
      <c r="T1804" s="209"/>
      <c r="AT1804" s="210" t="s">
        <v>181</v>
      </c>
      <c r="AU1804" s="210" t="s">
        <v>79</v>
      </c>
      <c r="AV1804" s="13" t="s">
        <v>79</v>
      </c>
      <c r="AW1804" s="13" t="s">
        <v>31</v>
      </c>
      <c r="AX1804" s="13" t="s">
        <v>69</v>
      </c>
      <c r="AY1804" s="210" t="s">
        <v>165</v>
      </c>
    </row>
    <row r="1805" spans="1:65" s="13" customFormat="1" ht="11.25">
      <c r="B1805" s="199"/>
      <c r="C1805" s="200"/>
      <c r="D1805" s="201" t="s">
        <v>181</v>
      </c>
      <c r="E1805" s="202" t="s">
        <v>19</v>
      </c>
      <c r="F1805" s="203" t="s">
        <v>1808</v>
      </c>
      <c r="G1805" s="200"/>
      <c r="H1805" s="204">
        <v>35.539000000000001</v>
      </c>
      <c r="I1805" s="205"/>
      <c r="J1805" s="200"/>
      <c r="K1805" s="200"/>
      <c r="L1805" s="206"/>
      <c r="M1805" s="207"/>
      <c r="N1805" s="208"/>
      <c r="O1805" s="208"/>
      <c r="P1805" s="208"/>
      <c r="Q1805" s="208"/>
      <c r="R1805" s="208"/>
      <c r="S1805" s="208"/>
      <c r="T1805" s="209"/>
      <c r="AT1805" s="210" t="s">
        <v>181</v>
      </c>
      <c r="AU1805" s="210" t="s">
        <v>79</v>
      </c>
      <c r="AV1805" s="13" t="s">
        <v>79</v>
      </c>
      <c r="AW1805" s="13" t="s">
        <v>31</v>
      </c>
      <c r="AX1805" s="13" t="s">
        <v>69</v>
      </c>
      <c r="AY1805" s="210" t="s">
        <v>165</v>
      </c>
    </row>
    <row r="1806" spans="1:65" s="15" customFormat="1" ht="11.25">
      <c r="B1806" s="221"/>
      <c r="C1806" s="222"/>
      <c r="D1806" s="201" t="s">
        <v>181</v>
      </c>
      <c r="E1806" s="223" t="s">
        <v>19</v>
      </c>
      <c r="F1806" s="224" t="s">
        <v>184</v>
      </c>
      <c r="G1806" s="222"/>
      <c r="H1806" s="225">
        <v>71.078000000000003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181</v>
      </c>
      <c r="AU1806" s="231" t="s">
        <v>79</v>
      </c>
      <c r="AV1806" s="15" t="s">
        <v>88</v>
      </c>
      <c r="AW1806" s="15" t="s">
        <v>31</v>
      </c>
      <c r="AX1806" s="15" t="s">
        <v>73</v>
      </c>
      <c r="AY1806" s="231" t="s">
        <v>165</v>
      </c>
    </row>
    <row r="1807" spans="1:65" s="2" customFormat="1" ht="16.5" customHeight="1">
      <c r="A1807" s="37"/>
      <c r="B1807" s="38"/>
      <c r="C1807" s="233" t="s">
        <v>2075</v>
      </c>
      <c r="D1807" s="233" t="s">
        <v>502</v>
      </c>
      <c r="E1807" s="234" t="s">
        <v>2076</v>
      </c>
      <c r="F1807" s="235" t="s">
        <v>2077</v>
      </c>
      <c r="G1807" s="236" t="s">
        <v>179</v>
      </c>
      <c r="H1807" s="237">
        <v>3.5539999999999998</v>
      </c>
      <c r="I1807" s="238"/>
      <c r="J1807" s="239">
        <f>ROUND(I1807*H1807,2)</f>
        <v>0</v>
      </c>
      <c r="K1807" s="235" t="s">
        <v>171</v>
      </c>
      <c r="L1807" s="240"/>
      <c r="M1807" s="241" t="s">
        <v>19</v>
      </c>
      <c r="N1807" s="242" t="s">
        <v>41</v>
      </c>
      <c r="O1807" s="67"/>
      <c r="P1807" s="190">
        <f>O1807*H1807</f>
        <v>0</v>
      </c>
      <c r="Q1807" s="190">
        <v>0.02</v>
      </c>
      <c r="R1807" s="190">
        <f>Q1807*H1807</f>
        <v>7.1080000000000004E-2</v>
      </c>
      <c r="S1807" s="190">
        <v>0</v>
      </c>
      <c r="T1807" s="191">
        <f>S1807*H1807</f>
        <v>0</v>
      </c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R1807" s="192" t="s">
        <v>297</v>
      </c>
      <c r="AT1807" s="192" t="s">
        <v>502</v>
      </c>
      <c r="AU1807" s="192" t="s">
        <v>79</v>
      </c>
      <c r="AY1807" s="20" t="s">
        <v>165</v>
      </c>
      <c r="BE1807" s="193">
        <f>IF(N1807="základní",J1807,0)</f>
        <v>0</v>
      </c>
      <c r="BF1807" s="193">
        <f>IF(N1807="snížená",J1807,0)</f>
        <v>0</v>
      </c>
      <c r="BG1807" s="193">
        <f>IF(N1807="zákl. přenesená",J1807,0)</f>
        <v>0</v>
      </c>
      <c r="BH1807" s="193">
        <f>IF(N1807="sníž. přenesená",J1807,0)</f>
        <v>0</v>
      </c>
      <c r="BI1807" s="193">
        <f>IF(N1807="nulová",J1807,0)</f>
        <v>0</v>
      </c>
      <c r="BJ1807" s="20" t="s">
        <v>79</v>
      </c>
      <c r="BK1807" s="193">
        <f>ROUND(I1807*H1807,2)</f>
        <v>0</v>
      </c>
      <c r="BL1807" s="20" t="s">
        <v>226</v>
      </c>
      <c r="BM1807" s="192" t="s">
        <v>2078</v>
      </c>
    </row>
    <row r="1808" spans="1:65" s="13" customFormat="1" ht="11.25">
      <c r="B1808" s="199"/>
      <c r="C1808" s="200"/>
      <c r="D1808" s="201" t="s">
        <v>181</v>
      </c>
      <c r="E1808" s="202" t="s">
        <v>19</v>
      </c>
      <c r="F1808" s="203" t="s">
        <v>2079</v>
      </c>
      <c r="G1808" s="200"/>
      <c r="H1808" s="204">
        <v>3.5539999999999998</v>
      </c>
      <c r="I1808" s="205"/>
      <c r="J1808" s="200"/>
      <c r="K1808" s="200"/>
      <c r="L1808" s="206"/>
      <c r="M1808" s="207"/>
      <c r="N1808" s="208"/>
      <c r="O1808" s="208"/>
      <c r="P1808" s="208"/>
      <c r="Q1808" s="208"/>
      <c r="R1808" s="208"/>
      <c r="S1808" s="208"/>
      <c r="T1808" s="209"/>
      <c r="AT1808" s="210" t="s">
        <v>181</v>
      </c>
      <c r="AU1808" s="210" t="s">
        <v>79</v>
      </c>
      <c r="AV1808" s="13" t="s">
        <v>79</v>
      </c>
      <c r="AW1808" s="13" t="s">
        <v>31</v>
      </c>
      <c r="AX1808" s="13" t="s">
        <v>69</v>
      </c>
      <c r="AY1808" s="210" t="s">
        <v>165</v>
      </c>
    </row>
    <row r="1809" spans="1:65" s="15" customFormat="1" ht="11.25">
      <c r="B1809" s="221"/>
      <c r="C1809" s="222"/>
      <c r="D1809" s="201" t="s">
        <v>181</v>
      </c>
      <c r="E1809" s="223" t="s">
        <v>19</v>
      </c>
      <c r="F1809" s="224" t="s">
        <v>184</v>
      </c>
      <c r="G1809" s="222"/>
      <c r="H1809" s="225">
        <v>3.5539999999999998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181</v>
      </c>
      <c r="AU1809" s="231" t="s">
        <v>79</v>
      </c>
      <c r="AV1809" s="15" t="s">
        <v>88</v>
      </c>
      <c r="AW1809" s="15" t="s">
        <v>31</v>
      </c>
      <c r="AX1809" s="15" t="s">
        <v>73</v>
      </c>
      <c r="AY1809" s="231" t="s">
        <v>165</v>
      </c>
    </row>
    <row r="1810" spans="1:65" s="2" customFormat="1" ht="24.2" customHeight="1">
      <c r="A1810" s="37"/>
      <c r="B1810" s="38"/>
      <c r="C1810" s="233" t="s">
        <v>1308</v>
      </c>
      <c r="D1810" s="233" t="s">
        <v>502</v>
      </c>
      <c r="E1810" s="234" t="s">
        <v>2080</v>
      </c>
      <c r="F1810" s="235" t="s">
        <v>2081</v>
      </c>
      <c r="G1810" s="236" t="s">
        <v>323</v>
      </c>
      <c r="H1810" s="237">
        <v>35.539000000000001</v>
      </c>
      <c r="I1810" s="238"/>
      <c r="J1810" s="239">
        <f>ROUND(I1810*H1810,2)</f>
        <v>0</v>
      </c>
      <c r="K1810" s="235" t="s">
        <v>171</v>
      </c>
      <c r="L1810" s="240"/>
      <c r="M1810" s="241" t="s">
        <v>19</v>
      </c>
      <c r="N1810" s="242" t="s">
        <v>41</v>
      </c>
      <c r="O1810" s="67"/>
      <c r="P1810" s="190">
        <f>O1810*H1810</f>
        <v>0</v>
      </c>
      <c r="Q1810" s="190">
        <v>3.5000000000000001E-3</v>
      </c>
      <c r="R1810" s="190">
        <f>Q1810*H1810</f>
        <v>0.12438650000000001</v>
      </c>
      <c r="S1810" s="190">
        <v>0</v>
      </c>
      <c r="T1810" s="191">
        <f>S1810*H1810</f>
        <v>0</v>
      </c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R1810" s="192" t="s">
        <v>297</v>
      </c>
      <c r="AT1810" s="192" t="s">
        <v>502</v>
      </c>
      <c r="AU1810" s="192" t="s">
        <v>79</v>
      </c>
      <c r="AY1810" s="20" t="s">
        <v>165</v>
      </c>
      <c r="BE1810" s="193">
        <f>IF(N1810="základní",J1810,0)</f>
        <v>0</v>
      </c>
      <c r="BF1810" s="193">
        <f>IF(N1810="snížená",J1810,0)</f>
        <v>0</v>
      </c>
      <c r="BG1810" s="193">
        <f>IF(N1810="zákl. přenesená",J1810,0)</f>
        <v>0</v>
      </c>
      <c r="BH1810" s="193">
        <f>IF(N1810="sníž. přenesená",J1810,0)</f>
        <v>0</v>
      </c>
      <c r="BI1810" s="193">
        <f>IF(N1810="nulová",J1810,0)</f>
        <v>0</v>
      </c>
      <c r="BJ1810" s="20" t="s">
        <v>79</v>
      </c>
      <c r="BK1810" s="193">
        <f>ROUND(I1810*H1810,2)</f>
        <v>0</v>
      </c>
      <c r="BL1810" s="20" t="s">
        <v>226</v>
      </c>
      <c r="BM1810" s="192" t="s">
        <v>2082</v>
      </c>
    </row>
    <row r="1811" spans="1:65" s="13" customFormat="1" ht="11.25">
      <c r="B1811" s="199"/>
      <c r="C1811" s="200"/>
      <c r="D1811" s="201" t="s">
        <v>181</v>
      </c>
      <c r="E1811" s="202" t="s">
        <v>19</v>
      </c>
      <c r="F1811" s="203" t="s">
        <v>1808</v>
      </c>
      <c r="G1811" s="200"/>
      <c r="H1811" s="204">
        <v>35.539000000000001</v>
      </c>
      <c r="I1811" s="205"/>
      <c r="J1811" s="200"/>
      <c r="K1811" s="200"/>
      <c r="L1811" s="206"/>
      <c r="M1811" s="207"/>
      <c r="N1811" s="208"/>
      <c r="O1811" s="208"/>
      <c r="P1811" s="208"/>
      <c r="Q1811" s="208"/>
      <c r="R1811" s="208"/>
      <c r="S1811" s="208"/>
      <c r="T1811" s="209"/>
      <c r="AT1811" s="210" t="s">
        <v>181</v>
      </c>
      <c r="AU1811" s="210" t="s">
        <v>79</v>
      </c>
      <c r="AV1811" s="13" t="s">
        <v>79</v>
      </c>
      <c r="AW1811" s="13" t="s">
        <v>31</v>
      </c>
      <c r="AX1811" s="13" t="s">
        <v>69</v>
      </c>
      <c r="AY1811" s="210" t="s">
        <v>165</v>
      </c>
    </row>
    <row r="1812" spans="1:65" s="15" customFormat="1" ht="11.25">
      <c r="B1812" s="221"/>
      <c r="C1812" s="222"/>
      <c r="D1812" s="201" t="s">
        <v>181</v>
      </c>
      <c r="E1812" s="223" t="s">
        <v>19</v>
      </c>
      <c r="F1812" s="224" t="s">
        <v>184</v>
      </c>
      <c r="G1812" s="222"/>
      <c r="H1812" s="225">
        <v>35.539000000000001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181</v>
      </c>
      <c r="AU1812" s="231" t="s">
        <v>79</v>
      </c>
      <c r="AV1812" s="15" t="s">
        <v>88</v>
      </c>
      <c r="AW1812" s="15" t="s">
        <v>31</v>
      </c>
      <c r="AX1812" s="15" t="s">
        <v>73</v>
      </c>
      <c r="AY1812" s="231" t="s">
        <v>165</v>
      </c>
    </row>
    <row r="1813" spans="1:65" s="2" customFormat="1" ht="37.9" customHeight="1">
      <c r="A1813" s="37"/>
      <c r="B1813" s="38"/>
      <c r="C1813" s="181" t="s">
        <v>2083</v>
      </c>
      <c r="D1813" s="181" t="s">
        <v>167</v>
      </c>
      <c r="E1813" s="182" t="s">
        <v>2084</v>
      </c>
      <c r="F1813" s="183" t="s">
        <v>2085</v>
      </c>
      <c r="G1813" s="184" t="s">
        <v>323</v>
      </c>
      <c r="H1813" s="185">
        <v>11.039</v>
      </c>
      <c r="I1813" s="186"/>
      <c r="J1813" s="187">
        <f>ROUND(I1813*H1813,2)</f>
        <v>0</v>
      </c>
      <c r="K1813" s="183" t="s">
        <v>171</v>
      </c>
      <c r="L1813" s="42"/>
      <c r="M1813" s="188" t="s">
        <v>19</v>
      </c>
      <c r="N1813" s="189" t="s">
        <v>41</v>
      </c>
      <c r="O1813" s="67"/>
      <c r="P1813" s="190">
        <f>O1813*H1813</f>
        <v>0</v>
      </c>
      <c r="Q1813" s="190">
        <v>0</v>
      </c>
      <c r="R1813" s="190">
        <f>Q1813*H1813</f>
        <v>0</v>
      </c>
      <c r="S1813" s="190">
        <v>0</v>
      </c>
      <c r="T1813" s="191">
        <f>S1813*H1813</f>
        <v>0</v>
      </c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R1813" s="192" t="s">
        <v>226</v>
      </c>
      <c r="AT1813" s="192" t="s">
        <v>167</v>
      </c>
      <c r="AU1813" s="192" t="s">
        <v>79</v>
      </c>
      <c r="AY1813" s="20" t="s">
        <v>165</v>
      </c>
      <c r="BE1813" s="193">
        <f>IF(N1813="základní",J1813,0)</f>
        <v>0</v>
      </c>
      <c r="BF1813" s="193">
        <f>IF(N1813="snížená",J1813,0)</f>
        <v>0</v>
      </c>
      <c r="BG1813" s="193">
        <f>IF(N1813="zákl. přenesená",J1813,0)</f>
        <v>0</v>
      </c>
      <c r="BH1813" s="193">
        <f>IF(N1813="sníž. přenesená",J1813,0)</f>
        <v>0</v>
      </c>
      <c r="BI1813" s="193">
        <f>IF(N1813="nulová",J1813,0)</f>
        <v>0</v>
      </c>
      <c r="BJ1813" s="20" t="s">
        <v>79</v>
      </c>
      <c r="BK1813" s="193">
        <f>ROUND(I1813*H1813,2)</f>
        <v>0</v>
      </c>
      <c r="BL1813" s="20" t="s">
        <v>226</v>
      </c>
      <c r="BM1813" s="192" t="s">
        <v>2086</v>
      </c>
    </row>
    <row r="1814" spans="1:65" s="2" customFormat="1" ht="11.25">
      <c r="A1814" s="37"/>
      <c r="B1814" s="38"/>
      <c r="C1814" s="39"/>
      <c r="D1814" s="194" t="s">
        <v>172</v>
      </c>
      <c r="E1814" s="39"/>
      <c r="F1814" s="195" t="s">
        <v>2087</v>
      </c>
      <c r="G1814" s="39"/>
      <c r="H1814" s="39"/>
      <c r="I1814" s="196"/>
      <c r="J1814" s="39"/>
      <c r="K1814" s="39"/>
      <c r="L1814" s="42"/>
      <c r="M1814" s="197"/>
      <c r="N1814" s="198"/>
      <c r="O1814" s="67"/>
      <c r="P1814" s="67"/>
      <c r="Q1814" s="67"/>
      <c r="R1814" s="67"/>
      <c r="S1814" s="67"/>
      <c r="T1814" s="68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T1814" s="20" t="s">
        <v>172</v>
      </c>
      <c r="AU1814" s="20" t="s">
        <v>79</v>
      </c>
    </row>
    <row r="1815" spans="1:65" s="13" customFormat="1" ht="11.25">
      <c r="B1815" s="199"/>
      <c r="C1815" s="200"/>
      <c r="D1815" s="201" t="s">
        <v>181</v>
      </c>
      <c r="E1815" s="202" t="s">
        <v>19</v>
      </c>
      <c r="F1815" s="203" t="s">
        <v>2054</v>
      </c>
      <c r="G1815" s="200"/>
      <c r="H1815" s="204">
        <v>11.039</v>
      </c>
      <c r="I1815" s="205"/>
      <c r="J1815" s="200"/>
      <c r="K1815" s="200"/>
      <c r="L1815" s="206"/>
      <c r="M1815" s="207"/>
      <c r="N1815" s="208"/>
      <c r="O1815" s="208"/>
      <c r="P1815" s="208"/>
      <c r="Q1815" s="208"/>
      <c r="R1815" s="208"/>
      <c r="S1815" s="208"/>
      <c r="T1815" s="209"/>
      <c r="AT1815" s="210" t="s">
        <v>181</v>
      </c>
      <c r="AU1815" s="210" t="s">
        <v>79</v>
      </c>
      <c r="AV1815" s="13" t="s">
        <v>79</v>
      </c>
      <c r="AW1815" s="13" t="s">
        <v>31</v>
      </c>
      <c r="AX1815" s="13" t="s">
        <v>69</v>
      </c>
      <c r="AY1815" s="210" t="s">
        <v>165</v>
      </c>
    </row>
    <row r="1816" spans="1:65" s="15" customFormat="1" ht="11.25">
      <c r="B1816" s="221"/>
      <c r="C1816" s="222"/>
      <c r="D1816" s="201" t="s">
        <v>181</v>
      </c>
      <c r="E1816" s="223" t="s">
        <v>19</v>
      </c>
      <c r="F1816" s="224" t="s">
        <v>184</v>
      </c>
      <c r="G1816" s="222"/>
      <c r="H1816" s="225">
        <v>11.039</v>
      </c>
      <c r="I1816" s="226"/>
      <c r="J1816" s="222"/>
      <c r="K1816" s="222"/>
      <c r="L1816" s="227"/>
      <c r="M1816" s="228"/>
      <c r="N1816" s="229"/>
      <c r="O1816" s="229"/>
      <c r="P1816" s="229"/>
      <c r="Q1816" s="229"/>
      <c r="R1816" s="229"/>
      <c r="S1816" s="229"/>
      <c r="T1816" s="230"/>
      <c r="AT1816" s="231" t="s">
        <v>181</v>
      </c>
      <c r="AU1816" s="231" t="s">
        <v>79</v>
      </c>
      <c r="AV1816" s="15" t="s">
        <v>88</v>
      </c>
      <c r="AW1816" s="15" t="s">
        <v>31</v>
      </c>
      <c r="AX1816" s="15" t="s">
        <v>73</v>
      </c>
      <c r="AY1816" s="231" t="s">
        <v>165</v>
      </c>
    </row>
    <row r="1817" spans="1:65" s="2" customFormat="1" ht="24.2" customHeight="1">
      <c r="A1817" s="37"/>
      <c r="B1817" s="38"/>
      <c r="C1817" s="233" t="s">
        <v>1313</v>
      </c>
      <c r="D1817" s="233" t="s">
        <v>502</v>
      </c>
      <c r="E1817" s="234" t="s">
        <v>2088</v>
      </c>
      <c r="F1817" s="235" t="s">
        <v>2089</v>
      </c>
      <c r="G1817" s="236" t="s">
        <v>323</v>
      </c>
      <c r="H1817" s="237">
        <v>11.26</v>
      </c>
      <c r="I1817" s="238"/>
      <c r="J1817" s="239">
        <f>ROUND(I1817*H1817,2)</f>
        <v>0</v>
      </c>
      <c r="K1817" s="235" t="s">
        <v>171</v>
      </c>
      <c r="L1817" s="240"/>
      <c r="M1817" s="241" t="s">
        <v>19</v>
      </c>
      <c r="N1817" s="242" t="s">
        <v>41</v>
      </c>
      <c r="O1817" s="67"/>
      <c r="P1817" s="190">
        <f>O1817*H1817</f>
        <v>0</v>
      </c>
      <c r="Q1817" s="190">
        <v>8.0000000000000002E-3</v>
      </c>
      <c r="R1817" s="190">
        <f>Q1817*H1817</f>
        <v>9.0079999999999993E-2</v>
      </c>
      <c r="S1817" s="190">
        <v>0</v>
      </c>
      <c r="T1817" s="191">
        <f>S1817*H1817</f>
        <v>0</v>
      </c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R1817" s="192" t="s">
        <v>297</v>
      </c>
      <c r="AT1817" s="192" t="s">
        <v>502</v>
      </c>
      <c r="AU1817" s="192" t="s">
        <v>79</v>
      </c>
      <c r="AY1817" s="20" t="s">
        <v>165</v>
      </c>
      <c r="BE1817" s="193">
        <f>IF(N1817="základní",J1817,0)</f>
        <v>0</v>
      </c>
      <c r="BF1817" s="193">
        <f>IF(N1817="snížená",J1817,0)</f>
        <v>0</v>
      </c>
      <c r="BG1817" s="193">
        <f>IF(N1817="zákl. přenesená",J1817,0)</f>
        <v>0</v>
      </c>
      <c r="BH1817" s="193">
        <f>IF(N1817="sníž. přenesená",J1817,0)</f>
        <v>0</v>
      </c>
      <c r="BI1817" s="193">
        <f>IF(N1817="nulová",J1817,0)</f>
        <v>0</v>
      </c>
      <c r="BJ1817" s="20" t="s">
        <v>79</v>
      </c>
      <c r="BK1817" s="193">
        <f>ROUND(I1817*H1817,2)</f>
        <v>0</v>
      </c>
      <c r="BL1817" s="20" t="s">
        <v>226</v>
      </c>
      <c r="BM1817" s="192" t="s">
        <v>2090</v>
      </c>
    </row>
    <row r="1818" spans="1:65" s="13" customFormat="1" ht="11.25">
      <c r="B1818" s="199"/>
      <c r="C1818" s="200"/>
      <c r="D1818" s="201" t="s">
        <v>181</v>
      </c>
      <c r="E1818" s="202" t="s">
        <v>19</v>
      </c>
      <c r="F1818" s="203" t="s">
        <v>2091</v>
      </c>
      <c r="G1818" s="200"/>
      <c r="H1818" s="204">
        <v>11.26</v>
      </c>
      <c r="I1818" s="205"/>
      <c r="J1818" s="200"/>
      <c r="K1818" s="200"/>
      <c r="L1818" s="206"/>
      <c r="M1818" s="207"/>
      <c r="N1818" s="208"/>
      <c r="O1818" s="208"/>
      <c r="P1818" s="208"/>
      <c r="Q1818" s="208"/>
      <c r="R1818" s="208"/>
      <c r="S1818" s="208"/>
      <c r="T1818" s="209"/>
      <c r="AT1818" s="210" t="s">
        <v>181</v>
      </c>
      <c r="AU1818" s="210" t="s">
        <v>79</v>
      </c>
      <c r="AV1818" s="13" t="s">
        <v>79</v>
      </c>
      <c r="AW1818" s="13" t="s">
        <v>31</v>
      </c>
      <c r="AX1818" s="13" t="s">
        <v>69</v>
      </c>
      <c r="AY1818" s="210" t="s">
        <v>165</v>
      </c>
    </row>
    <row r="1819" spans="1:65" s="15" customFormat="1" ht="11.25">
      <c r="B1819" s="221"/>
      <c r="C1819" s="222"/>
      <c r="D1819" s="201" t="s">
        <v>181</v>
      </c>
      <c r="E1819" s="223" t="s">
        <v>19</v>
      </c>
      <c r="F1819" s="224" t="s">
        <v>184</v>
      </c>
      <c r="G1819" s="222"/>
      <c r="H1819" s="225">
        <v>11.26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181</v>
      </c>
      <c r="AU1819" s="231" t="s">
        <v>79</v>
      </c>
      <c r="AV1819" s="15" t="s">
        <v>88</v>
      </c>
      <c r="AW1819" s="15" t="s">
        <v>31</v>
      </c>
      <c r="AX1819" s="15" t="s">
        <v>73</v>
      </c>
      <c r="AY1819" s="231" t="s">
        <v>165</v>
      </c>
    </row>
    <row r="1820" spans="1:65" s="2" customFormat="1" ht="55.5" customHeight="1">
      <c r="A1820" s="37"/>
      <c r="B1820" s="38"/>
      <c r="C1820" s="181" t="s">
        <v>2092</v>
      </c>
      <c r="D1820" s="181" t="s">
        <v>167</v>
      </c>
      <c r="E1820" s="182" t="s">
        <v>2093</v>
      </c>
      <c r="F1820" s="183" t="s">
        <v>2094</v>
      </c>
      <c r="G1820" s="184" t="s">
        <v>256</v>
      </c>
      <c r="H1820" s="185">
        <v>9.4410000000000007</v>
      </c>
      <c r="I1820" s="186"/>
      <c r="J1820" s="187">
        <f>ROUND(I1820*H1820,2)</f>
        <v>0</v>
      </c>
      <c r="K1820" s="183" t="s">
        <v>171</v>
      </c>
      <c r="L1820" s="42"/>
      <c r="M1820" s="188" t="s">
        <v>19</v>
      </c>
      <c r="N1820" s="189" t="s">
        <v>41</v>
      </c>
      <c r="O1820" s="67"/>
      <c r="P1820" s="190">
        <f>O1820*H1820</f>
        <v>0</v>
      </c>
      <c r="Q1820" s="190">
        <v>0</v>
      </c>
      <c r="R1820" s="190">
        <f>Q1820*H1820</f>
        <v>0</v>
      </c>
      <c r="S1820" s="190">
        <v>0</v>
      </c>
      <c r="T1820" s="191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92" t="s">
        <v>226</v>
      </c>
      <c r="AT1820" s="192" t="s">
        <v>167</v>
      </c>
      <c r="AU1820" s="192" t="s">
        <v>79</v>
      </c>
      <c r="AY1820" s="20" t="s">
        <v>165</v>
      </c>
      <c r="BE1820" s="193">
        <f>IF(N1820="základní",J1820,0)</f>
        <v>0</v>
      </c>
      <c r="BF1820" s="193">
        <f>IF(N1820="snížená",J1820,0)</f>
        <v>0</v>
      </c>
      <c r="BG1820" s="193">
        <f>IF(N1820="zákl. přenesená",J1820,0)</f>
        <v>0</v>
      </c>
      <c r="BH1820" s="193">
        <f>IF(N1820="sníž. přenesená",J1820,0)</f>
        <v>0</v>
      </c>
      <c r="BI1820" s="193">
        <f>IF(N1820="nulová",J1820,0)</f>
        <v>0</v>
      </c>
      <c r="BJ1820" s="20" t="s">
        <v>79</v>
      </c>
      <c r="BK1820" s="193">
        <f>ROUND(I1820*H1820,2)</f>
        <v>0</v>
      </c>
      <c r="BL1820" s="20" t="s">
        <v>226</v>
      </c>
      <c r="BM1820" s="192" t="s">
        <v>2095</v>
      </c>
    </row>
    <row r="1821" spans="1:65" s="2" customFormat="1" ht="11.25">
      <c r="A1821" s="37"/>
      <c r="B1821" s="38"/>
      <c r="C1821" s="39"/>
      <c r="D1821" s="194" t="s">
        <v>172</v>
      </c>
      <c r="E1821" s="39"/>
      <c r="F1821" s="195" t="s">
        <v>2096</v>
      </c>
      <c r="G1821" s="39"/>
      <c r="H1821" s="39"/>
      <c r="I1821" s="196"/>
      <c r="J1821" s="39"/>
      <c r="K1821" s="39"/>
      <c r="L1821" s="42"/>
      <c r="M1821" s="197"/>
      <c r="N1821" s="198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172</v>
      </c>
      <c r="AU1821" s="20" t="s">
        <v>79</v>
      </c>
    </row>
    <row r="1822" spans="1:65" s="12" customFormat="1" ht="22.9" customHeight="1">
      <c r="B1822" s="165"/>
      <c r="C1822" s="166"/>
      <c r="D1822" s="167" t="s">
        <v>68</v>
      </c>
      <c r="E1822" s="179" t="s">
        <v>2097</v>
      </c>
      <c r="F1822" s="179" t="s">
        <v>2098</v>
      </c>
      <c r="G1822" s="166"/>
      <c r="H1822" s="166"/>
      <c r="I1822" s="169"/>
      <c r="J1822" s="180">
        <f>BK1822</f>
        <v>0</v>
      </c>
      <c r="K1822" s="166"/>
      <c r="L1822" s="171"/>
      <c r="M1822" s="172"/>
      <c r="N1822" s="173"/>
      <c r="O1822" s="173"/>
      <c r="P1822" s="174">
        <f>SUM(P1823:P1837)</f>
        <v>0</v>
      </c>
      <c r="Q1822" s="173"/>
      <c r="R1822" s="174">
        <f>SUM(R1823:R1837)</f>
        <v>0.14809848</v>
      </c>
      <c r="S1822" s="173"/>
      <c r="T1822" s="175">
        <f>SUM(T1823:T1837)</f>
        <v>0</v>
      </c>
      <c r="AR1822" s="176" t="s">
        <v>79</v>
      </c>
      <c r="AT1822" s="177" t="s">
        <v>68</v>
      </c>
      <c r="AU1822" s="177" t="s">
        <v>73</v>
      </c>
      <c r="AY1822" s="176" t="s">
        <v>165</v>
      </c>
      <c r="BK1822" s="178">
        <f>SUM(BK1823:BK1837)</f>
        <v>0</v>
      </c>
    </row>
    <row r="1823" spans="1:65" s="2" customFormat="1" ht="37.9" customHeight="1">
      <c r="A1823" s="37"/>
      <c r="B1823" s="38"/>
      <c r="C1823" s="181" t="s">
        <v>1319</v>
      </c>
      <c r="D1823" s="181" t="s">
        <v>167</v>
      </c>
      <c r="E1823" s="182" t="s">
        <v>2099</v>
      </c>
      <c r="F1823" s="183" t="s">
        <v>2100</v>
      </c>
      <c r="G1823" s="184" t="s">
        <v>323</v>
      </c>
      <c r="H1823" s="185">
        <v>10.08</v>
      </c>
      <c r="I1823" s="186"/>
      <c r="J1823" s="187">
        <f>ROUND(I1823*H1823,2)</f>
        <v>0</v>
      </c>
      <c r="K1823" s="183" t="s">
        <v>171</v>
      </c>
      <c r="L1823" s="42"/>
      <c r="M1823" s="188" t="s">
        <v>19</v>
      </c>
      <c r="N1823" s="189" t="s">
        <v>41</v>
      </c>
      <c r="O1823" s="67"/>
      <c r="P1823" s="190">
        <f>O1823*H1823</f>
        <v>0</v>
      </c>
      <c r="Q1823" s="190">
        <v>2.8700000000000002E-3</v>
      </c>
      <c r="R1823" s="190">
        <f>Q1823*H1823</f>
        <v>2.8929600000000003E-2</v>
      </c>
      <c r="S1823" s="190">
        <v>0</v>
      </c>
      <c r="T1823" s="191">
        <f>S1823*H1823</f>
        <v>0</v>
      </c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R1823" s="192" t="s">
        <v>226</v>
      </c>
      <c r="AT1823" s="192" t="s">
        <v>167</v>
      </c>
      <c r="AU1823" s="192" t="s">
        <v>79</v>
      </c>
      <c r="AY1823" s="20" t="s">
        <v>165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20" t="s">
        <v>79</v>
      </c>
      <c r="BK1823" s="193">
        <f>ROUND(I1823*H1823,2)</f>
        <v>0</v>
      </c>
      <c r="BL1823" s="20" t="s">
        <v>226</v>
      </c>
      <c r="BM1823" s="192" t="s">
        <v>2101</v>
      </c>
    </row>
    <row r="1824" spans="1:65" s="2" customFormat="1" ht="11.25">
      <c r="A1824" s="37"/>
      <c r="B1824" s="38"/>
      <c r="C1824" s="39"/>
      <c r="D1824" s="194" t="s">
        <v>172</v>
      </c>
      <c r="E1824" s="39"/>
      <c r="F1824" s="195" t="s">
        <v>2102</v>
      </c>
      <c r="G1824" s="39"/>
      <c r="H1824" s="39"/>
      <c r="I1824" s="196"/>
      <c r="J1824" s="39"/>
      <c r="K1824" s="39"/>
      <c r="L1824" s="42"/>
      <c r="M1824" s="197"/>
      <c r="N1824" s="198"/>
      <c r="O1824" s="67"/>
      <c r="P1824" s="67"/>
      <c r="Q1824" s="67"/>
      <c r="R1824" s="67"/>
      <c r="S1824" s="67"/>
      <c r="T1824" s="68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T1824" s="20" t="s">
        <v>172</v>
      </c>
      <c r="AU1824" s="20" t="s">
        <v>79</v>
      </c>
    </row>
    <row r="1825" spans="1:65" s="13" customFormat="1" ht="11.25">
      <c r="B1825" s="199"/>
      <c r="C1825" s="200"/>
      <c r="D1825" s="201" t="s">
        <v>181</v>
      </c>
      <c r="E1825" s="202" t="s">
        <v>19</v>
      </c>
      <c r="F1825" s="203" t="s">
        <v>2103</v>
      </c>
      <c r="G1825" s="200"/>
      <c r="H1825" s="204">
        <v>1</v>
      </c>
      <c r="I1825" s="205"/>
      <c r="J1825" s="200"/>
      <c r="K1825" s="200"/>
      <c r="L1825" s="206"/>
      <c r="M1825" s="207"/>
      <c r="N1825" s="208"/>
      <c r="O1825" s="208"/>
      <c r="P1825" s="208"/>
      <c r="Q1825" s="208"/>
      <c r="R1825" s="208"/>
      <c r="S1825" s="208"/>
      <c r="T1825" s="209"/>
      <c r="AT1825" s="210" t="s">
        <v>181</v>
      </c>
      <c r="AU1825" s="210" t="s">
        <v>79</v>
      </c>
      <c r="AV1825" s="13" t="s">
        <v>79</v>
      </c>
      <c r="AW1825" s="13" t="s">
        <v>31</v>
      </c>
      <c r="AX1825" s="13" t="s">
        <v>69</v>
      </c>
      <c r="AY1825" s="210" t="s">
        <v>165</v>
      </c>
    </row>
    <row r="1826" spans="1:65" s="13" customFormat="1" ht="11.25">
      <c r="B1826" s="199"/>
      <c r="C1826" s="200"/>
      <c r="D1826" s="201" t="s">
        <v>181</v>
      </c>
      <c r="E1826" s="202" t="s">
        <v>19</v>
      </c>
      <c r="F1826" s="203" t="s">
        <v>2104</v>
      </c>
      <c r="G1826" s="200"/>
      <c r="H1826" s="204">
        <v>10.08</v>
      </c>
      <c r="I1826" s="205"/>
      <c r="J1826" s="200"/>
      <c r="K1826" s="200"/>
      <c r="L1826" s="206"/>
      <c r="M1826" s="207"/>
      <c r="N1826" s="208"/>
      <c r="O1826" s="208"/>
      <c r="P1826" s="208"/>
      <c r="Q1826" s="208"/>
      <c r="R1826" s="208"/>
      <c r="S1826" s="208"/>
      <c r="T1826" s="209"/>
      <c r="AT1826" s="210" t="s">
        <v>181</v>
      </c>
      <c r="AU1826" s="210" t="s">
        <v>79</v>
      </c>
      <c r="AV1826" s="13" t="s">
        <v>79</v>
      </c>
      <c r="AW1826" s="13" t="s">
        <v>31</v>
      </c>
      <c r="AX1826" s="13" t="s">
        <v>73</v>
      </c>
      <c r="AY1826" s="210" t="s">
        <v>165</v>
      </c>
    </row>
    <row r="1827" spans="1:65" s="2" customFormat="1" ht="37.9" customHeight="1">
      <c r="A1827" s="37"/>
      <c r="B1827" s="38"/>
      <c r="C1827" s="233" t="s">
        <v>2105</v>
      </c>
      <c r="D1827" s="233" t="s">
        <v>502</v>
      </c>
      <c r="E1827" s="234" t="s">
        <v>2106</v>
      </c>
      <c r="F1827" s="235" t="s">
        <v>2107</v>
      </c>
      <c r="G1827" s="236" t="s">
        <v>323</v>
      </c>
      <c r="H1827" s="237">
        <v>10.885999999999999</v>
      </c>
      <c r="I1827" s="238"/>
      <c r="J1827" s="239">
        <f>ROUND(I1827*H1827,2)</f>
        <v>0</v>
      </c>
      <c r="K1827" s="235" t="s">
        <v>171</v>
      </c>
      <c r="L1827" s="240"/>
      <c r="M1827" s="241" t="s">
        <v>19</v>
      </c>
      <c r="N1827" s="242" t="s">
        <v>41</v>
      </c>
      <c r="O1827" s="67"/>
      <c r="P1827" s="190">
        <f>O1827*H1827</f>
        <v>0</v>
      </c>
      <c r="Q1827" s="190">
        <v>9.0299999999999998E-3</v>
      </c>
      <c r="R1827" s="190">
        <f>Q1827*H1827</f>
        <v>9.8300579999999985E-2</v>
      </c>
      <c r="S1827" s="190">
        <v>0</v>
      </c>
      <c r="T1827" s="191">
        <f>S1827*H1827</f>
        <v>0</v>
      </c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R1827" s="192" t="s">
        <v>297</v>
      </c>
      <c r="AT1827" s="192" t="s">
        <v>502</v>
      </c>
      <c r="AU1827" s="192" t="s">
        <v>79</v>
      </c>
      <c r="AY1827" s="20" t="s">
        <v>165</v>
      </c>
      <c r="BE1827" s="193">
        <f>IF(N1827="základní",J1827,0)</f>
        <v>0</v>
      </c>
      <c r="BF1827" s="193">
        <f>IF(N1827="snížená",J1827,0)</f>
        <v>0</v>
      </c>
      <c r="BG1827" s="193">
        <f>IF(N1827="zákl. přenesená",J1827,0)</f>
        <v>0</v>
      </c>
      <c r="BH1827" s="193">
        <f>IF(N1827="sníž. přenesená",J1827,0)</f>
        <v>0</v>
      </c>
      <c r="BI1827" s="193">
        <f>IF(N1827="nulová",J1827,0)</f>
        <v>0</v>
      </c>
      <c r="BJ1827" s="20" t="s">
        <v>79</v>
      </c>
      <c r="BK1827" s="193">
        <f>ROUND(I1827*H1827,2)</f>
        <v>0</v>
      </c>
      <c r="BL1827" s="20" t="s">
        <v>226</v>
      </c>
      <c r="BM1827" s="192" t="s">
        <v>2108</v>
      </c>
    </row>
    <row r="1828" spans="1:65" s="13" customFormat="1" ht="11.25">
      <c r="B1828" s="199"/>
      <c r="C1828" s="200"/>
      <c r="D1828" s="201" t="s">
        <v>181</v>
      </c>
      <c r="E1828" s="200"/>
      <c r="F1828" s="203" t="s">
        <v>2109</v>
      </c>
      <c r="G1828" s="200"/>
      <c r="H1828" s="204">
        <v>10.885999999999999</v>
      </c>
      <c r="I1828" s="205"/>
      <c r="J1828" s="200"/>
      <c r="K1828" s="200"/>
      <c r="L1828" s="206"/>
      <c r="M1828" s="207"/>
      <c r="N1828" s="208"/>
      <c r="O1828" s="208"/>
      <c r="P1828" s="208"/>
      <c r="Q1828" s="208"/>
      <c r="R1828" s="208"/>
      <c r="S1828" s="208"/>
      <c r="T1828" s="209"/>
      <c r="AT1828" s="210" t="s">
        <v>181</v>
      </c>
      <c r="AU1828" s="210" t="s">
        <v>79</v>
      </c>
      <c r="AV1828" s="13" t="s">
        <v>79</v>
      </c>
      <c r="AW1828" s="13" t="s">
        <v>4</v>
      </c>
      <c r="AX1828" s="13" t="s">
        <v>73</v>
      </c>
      <c r="AY1828" s="210" t="s">
        <v>165</v>
      </c>
    </row>
    <row r="1829" spans="1:65" s="2" customFormat="1" ht="21.75" customHeight="1">
      <c r="A1829" s="37"/>
      <c r="B1829" s="38"/>
      <c r="C1829" s="181" t="s">
        <v>1323</v>
      </c>
      <c r="D1829" s="181" t="s">
        <v>167</v>
      </c>
      <c r="E1829" s="182" t="s">
        <v>2110</v>
      </c>
      <c r="F1829" s="183" t="s">
        <v>2111</v>
      </c>
      <c r="G1829" s="184" t="s">
        <v>170</v>
      </c>
      <c r="H1829" s="185">
        <v>26.2</v>
      </c>
      <c r="I1829" s="186"/>
      <c r="J1829" s="187">
        <f>ROUND(I1829*H1829,2)</f>
        <v>0</v>
      </c>
      <c r="K1829" s="183" t="s">
        <v>171</v>
      </c>
      <c r="L1829" s="42"/>
      <c r="M1829" s="188" t="s">
        <v>19</v>
      </c>
      <c r="N1829" s="189" t="s">
        <v>41</v>
      </c>
      <c r="O1829" s="67"/>
      <c r="P1829" s="190">
        <f>O1829*H1829</f>
        <v>0</v>
      </c>
      <c r="Q1829" s="190">
        <v>3.0000000000000001E-5</v>
      </c>
      <c r="R1829" s="190">
        <f>Q1829*H1829</f>
        <v>7.8600000000000002E-4</v>
      </c>
      <c r="S1829" s="190">
        <v>0</v>
      </c>
      <c r="T1829" s="191">
        <f>S1829*H1829</f>
        <v>0</v>
      </c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R1829" s="192" t="s">
        <v>226</v>
      </c>
      <c r="AT1829" s="192" t="s">
        <v>167</v>
      </c>
      <c r="AU1829" s="192" t="s">
        <v>79</v>
      </c>
      <c r="AY1829" s="20" t="s">
        <v>165</v>
      </c>
      <c r="BE1829" s="193">
        <f>IF(N1829="základní",J1829,0)</f>
        <v>0</v>
      </c>
      <c r="BF1829" s="193">
        <f>IF(N1829="snížená",J1829,0)</f>
        <v>0</v>
      </c>
      <c r="BG1829" s="193">
        <f>IF(N1829="zákl. přenesená",J1829,0)</f>
        <v>0</v>
      </c>
      <c r="BH1829" s="193">
        <f>IF(N1829="sníž. přenesená",J1829,0)</f>
        <v>0</v>
      </c>
      <c r="BI1829" s="193">
        <f>IF(N1829="nulová",J1829,0)</f>
        <v>0</v>
      </c>
      <c r="BJ1829" s="20" t="s">
        <v>79</v>
      </c>
      <c r="BK1829" s="193">
        <f>ROUND(I1829*H1829,2)</f>
        <v>0</v>
      </c>
      <c r="BL1829" s="20" t="s">
        <v>226</v>
      </c>
      <c r="BM1829" s="192" t="s">
        <v>2112</v>
      </c>
    </row>
    <row r="1830" spans="1:65" s="2" customFormat="1" ht="11.25">
      <c r="A1830" s="37"/>
      <c r="B1830" s="38"/>
      <c r="C1830" s="39"/>
      <c r="D1830" s="194" t="s">
        <v>172</v>
      </c>
      <c r="E1830" s="39"/>
      <c r="F1830" s="195" t="s">
        <v>2113</v>
      </c>
      <c r="G1830" s="39"/>
      <c r="H1830" s="39"/>
      <c r="I1830" s="196"/>
      <c r="J1830" s="39"/>
      <c r="K1830" s="39"/>
      <c r="L1830" s="42"/>
      <c r="M1830" s="197"/>
      <c r="N1830" s="198"/>
      <c r="O1830" s="67"/>
      <c r="P1830" s="67"/>
      <c r="Q1830" s="67"/>
      <c r="R1830" s="67"/>
      <c r="S1830" s="67"/>
      <c r="T1830" s="68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T1830" s="20" t="s">
        <v>172</v>
      </c>
      <c r="AU1830" s="20" t="s">
        <v>79</v>
      </c>
    </row>
    <row r="1831" spans="1:65" s="13" customFormat="1" ht="11.25">
      <c r="B1831" s="199"/>
      <c r="C1831" s="200"/>
      <c r="D1831" s="201" t="s">
        <v>181</v>
      </c>
      <c r="E1831" s="202" t="s">
        <v>19</v>
      </c>
      <c r="F1831" s="203" t="s">
        <v>2103</v>
      </c>
      <c r="G1831" s="200"/>
      <c r="H1831" s="204">
        <v>1</v>
      </c>
      <c r="I1831" s="205"/>
      <c r="J1831" s="200"/>
      <c r="K1831" s="200"/>
      <c r="L1831" s="206"/>
      <c r="M1831" s="207"/>
      <c r="N1831" s="208"/>
      <c r="O1831" s="208"/>
      <c r="P1831" s="208"/>
      <c r="Q1831" s="208"/>
      <c r="R1831" s="208"/>
      <c r="S1831" s="208"/>
      <c r="T1831" s="209"/>
      <c r="AT1831" s="210" t="s">
        <v>181</v>
      </c>
      <c r="AU1831" s="210" t="s">
        <v>79</v>
      </c>
      <c r="AV1831" s="13" t="s">
        <v>79</v>
      </c>
      <c r="AW1831" s="13" t="s">
        <v>31</v>
      </c>
      <c r="AX1831" s="13" t="s">
        <v>69</v>
      </c>
      <c r="AY1831" s="210" t="s">
        <v>165</v>
      </c>
    </row>
    <row r="1832" spans="1:65" s="13" customFormat="1" ht="11.25">
      <c r="B1832" s="199"/>
      <c r="C1832" s="200"/>
      <c r="D1832" s="201" t="s">
        <v>181</v>
      </c>
      <c r="E1832" s="202" t="s">
        <v>19</v>
      </c>
      <c r="F1832" s="203" t="s">
        <v>2114</v>
      </c>
      <c r="G1832" s="200"/>
      <c r="H1832" s="204">
        <v>25.2</v>
      </c>
      <c r="I1832" s="205"/>
      <c r="J1832" s="200"/>
      <c r="K1832" s="200"/>
      <c r="L1832" s="206"/>
      <c r="M1832" s="207"/>
      <c r="N1832" s="208"/>
      <c r="O1832" s="208"/>
      <c r="P1832" s="208"/>
      <c r="Q1832" s="208"/>
      <c r="R1832" s="208"/>
      <c r="S1832" s="208"/>
      <c r="T1832" s="209"/>
      <c r="AT1832" s="210" t="s">
        <v>181</v>
      </c>
      <c r="AU1832" s="210" t="s">
        <v>79</v>
      </c>
      <c r="AV1832" s="13" t="s">
        <v>79</v>
      </c>
      <c r="AW1832" s="13" t="s">
        <v>31</v>
      </c>
      <c r="AX1832" s="13" t="s">
        <v>69</v>
      </c>
      <c r="AY1832" s="210" t="s">
        <v>165</v>
      </c>
    </row>
    <row r="1833" spans="1:65" s="15" customFormat="1" ht="11.25">
      <c r="B1833" s="221"/>
      <c r="C1833" s="222"/>
      <c r="D1833" s="201" t="s">
        <v>181</v>
      </c>
      <c r="E1833" s="223" t="s">
        <v>19</v>
      </c>
      <c r="F1833" s="224" t="s">
        <v>184</v>
      </c>
      <c r="G1833" s="222"/>
      <c r="H1833" s="225">
        <v>26.2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181</v>
      </c>
      <c r="AU1833" s="231" t="s">
        <v>79</v>
      </c>
      <c r="AV1833" s="15" t="s">
        <v>88</v>
      </c>
      <c r="AW1833" s="15" t="s">
        <v>31</v>
      </c>
      <c r="AX1833" s="15" t="s">
        <v>73</v>
      </c>
      <c r="AY1833" s="231" t="s">
        <v>165</v>
      </c>
    </row>
    <row r="1834" spans="1:65" s="2" customFormat="1" ht="24.2" customHeight="1">
      <c r="A1834" s="37"/>
      <c r="B1834" s="38"/>
      <c r="C1834" s="233" t="s">
        <v>2115</v>
      </c>
      <c r="D1834" s="233" t="s">
        <v>502</v>
      </c>
      <c r="E1834" s="234" t="s">
        <v>2116</v>
      </c>
      <c r="F1834" s="235" t="s">
        <v>2117</v>
      </c>
      <c r="G1834" s="236" t="s">
        <v>170</v>
      </c>
      <c r="H1834" s="237">
        <v>27.51</v>
      </c>
      <c r="I1834" s="238"/>
      <c r="J1834" s="239">
        <f>ROUND(I1834*H1834,2)</f>
        <v>0</v>
      </c>
      <c r="K1834" s="235" t="s">
        <v>171</v>
      </c>
      <c r="L1834" s="240"/>
      <c r="M1834" s="241" t="s">
        <v>19</v>
      </c>
      <c r="N1834" s="242" t="s">
        <v>41</v>
      </c>
      <c r="O1834" s="67"/>
      <c r="P1834" s="190">
        <f>O1834*H1834</f>
        <v>0</v>
      </c>
      <c r="Q1834" s="190">
        <v>7.2999999999999996E-4</v>
      </c>
      <c r="R1834" s="190">
        <f>Q1834*H1834</f>
        <v>2.0082300000000001E-2</v>
      </c>
      <c r="S1834" s="190">
        <v>0</v>
      </c>
      <c r="T1834" s="191">
        <f>S1834*H1834</f>
        <v>0</v>
      </c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R1834" s="192" t="s">
        <v>297</v>
      </c>
      <c r="AT1834" s="192" t="s">
        <v>502</v>
      </c>
      <c r="AU1834" s="192" t="s">
        <v>79</v>
      </c>
      <c r="AY1834" s="20" t="s">
        <v>165</v>
      </c>
      <c r="BE1834" s="193">
        <f>IF(N1834="základní",J1834,0)</f>
        <v>0</v>
      </c>
      <c r="BF1834" s="193">
        <f>IF(N1834="snížená",J1834,0)</f>
        <v>0</v>
      </c>
      <c r="BG1834" s="193">
        <f>IF(N1834="zákl. přenesená",J1834,0)</f>
        <v>0</v>
      </c>
      <c r="BH1834" s="193">
        <f>IF(N1834="sníž. přenesená",J1834,0)</f>
        <v>0</v>
      </c>
      <c r="BI1834" s="193">
        <f>IF(N1834="nulová",J1834,0)</f>
        <v>0</v>
      </c>
      <c r="BJ1834" s="20" t="s">
        <v>79</v>
      </c>
      <c r="BK1834" s="193">
        <f>ROUND(I1834*H1834,2)</f>
        <v>0</v>
      </c>
      <c r="BL1834" s="20" t="s">
        <v>226</v>
      </c>
      <c r="BM1834" s="192" t="s">
        <v>2118</v>
      </c>
    </row>
    <row r="1835" spans="1:65" s="13" customFormat="1" ht="11.25">
      <c r="B1835" s="199"/>
      <c r="C1835" s="200"/>
      <c r="D1835" s="201" t="s">
        <v>181</v>
      </c>
      <c r="E1835" s="200"/>
      <c r="F1835" s="203" t="s">
        <v>2119</v>
      </c>
      <c r="G1835" s="200"/>
      <c r="H1835" s="204">
        <v>27.51</v>
      </c>
      <c r="I1835" s="205"/>
      <c r="J1835" s="200"/>
      <c r="K1835" s="200"/>
      <c r="L1835" s="206"/>
      <c r="M1835" s="207"/>
      <c r="N1835" s="208"/>
      <c r="O1835" s="208"/>
      <c r="P1835" s="208"/>
      <c r="Q1835" s="208"/>
      <c r="R1835" s="208"/>
      <c r="S1835" s="208"/>
      <c r="T1835" s="209"/>
      <c r="AT1835" s="210" t="s">
        <v>181</v>
      </c>
      <c r="AU1835" s="210" t="s">
        <v>79</v>
      </c>
      <c r="AV1835" s="13" t="s">
        <v>79</v>
      </c>
      <c r="AW1835" s="13" t="s">
        <v>4</v>
      </c>
      <c r="AX1835" s="13" t="s">
        <v>73</v>
      </c>
      <c r="AY1835" s="210" t="s">
        <v>165</v>
      </c>
    </row>
    <row r="1836" spans="1:65" s="2" customFormat="1" ht="49.15" customHeight="1">
      <c r="A1836" s="37"/>
      <c r="B1836" s="38"/>
      <c r="C1836" s="181" t="s">
        <v>1328</v>
      </c>
      <c r="D1836" s="181" t="s">
        <v>167</v>
      </c>
      <c r="E1836" s="182" t="s">
        <v>2120</v>
      </c>
      <c r="F1836" s="183" t="s">
        <v>2121</v>
      </c>
      <c r="G1836" s="184" t="s">
        <v>256</v>
      </c>
      <c r="H1836" s="185">
        <v>0.14799999999999999</v>
      </c>
      <c r="I1836" s="186"/>
      <c r="J1836" s="187">
        <f>ROUND(I1836*H1836,2)</f>
        <v>0</v>
      </c>
      <c r="K1836" s="183" t="s">
        <v>171</v>
      </c>
      <c r="L1836" s="42"/>
      <c r="M1836" s="188" t="s">
        <v>19</v>
      </c>
      <c r="N1836" s="189" t="s">
        <v>41</v>
      </c>
      <c r="O1836" s="67"/>
      <c r="P1836" s="190">
        <f>O1836*H1836</f>
        <v>0</v>
      </c>
      <c r="Q1836" s="190">
        <v>0</v>
      </c>
      <c r="R1836" s="190">
        <f>Q1836*H1836</f>
        <v>0</v>
      </c>
      <c r="S1836" s="190">
        <v>0</v>
      </c>
      <c r="T1836" s="191">
        <f>S1836*H1836</f>
        <v>0</v>
      </c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R1836" s="192" t="s">
        <v>226</v>
      </c>
      <c r="AT1836" s="192" t="s">
        <v>167</v>
      </c>
      <c r="AU1836" s="192" t="s">
        <v>79</v>
      </c>
      <c r="AY1836" s="20" t="s">
        <v>165</v>
      </c>
      <c r="BE1836" s="193">
        <f>IF(N1836="základní",J1836,0)</f>
        <v>0</v>
      </c>
      <c r="BF1836" s="193">
        <f>IF(N1836="snížená",J1836,0)</f>
        <v>0</v>
      </c>
      <c r="BG1836" s="193">
        <f>IF(N1836="zákl. přenesená",J1836,0)</f>
        <v>0</v>
      </c>
      <c r="BH1836" s="193">
        <f>IF(N1836="sníž. přenesená",J1836,0)</f>
        <v>0</v>
      </c>
      <c r="BI1836" s="193">
        <f>IF(N1836="nulová",J1836,0)</f>
        <v>0</v>
      </c>
      <c r="BJ1836" s="20" t="s">
        <v>79</v>
      </c>
      <c r="BK1836" s="193">
        <f>ROUND(I1836*H1836,2)</f>
        <v>0</v>
      </c>
      <c r="BL1836" s="20" t="s">
        <v>226</v>
      </c>
      <c r="BM1836" s="192" t="s">
        <v>2122</v>
      </c>
    </row>
    <row r="1837" spans="1:65" s="2" customFormat="1" ht="11.25">
      <c r="A1837" s="37"/>
      <c r="B1837" s="38"/>
      <c r="C1837" s="39"/>
      <c r="D1837" s="194" t="s">
        <v>172</v>
      </c>
      <c r="E1837" s="39"/>
      <c r="F1837" s="195" t="s">
        <v>2123</v>
      </c>
      <c r="G1837" s="39"/>
      <c r="H1837" s="39"/>
      <c r="I1837" s="196"/>
      <c r="J1837" s="39"/>
      <c r="K1837" s="39"/>
      <c r="L1837" s="42"/>
      <c r="M1837" s="197"/>
      <c r="N1837" s="198"/>
      <c r="O1837" s="67"/>
      <c r="P1837" s="67"/>
      <c r="Q1837" s="67"/>
      <c r="R1837" s="67"/>
      <c r="S1837" s="67"/>
      <c r="T1837" s="68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T1837" s="20" t="s">
        <v>172</v>
      </c>
      <c r="AU1837" s="20" t="s">
        <v>79</v>
      </c>
    </row>
    <row r="1838" spans="1:65" s="12" customFormat="1" ht="22.9" customHeight="1">
      <c r="B1838" s="165"/>
      <c r="C1838" s="166"/>
      <c r="D1838" s="167" t="s">
        <v>68</v>
      </c>
      <c r="E1838" s="179" t="s">
        <v>2124</v>
      </c>
      <c r="F1838" s="179" t="s">
        <v>2125</v>
      </c>
      <c r="G1838" s="166"/>
      <c r="H1838" s="166"/>
      <c r="I1838" s="169"/>
      <c r="J1838" s="180">
        <f>BK1838</f>
        <v>0</v>
      </c>
      <c r="K1838" s="166"/>
      <c r="L1838" s="171"/>
      <c r="M1838" s="172"/>
      <c r="N1838" s="173"/>
      <c r="O1838" s="173"/>
      <c r="P1838" s="174">
        <f>SUM(P1839:P1844)</f>
        <v>0</v>
      </c>
      <c r="Q1838" s="173"/>
      <c r="R1838" s="174">
        <f>SUM(R1839:R1844)</f>
        <v>2.8E-3</v>
      </c>
      <c r="S1838" s="173"/>
      <c r="T1838" s="175">
        <f>SUM(T1839:T1844)</f>
        <v>0</v>
      </c>
      <c r="AR1838" s="176" t="s">
        <v>79</v>
      </c>
      <c r="AT1838" s="177" t="s">
        <v>68</v>
      </c>
      <c r="AU1838" s="177" t="s">
        <v>73</v>
      </c>
      <c r="AY1838" s="176" t="s">
        <v>165</v>
      </c>
      <c r="BK1838" s="178">
        <f>SUM(BK1839:BK1844)</f>
        <v>0</v>
      </c>
    </row>
    <row r="1839" spans="1:65" s="2" customFormat="1" ht="24.2" customHeight="1">
      <c r="A1839" s="37"/>
      <c r="B1839" s="38"/>
      <c r="C1839" s="181" t="s">
        <v>2126</v>
      </c>
      <c r="D1839" s="181" t="s">
        <v>167</v>
      </c>
      <c r="E1839" s="182" t="s">
        <v>2127</v>
      </c>
      <c r="F1839" s="183" t="s">
        <v>2128</v>
      </c>
      <c r="G1839" s="184" t="s">
        <v>290</v>
      </c>
      <c r="H1839" s="185">
        <v>7</v>
      </c>
      <c r="I1839" s="186"/>
      <c r="J1839" s="187">
        <f>ROUND(I1839*H1839,2)</f>
        <v>0</v>
      </c>
      <c r="K1839" s="183" t="s">
        <v>171</v>
      </c>
      <c r="L1839" s="42"/>
      <c r="M1839" s="188" t="s">
        <v>19</v>
      </c>
      <c r="N1839" s="189" t="s">
        <v>41</v>
      </c>
      <c r="O1839" s="67"/>
      <c r="P1839" s="190">
        <f>O1839*H1839</f>
        <v>0</v>
      </c>
      <c r="Q1839" s="190">
        <v>0</v>
      </c>
      <c r="R1839" s="190">
        <f>Q1839*H1839</f>
        <v>0</v>
      </c>
      <c r="S1839" s="190">
        <v>0</v>
      </c>
      <c r="T1839" s="191">
        <f>S1839*H1839</f>
        <v>0</v>
      </c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R1839" s="192" t="s">
        <v>226</v>
      </c>
      <c r="AT1839" s="192" t="s">
        <v>167</v>
      </c>
      <c r="AU1839" s="192" t="s">
        <v>79</v>
      </c>
      <c r="AY1839" s="20" t="s">
        <v>165</v>
      </c>
      <c r="BE1839" s="193">
        <f>IF(N1839="základní",J1839,0)</f>
        <v>0</v>
      </c>
      <c r="BF1839" s="193">
        <f>IF(N1839="snížená",J1839,0)</f>
        <v>0</v>
      </c>
      <c r="BG1839" s="193">
        <f>IF(N1839="zákl. přenesená",J1839,0)</f>
        <v>0</v>
      </c>
      <c r="BH1839" s="193">
        <f>IF(N1839="sníž. přenesená",J1839,0)</f>
        <v>0</v>
      </c>
      <c r="BI1839" s="193">
        <f>IF(N1839="nulová",J1839,0)</f>
        <v>0</v>
      </c>
      <c r="BJ1839" s="20" t="s">
        <v>79</v>
      </c>
      <c r="BK1839" s="193">
        <f>ROUND(I1839*H1839,2)</f>
        <v>0</v>
      </c>
      <c r="BL1839" s="20" t="s">
        <v>226</v>
      </c>
      <c r="BM1839" s="192" t="s">
        <v>2129</v>
      </c>
    </row>
    <row r="1840" spans="1:65" s="2" customFormat="1" ht="11.25">
      <c r="A1840" s="37"/>
      <c r="B1840" s="38"/>
      <c r="C1840" s="39"/>
      <c r="D1840" s="194" t="s">
        <v>172</v>
      </c>
      <c r="E1840" s="39"/>
      <c r="F1840" s="195" t="s">
        <v>2130</v>
      </c>
      <c r="G1840" s="39"/>
      <c r="H1840" s="39"/>
      <c r="I1840" s="196"/>
      <c r="J1840" s="39"/>
      <c r="K1840" s="39"/>
      <c r="L1840" s="42"/>
      <c r="M1840" s="197"/>
      <c r="N1840" s="198"/>
      <c r="O1840" s="67"/>
      <c r="P1840" s="67"/>
      <c r="Q1840" s="67"/>
      <c r="R1840" s="67"/>
      <c r="S1840" s="67"/>
      <c r="T1840" s="68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T1840" s="20" t="s">
        <v>172</v>
      </c>
      <c r="AU1840" s="20" t="s">
        <v>79</v>
      </c>
    </row>
    <row r="1841" spans="1:65" s="2" customFormat="1" ht="33" customHeight="1">
      <c r="A1841" s="37"/>
      <c r="B1841" s="38"/>
      <c r="C1841" s="181" t="s">
        <v>1335</v>
      </c>
      <c r="D1841" s="181" t="s">
        <v>167</v>
      </c>
      <c r="E1841" s="182" t="s">
        <v>2131</v>
      </c>
      <c r="F1841" s="183" t="s">
        <v>2132</v>
      </c>
      <c r="G1841" s="184" t="s">
        <v>290</v>
      </c>
      <c r="H1841" s="185">
        <v>7</v>
      </c>
      <c r="I1841" s="186"/>
      <c r="J1841" s="187">
        <f>ROUND(I1841*H1841,2)</f>
        <v>0</v>
      </c>
      <c r="K1841" s="183" t="s">
        <v>171</v>
      </c>
      <c r="L1841" s="42"/>
      <c r="M1841" s="188" t="s">
        <v>19</v>
      </c>
      <c r="N1841" s="189" t="s">
        <v>41</v>
      </c>
      <c r="O1841" s="67"/>
      <c r="P1841" s="190">
        <f>O1841*H1841</f>
        <v>0</v>
      </c>
      <c r="Q1841" s="190">
        <v>0</v>
      </c>
      <c r="R1841" s="190">
        <f>Q1841*H1841</f>
        <v>0</v>
      </c>
      <c r="S1841" s="190">
        <v>0</v>
      </c>
      <c r="T1841" s="191">
        <f>S1841*H1841</f>
        <v>0</v>
      </c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R1841" s="192" t="s">
        <v>226</v>
      </c>
      <c r="AT1841" s="192" t="s">
        <v>167</v>
      </c>
      <c r="AU1841" s="192" t="s">
        <v>79</v>
      </c>
      <c r="AY1841" s="20" t="s">
        <v>165</v>
      </c>
      <c r="BE1841" s="193">
        <f>IF(N1841="základní",J1841,0)</f>
        <v>0</v>
      </c>
      <c r="BF1841" s="193">
        <f>IF(N1841="snížená",J1841,0)</f>
        <v>0</v>
      </c>
      <c r="BG1841" s="193">
        <f>IF(N1841="zákl. přenesená",J1841,0)</f>
        <v>0</v>
      </c>
      <c r="BH1841" s="193">
        <f>IF(N1841="sníž. přenesená",J1841,0)</f>
        <v>0</v>
      </c>
      <c r="BI1841" s="193">
        <f>IF(N1841="nulová",J1841,0)</f>
        <v>0</v>
      </c>
      <c r="BJ1841" s="20" t="s">
        <v>79</v>
      </c>
      <c r="BK1841" s="193">
        <f>ROUND(I1841*H1841,2)</f>
        <v>0</v>
      </c>
      <c r="BL1841" s="20" t="s">
        <v>226</v>
      </c>
      <c r="BM1841" s="192" t="s">
        <v>2133</v>
      </c>
    </row>
    <row r="1842" spans="1:65" s="2" customFormat="1" ht="11.25">
      <c r="A1842" s="37"/>
      <c r="B1842" s="38"/>
      <c r="C1842" s="39"/>
      <c r="D1842" s="194" t="s">
        <v>172</v>
      </c>
      <c r="E1842" s="39"/>
      <c r="F1842" s="195" t="s">
        <v>2134</v>
      </c>
      <c r="G1842" s="39"/>
      <c r="H1842" s="39"/>
      <c r="I1842" s="196"/>
      <c r="J1842" s="39"/>
      <c r="K1842" s="39"/>
      <c r="L1842" s="42"/>
      <c r="M1842" s="197"/>
      <c r="N1842" s="198"/>
      <c r="O1842" s="67"/>
      <c r="P1842" s="67"/>
      <c r="Q1842" s="67"/>
      <c r="R1842" s="67"/>
      <c r="S1842" s="67"/>
      <c r="T1842" s="68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T1842" s="20" t="s">
        <v>172</v>
      </c>
      <c r="AU1842" s="20" t="s">
        <v>79</v>
      </c>
    </row>
    <row r="1843" spans="1:65" s="2" customFormat="1" ht="44.25" customHeight="1">
      <c r="A1843" s="37"/>
      <c r="B1843" s="38"/>
      <c r="C1843" s="233" t="s">
        <v>2135</v>
      </c>
      <c r="D1843" s="233" t="s">
        <v>502</v>
      </c>
      <c r="E1843" s="234" t="s">
        <v>2136</v>
      </c>
      <c r="F1843" s="235" t="s">
        <v>2137</v>
      </c>
      <c r="G1843" s="236" t="s">
        <v>290</v>
      </c>
      <c r="H1843" s="237">
        <v>7</v>
      </c>
      <c r="I1843" s="238"/>
      <c r="J1843" s="239">
        <f>ROUND(I1843*H1843,2)</f>
        <v>0</v>
      </c>
      <c r="K1843" s="235" t="s">
        <v>171</v>
      </c>
      <c r="L1843" s="240"/>
      <c r="M1843" s="241" t="s">
        <v>19</v>
      </c>
      <c r="N1843" s="242" t="s">
        <v>41</v>
      </c>
      <c r="O1843" s="67"/>
      <c r="P1843" s="190">
        <f>O1843*H1843</f>
        <v>0</v>
      </c>
      <c r="Q1843" s="190">
        <v>2.0000000000000001E-4</v>
      </c>
      <c r="R1843" s="190">
        <f>Q1843*H1843</f>
        <v>1.4E-3</v>
      </c>
      <c r="S1843" s="190">
        <v>0</v>
      </c>
      <c r="T1843" s="191">
        <f>S1843*H1843</f>
        <v>0</v>
      </c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R1843" s="192" t="s">
        <v>297</v>
      </c>
      <c r="AT1843" s="192" t="s">
        <v>502</v>
      </c>
      <c r="AU1843" s="192" t="s">
        <v>79</v>
      </c>
      <c r="AY1843" s="20" t="s">
        <v>165</v>
      </c>
      <c r="BE1843" s="193">
        <f>IF(N1843="základní",J1843,0)</f>
        <v>0</v>
      </c>
      <c r="BF1843" s="193">
        <f>IF(N1843="snížená",J1843,0)</f>
        <v>0</v>
      </c>
      <c r="BG1843" s="193">
        <f>IF(N1843="zákl. přenesená",J1843,0)</f>
        <v>0</v>
      </c>
      <c r="BH1843" s="193">
        <f>IF(N1843="sníž. přenesená",J1843,0)</f>
        <v>0</v>
      </c>
      <c r="BI1843" s="193">
        <f>IF(N1843="nulová",J1843,0)</f>
        <v>0</v>
      </c>
      <c r="BJ1843" s="20" t="s">
        <v>79</v>
      </c>
      <c r="BK1843" s="193">
        <f>ROUND(I1843*H1843,2)</f>
        <v>0</v>
      </c>
      <c r="BL1843" s="20" t="s">
        <v>226</v>
      </c>
      <c r="BM1843" s="192" t="s">
        <v>2138</v>
      </c>
    </row>
    <row r="1844" spans="1:65" s="2" customFormat="1" ht="37.9" customHeight="1">
      <c r="A1844" s="37"/>
      <c r="B1844" s="38"/>
      <c r="C1844" s="233" t="s">
        <v>1345</v>
      </c>
      <c r="D1844" s="233" t="s">
        <v>502</v>
      </c>
      <c r="E1844" s="234" t="s">
        <v>2139</v>
      </c>
      <c r="F1844" s="235" t="s">
        <v>2140</v>
      </c>
      <c r="G1844" s="236" t="s">
        <v>290</v>
      </c>
      <c r="H1844" s="237">
        <v>7</v>
      </c>
      <c r="I1844" s="238"/>
      <c r="J1844" s="239">
        <f>ROUND(I1844*H1844,2)</f>
        <v>0</v>
      </c>
      <c r="K1844" s="235" t="s">
        <v>171</v>
      </c>
      <c r="L1844" s="240"/>
      <c r="M1844" s="241" t="s">
        <v>19</v>
      </c>
      <c r="N1844" s="242" t="s">
        <v>41</v>
      </c>
      <c r="O1844" s="67"/>
      <c r="P1844" s="190">
        <f>O1844*H1844</f>
        <v>0</v>
      </c>
      <c r="Q1844" s="190">
        <v>2.0000000000000001E-4</v>
      </c>
      <c r="R1844" s="190">
        <f>Q1844*H1844</f>
        <v>1.4E-3</v>
      </c>
      <c r="S1844" s="190">
        <v>0</v>
      </c>
      <c r="T1844" s="191">
        <f>S1844*H1844</f>
        <v>0</v>
      </c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R1844" s="192" t="s">
        <v>297</v>
      </c>
      <c r="AT1844" s="192" t="s">
        <v>502</v>
      </c>
      <c r="AU1844" s="192" t="s">
        <v>79</v>
      </c>
      <c r="AY1844" s="20" t="s">
        <v>165</v>
      </c>
      <c r="BE1844" s="193">
        <f>IF(N1844="základní",J1844,0)</f>
        <v>0</v>
      </c>
      <c r="BF1844" s="193">
        <f>IF(N1844="snížená",J1844,0)</f>
        <v>0</v>
      </c>
      <c r="BG1844" s="193">
        <f>IF(N1844="zákl. přenesená",J1844,0)</f>
        <v>0</v>
      </c>
      <c r="BH1844" s="193">
        <f>IF(N1844="sníž. přenesená",J1844,0)</f>
        <v>0</v>
      </c>
      <c r="BI1844" s="193">
        <f>IF(N1844="nulová",J1844,0)</f>
        <v>0</v>
      </c>
      <c r="BJ1844" s="20" t="s">
        <v>79</v>
      </c>
      <c r="BK1844" s="193">
        <f>ROUND(I1844*H1844,2)</f>
        <v>0</v>
      </c>
      <c r="BL1844" s="20" t="s">
        <v>226</v>
      </c>
      <c r="BM1844" s="192" t="s">
        <v>2141</v>
      </c>
    </row>
    <row r="1845" spans="1:65" s="12" customFormat="1" ht="22.9" customHeight="1">
      <c r="B1845" s="165"/>
      <c r="C1845" s="166"/>
      <c r="D1845" s="167" t="s">
        <v>68</v>
      </c>
      <c r="E1845" s="179" t="s">
        <v>2142</v>
      </c>
      <c r="F1845" s="179" t="s">
        <v>2143</v>
      </c>
      <c r="G1845" s="166"/>
      <c r="H1845" s="166"/>
      <c r="I1845" s="169"/>
      <c r="J1845" s="180">
        <f>BK1845</f>
        <v>0</v>
      </c>
      <c r="K1845" s="166"/>
      <c r="L1845" s="171"/>
      <c r="M1845" s="172"/>
      <c r="N1845" s="173"/>
      <c r="O1845" s="173"/>
      <c r="P1845" s="174">
        <f>SUM(P1846:P2016)</f>
        <v>0</v>
      </c>
      <c r="Q1845" s="173"/>
      <c r="R1845" s="174">
        <f>SUM(R1846:R2016)</f>
        <v>14.696051299999999</v>
      </c>
      <c r="S1845" s="173"/>
      <c r="T1845" s="175">
        <f>SUM(T1846:T2016)</f>
        <v>36.002410000000005</v>
      </c>
      <c r="AR1845" s="176" t="s">
        <v>79</v>
      </c>
      <c r="AT1845" s="177" t="s">
        <v>68</v>
      </c>
      <c r="AU1845" s="177" t="s">
        <v>73</v>
      </c>
      <c r="AY1845" s="176" t="s">
        <v>165</v>
      </c>
      <c r="BK1845" s="178">
        <f>SUM(BK1846:BK2016)</f>
        <v>0</v>
      </c>
    </row>
    <row r="1846" spans="1:65" s="2" customFormat="1" ht="55.5" customHeight="1">
      <c r="A1846" s="37"/>
      <c r="B1846" s="38"/>
      <c r="C1846" s="181" t="s">
        <v>2144</v>
      </c>
      <c r="D1846" s="181" t="s">
        <v>167</v>
      </c>
      <c r="E1846" s="182" t="s">
        <v>2145</v>
      </c>
      <c r="F1846" s="183" t="s">
        <v>2146</v>
      </c>
      <c r="G1846" s="184" t="s">
        <v>170</v>
      </c>
      <c r="H1846" s="185">
        <v>133.929</v>
      </c>
      <c r="I1846" s="186"/>
      <c r="J1846" s="187">
        <f>ROUND(I1846*H1846,2)</f>
        <v>0</v>
      </c>
      <c r="K1846" s="183" t="s">
        <v>171</v>
      </c>
      <c r="L1846" s="42"/>
      <c r="M1846" s="188" t="s">
        <v>19</v>
      </c>
      <c r="N1846" s="189" t="s">
        <v>41</v>
      </c>
      <c r="O1846" s="67"/>
      <c r="P1846" s="190">
        <f>O1846*H1846</f>
        <v>0</v>
      </c>
      <c r="Q1846" s="190">
        <v>0</v>
      </c>
      <c r="R1846" s="190">
        <f>Q1846*H1846</f>
        <v>0</v>
      </c>
      <c r="S1846" s="190">
        <v>0</v>
      </c>
      <c r="T1846" s="191">
        <f>S1846*H1846</f>
        <v>0</v>
      </c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R1846" s="192" t="s">
        <v>226</v>
      </c>
      <c r="AT1846" s="192" t="s">
        <v>167</v>
      </c>
      <c r="AU1846" s="192" t="s">
        <v>79</v>
      </c>
      <c r="AY1846" s="20" t="s">
        <v>165</v>
      </c>
      <c r="BE1846" s="193">
        <f>IF(N1846="základní",J1846,0)</f>
        <v>0</v>
      </c>
      <c r="BF1846" s="193">
        <f>IF(N1846="snížená",J1846,0)</f>
        <v>0</v>
      </c>
      <c r="BG1846" s="193">
        <f>IF(N1846="zákl. přenesená",J1846,0)</f>
        <v>0</v>
      </c>
      <c r="BH1846" s="193">
        <f>IF(N1846="sníž. přenesená",J1846,0)</f>
        <v>0</v>
      </c>
      <c r="BI1846" s="193">
        <f>IF(N1846="nulová",J1846,0)</f>
        <v>0</v>
      </c>
      <c r="BJ1846" s="20" t="s">
        <v>79</v>
      </c>
      <c r="BK1846" s="193">
        <f>ROUND(I1846*H1846,2)</f>
        <v>0</v>
      </c>
      <c r="BL1846" s="20" t="s">
        <v>226</v>
      </c>
      <c r="BM1846" s="192" t="s">
        <v>2147</v>
      </c>
    </row>
    <row r="1847" spans="1:65" s="2" customFormat="1" ht="11.25">
      <c r="A1847" s="37"/>
      <c r="B1847" s="38"/>
      <c r="C1847" s="39"/>
      <c r="D1847" s="194" t="s">
        <v>172</v>
      </c>
      <c r="E1847" s="39"/>
      <c r="F1847" s="195" t="s">
        <v>2148</v>
      </c>
      <c r="G1847" s="39"/>
      <c r="H1847" s="39"/>
      <c r="I1847" s="196"/>
      <c r="J1847" s="39"/>
      <c r="K1847" s="39"/>
      <c r="L1847" s="42"/>
      <c r="M1847" s="197"/>
      <c r="N1847" s="198"/>
      <c r="O1847" s="67"/>
      <c r="P1847" s="67"/>
      <c r="Q1847" s="67"/>
      <c r="R1847" s="67"/>
      <c r="S1847" s="67"/>
      <c r="T1847" s="68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T1847" s="20" t="s">
        <v>172</v>
      </c>
      <c r="AU1847" s="20" t="s">
        <v>79</v>
      </c>
    </row>
    <row r="1848" spans="1:65" s="13" customFormat="1" ht="11.25">
      <c r="B1848" s="199"/>
      <c r="C1848" s="200"/>
      <c r="D1848" s="201" t="s">
        <v>181</v>
      </c>
      <c r="E1848" s="202" t="s">
        <v>19</v>
      </c>
      <c r="F1848" s="203" t="s">
        <v>2149</v>
      </c>
      <c r="G1848" s="200"/>
      <c r="H1848" s="204">
        <v>133.929</v>
      </c>
      <c r="I1848" s="205"/>
      <c r="J1848" s="200"/>
      <c r="K1848" s="200"/>
      <c r="L1848" s="206"/>
      <c r="M1848" s="207"/>
      <c r="N1848" s="208"/>
      <c r="O1848" s="208"/>
      <c r="P1848" s="208"/>
      <c r="Q1848" s="208"/>
      <c r="R1848" s="208"/>
      <c r="S1848" s="208"/>
      <c r="T1848" s="209"/>
      <c r="AT1848" s="210" t="s">
        <v>181</v>
      </c>
      <c r="AU1848" s="210" t="s">
        <v>79</v>
      </c>
      <c r="AV1848" s="13" t="s">
        <v>79</v>
      </c>
      <c r="AW1848" s="13" t="s">
        <v>31</v>
      </c>
      <c r="AX1848" s="13" t="s">
        <v>73</v>
      </c>
      <c r="AY1848" s="210" t="s">
        <v>165</v>
      </c>
    </row>
    <row r="1849" spans="1:65" s="2" customFormat="1" ht="24.2" customHeight="1">
      <c r="A1849" s="37"/>
      <c r="B1849" s="38"/>
      <c r="C1849" s="233" t="s">
        <v>1357</v>
      </c>
      <c r="D1849" s="233" t="s">
        <v>502</v>
      </c>
      <c r="E1849" s="234" t="s">
        <v>2150</v>
      </c>
      <c r="F1849" s="235" t="s">
        <v>2151</v>
      </c>
      <c r="G1849" s="236" t="s">
        <v>179</v>
      </c>
      <c r="H1849" s="237">
        <v>3</v>
      </c>
      <c r="I1849" s="238"/>
      <c r="J1849" s="239">
        <f>ROUND(I1849*H1849,2)</f>
        <v>0</v>
      </c>
      <c r="K1849" s="235" t="s">
        <v>171</v>
      </c>
      <c r="L1849" s="240"/>
      <c r="M1849" s="241" t="s">
        <v>19</v>
      </c>
      <c r="N1849" s="242" t="s">
        <v>41</v>
      </c>
      <c r="O1849" s="67"/>
      <c r="P1849" s="190">
        <f>O1849*H1849</f>
        <v>0</v>
      </c>
      <c r="Q1849" s="190">
        <v>0.44</v>
      </c>
      <c r="R1849" s="190">
        <f>Q1849*H1849</f>
        <v>1.32</v>
      </c>
      <c r="S1849" s="190">
        <v>0</v>
      </c>
      <c r="T1849" s="191">
        <f>S1849*H1849</f>
        <v>0</v>
      </c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R1849" s="192" t="s">
        <v>297</v>
      </c>
      <c r="AT1849" s="192" t="s">
        <v>502</v>
      </c>
      <c r="AU1849" s="192" t="s">
        <v>79</v>
      </c>
      <c r="AY1849" s="20" t="s">
        <v>165</v>
      </c>
      <c r="BE1849" s="193">
        <f>IF(N1849="základní",J1849,0)</f>
        <v>0</v>
      </c>
      <c r="BF1849" s="193">
        <f>IF(N1849="snížená",J1849,0)</f>
        <v>0</v>
      </c>
      <c r="BG1849" s="193">
        <f>IF(N1849="zákl. přenesená",J1849,0)</f>
        <v>0</v>
      </c>
      <c r="BH1849" s="193">
        <f>IF(N1849="sníž. přenesená",J1849,0)</f>
        <v>0</v>
      </c>
      <c r="BI1849" s="193">
        <f>IF(N1849="nulová",J1849,0)</f>
        <v>0</v>
      </c>
      <c r="BJ1849" s="20" t="s">
        <v>79</v>
      </c>
      <c r="BK1849" s="193">
        <f>ROUND(I1849*H1849,2)</f>
        <v>0</v>
      </c>
      <c r="BL1849" s="20" t="s">
        <v>226</v>
      </c>
      <c r="BM1849" s="192" t="s">
        <v>2152</v>
      </c>
    </row>
    <row r="1850" spans="1:65" s="13" customFormat="1" ht="11.25">
      <c r="B1850" s="199"/>
      <c r="C1850" s="200"/>
      <c r="D1850" s="201" t="s">
        <v>181</v>
      </c>
      <c r="E1850" s="200"/>
      <c r="F1850" s="203" t="s">
        <v>2153</v>
      </c>
      <c r="G1850" s="200"/>
      <c r="H1850" s="204">
        <v>3</v>
      </c>
      <c r="I1850" s="205"/>
      <c r="J1850" s="200"/>
      <c r="K1850" s="200"/>
      <c r="L1850" s="206"/>
      <c r="M1850" s="207"/>
      <c r="N1850" s="208"/>
      <c r="O1850" s="208"/>
      <c r="P1850" s="208"/>
      <c r="Q1850" s="208"/>
      <c r="R1850" s="208"/>
      <c r="S1850" s="208"/>
      <c r="T1850" s="209"/>
      <c r="AT1850" s="210" t="s">
        <v>181</v>
      </c>
      <c r="AU1850" s="210" t="s">
        <v>79</v>
      </c>
      <c r="AV1850" s="13" t="s">
        <v>79</v>
      </c>
      <c r="AW1850" s="13" t="s">
        <v>4</v>
      </c>
      <c r="AX1850" s="13" t="s">
        <v>73</v>
      </c>
      <c r="AY1850" s="210" t="s">
        <v>165</v>
      </c>
    </row>
    <row r="1851" spans="1:65" s="2" customFormat="1" ht="24.2" customHeight="1">
      <c r="A1851" s="37"/>
      <c r="B1851" s="38"/>
      <c r="C1851" s="181" t="s">
        <v>2154</v>
      </c>
      <c r="D1851" s="181" t="s">
        <v>167</v>
      </c>
      <c r="E1851" s="182" t="s">
        <v>2155</v>
      </c>
      <c r="F1851" s="183" t="s">
        <v>2156</v>
      </c>
      <c r="G1851" s="184" t="s">
        <v>537</v>
      </c>
      <c r="H1851" s="185">
        <v>30</v>
      </c>
      <c r="I1851" s="186"/>
      <c r="J1851" s="187">
        <f>ROUND(I1851*H1851,2)</f>
        <v>0</v>
      </c>
      <c r="K1851" s="183" t="s">
        <v>171</v>
      </c>
      <c r="L1851" s="42"/>
      <c r="M1851" s="188" t="s">
        <v>19</v>
      </c>
      <c r="N1851" s="189" t="s">
        <v>41</v>
      </c>
      <c r="O1851" s="67"/>
      <c r="P1851" s="190">
        <f>O1851*H1851</f>
        <v>0</v>
      </c>
      <c r="Q1851" s="190">
        <v>0</v>
      </c>
      <c r="R1851" s="190">
        <f>Q1851*H1851</f>
        <v>0</v>
      </c>
      <c r="S1851" s="190">
        <v>0</v>
      </c>
      <c r="T1851" s="191">
        <f>S1851*H1851</f>
        <v>0</v>
      </c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R1851" s="192" t="s">
        <v>226</v>
      </c>
      <c r="AT1851" s="192" t="s">
        <v>167</v>
      </c>
      <c r="AU1851" s="192" t="s">
        <v>79</v>
      </c>
      <c r="AY1851" s="20" t="s">
        <v>165</v>
      </c>
      <c r="BE1851" s="193">
        <f>IF(N1851="základní",J1851,0)</f>
        <v>0</v>
      </c>
      <c r="BF1851" s="193">
        <f>IF(N1851="snížená",J1851,0)</f>
        <v>0</v>
      </c>
      <c r="BG1851" s="193">
        <f>IF(N1851="zákl. přenesená",J1851,0)</f>
        <v>0</v>
      </c>
      <c r="BH1851" s="193">
        <f>IF(N1851="sníž. přenesená",J1851,0)</f>
        <v>0</v>
      </c>
      <c r="BI1851" s="193">
        <f>IF(N1851="nulová",J1851,0)</f>
        <v>0</v>
      </c>
      <c r="BJ1851" s="20" t="s">
        <v>79</v>
      </c>
      <c r="BK1851" s="193">
        <f>ROUND(I1851*H1851,2)</f>
        <v>0</v>
      </c>
      <c r="BL1851" s="20" t="s">
        <v>226</v>
      </c>
      <c r="BM1851" s="192" t="s">
        <v>2157</v>
      </c>
    </row>
    <row r="1852" spans="1:65" s="2" customFormat="1" ht="11.25">
      <c r="A1852" s="37"/>
      <c r="B1852" s="38"/>
      <c r="C1852" s="39"/>
      <c r="D1852" s="194" t="s">
        <v>172</v>
      </c>
      <c r="E1852" s="39"/>
      <c r="F1852" s="195" t="s">
        <v>2158</v>
      </c>
      <c r="G1852" s="39"/>
      <c r="H1852" s="39"/>
      <c r="I1852" s="196"/>
      <c r="J1852" s="39"/>
      <c r="K1852" s="39"/>
      <c r="L1852" s="42"/>
      <c r="M1852" s="197"/>
      <c r="N1852" s="198"/>
      <c r="O1852" s="67"/>
      <c r="P1852" s="67"/>
      <c r="Q1852" s="67"/>
      <c r="R1852" s="67"/>
      <c r="S1852" s="67"/>
      <c r="T1852" s="68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T1852" s="20" t="s">
        <v>172</v>
      </c>
      <c r="AU1852" s="20" t="s">
        <v>79</v>
      </c>
    </row>
    <row r="1853" spans="1:65" s="13" customFormat="1" ht="11.25">
      <c r="B1853" s="199"/>
      <c r="C1853" s="200"/>
      <c r="D1853" s="201" t="s">
        <v>181</v>
      </c>
      <c r="E1853" s="202" t="s">
        <v>19</v>
      </c>
      <c r="F1853" s="203" t="s">
        <v>2159</v>
      </c>
      <c r="G1853" s="200"/>
      <c r="H1853" s="204">
        <v>30</v>
      </c>
      <c r="I1853" s="205"/>
      <c r="J1853" s="200"/>
      <c r="K1853" s="200"/>
      <c r="L1853" s="206"/>
      <c r="M1853" s="207"/>
      <c r="N1853" s="208"/>
      <c r="O1853" s="208"/>
      <c r="P1853" s="208"/>
      <c r="Q1853" s="208"/>
      <c r="R1853" s="208"/>
      <c r="S1853" s="208"/>
      <c r="T1853" s="209"/>
      <c r="AT1853" s="210" t="s">
        <v>181</v>
      </c>
      <c r="AU1853" s="210" t="s">
        <v>79</v>
      </c>
      <c r="AV1853" s="13" t="s">
        <v>79</v>
      </c>
      <c r="AW1853" s="13" t="s">
        <v>31</v>
      </c>
      <c r="AX1853" s="13" t="s">
        <v>73</v>
      </c>
      <c r="AY1853" s="210" t="s">
        <v>165</v>
      </c>
    </row>
    <row r="1854" spans="1:65" s="2" customFormat="1" ht="21.75" customHeight="1">
      <c r="A1854" s="37"/>
      <c r="B1854" s="38"/>
      <c r="C1854" s="233" t="s">
        <v>1396</v>
      </c>
      <c r="D1854" s="233" t="s">
        <v>502</v>
      </c>
      <c r="E1854" s="234" t="s">
        <v>2160</v>
      </c>
      <c r="F1854" s="235" t="s">
        <v>2161</v>
      </c>
      <c r="G1854" s="236" t="s">
        <v>323</v>
      </c>
      <c r="H1854" s="237">
        <v>55</v>
      </c>
      <c r="I1854" s="238"/>
      <c r="J1854" s="239">
        <f>ROUND(I1854*H1854,2)</f>
        <v>0</v>
      </c>
      <c r="K1854" s="235" t="s">
        <v>171</v>
      </c>
      <c r="L1854" s="240"/>
      <c r="M1854" s="241" t="s">
        <v>19</v>
      </c>
      <c r="N1854" s="242" t="s">
        <v>41</v>
      </c>
      <c r="O1854" s="67"/>
      <c r="P1854" s="190">
        <f>O1854*H1854</f>
        <v>0</v>
      </c>
      <c r="Q1854" s="190">
        <v>1.49E-2</v>
      </c>
      <c r="R1854" s="190">
        <f>Q1854*H1854</f>
        <v>0.81950000000000001</v>
      </c>
      <c r="S1854" s="190">
        <v>0</v>
      </c>
      <c r="T1854" s="191">
        <f>S1854*H1854</f>
        <v>0</v>
      </c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R1854" s="192" t="s">
        <v>297</v>
      </c>
      <c r="AT1854" s="192" t="s">
        <v>502</v>
      </c>
      <c r="AU1854" s="192" t="s">
        <v>79</v>
      </c>
      <c r="AY1854" s="20" t="s">
        <v>165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0" t="s">
        <v>79</v>
      </c>
      <c r="BK1854" s="193">
        <f>ROUND(I1854*H1854,2)</f>
        <v>0</v>
      </c>
      <c r="BL1854" s="20" t="s">
        <v>226</v>
      </c>
      <c r="BM1854" s="192" t="s">
        <v>2162</v>
      </c>
    </row>
    <row r="1855" spans="1:65" s="13" customFormat="1" ht="11.25">
      <c r="B1855" s="199"/>
      <c r="C1855" s="200"/>
      <c r="D1855" s="201" t="s">
        <v>181</v>
      </c>
      <c r="E1855" s="202" t="s">
        <v>19</v>
      </c>
      <c r="F1855" s="203" t="s">
        <v>2163</v>
      </c>
      <c r="G1855" s="200"/>
      <c r="H1855" s="204">
        <v>50</v>
      </c>
      <c r="I1855" s="205"/>
      <c r="J1855" s="200"/>
      <c r="K1855" s="200"/>
      <c r="L1855" s="206"/>
      <c r="M1855" s="207"/>
      <c r="N1855" s="208"/>
      <c r="O1855" s="208"/>
      <c r="P1855" s="208"/>
      <c r="Q1855" s="208"/>
      <c r="R1855" s="208"/>
      <c r="S1855" s="208"/>
      <c r="T1855" s="209"/>
      <c r="AT1855" s="210" t="s">
        <v>181</v>
      </c>
      <c r="AU1855" s="210" t="s">
        <v>79</v>
      </c>
      <c r="AV1855" s="13" t="s">
        <v>79</v>
      </c>
      <c r="AW1855" s="13" t="s">
        <v>31</v>
      </c>
      <c r="AX1855" s="13" t="s">
        <v>73</v>
      </c>
      <c r="AY1855" s="210" t="s">
        <v>165</v>
      </c>
    </row>
    <row r="1856" spans="1:65" s="13" customFormat="1" ht="11.25">
      <c r="B1856" s="199"/>
      <c r="C1856" s="200"/>
      <c r="D1856" s="201" t="s">
        <v>181</v>
      </c>
      <c r="E1856" s="200"/>
      <c r="F1856" s="203" t="s">
        <v>2164</v>
      </c>
      <c r="G1856" s="200"/>
      <c r="H1856" s="204">
        <v>55</v>
      </c>
      <c r="I1856" s="205"/>
      <c r="J1856" s="200"/>
      <c r="K1856" s="200"/>
      <c r="L1856" s="206"/>
      <c r="M1856" s="207"/>
      <c r="N1856" s="208"/>
      <c r="O1856" s="208"/>
      <c r="P1856" s="208"/>
      <c r="Q1856" s="208"/>
      <c r="R1856" s="208"/>
      <c r="S1856" s="208"/>
      <c r="T1856" s="209"/>
      <c r="AT1856" s="210" t="s">
        <v>181</v>
      </c>
      <c r="AU1856" s="210" t="s">
        <v>79</v>
      </c>
      <c r="AV1856" s="13" t="s">
        <v>79</v>
      </c>
      <c r="AW1856" s="13" t="s">
        <v>4</v>
      </c>
      <c r="AX1856" s="13" t="s">
        <v>73</v>
      </c>
      <c r="AY1856" s="210" t="s">
        <v>165</v>
      </c>
    </row>
    <row r="1857" spans="1:65" s="2" customFormat="1" ht="24.2" customHeight="1">
      <c r="A1857" s="37"/>
      <c r="B1857" s="38"/>
      <c r="C1857" s="181" t="s">
        <v>2165</v>
      </c>
      <c r="D1857" s="181" t="s">
        <v>167</v>
      </c>
      <c r="E1857" s="182" t="s">
        <v>2166</v>
      </c>
      <c r="F1857" s="183" t="s">
        <v>2167</v>
      </c>
      <c r="G1857" s="184" t="s">
        <v>170</v>
      </c>
      <c r="H1857" s="185">
        <v>100</v>
      </c>
      <c r="I1857" s="186"/>
      <c r="J1857" s="187">
        <f>ROUND(I1857*H1857,2)</f>
        <v>0</v>
      </c>
      <c r="K1857" s="183" t="s">
        <v>171</v>
      </c>
      <c r="L1857" s="42"/>
      <c r="M1857" s="188" t="s">
        <v>19</v>
      </c>
      <c r="N1857" s="189" t="s">
        <v>41</v>
      </c>
      <c r="O1857" s="67"/>
      <c r="P1857" s="190">
        <f>O1857*H1857</f>
        <v>0</v>
      </c>
      <c r="Q1857" s="190">
        <v>1.0000000000000001E-5</v>
      </c>
      <c r="R1857" s="190">
        <f>Q1857*H1857</f>
        <v>1E-3</v>
      </c>
      <c r="S1857" s="190">
        <v>0</v>
      </c>
      <c r="T1857" s="191">
        <f>S1857*H1857</f>
        <v>0</v>
      </c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R1857" s="192" t="s">
        <v>226</v>
      </c>
      <c r="AT1857" s="192" t="s">
        <v>167</v>
      </c>
      <c r="AU1857" s="192" t="s">
        <v>79</v>
      </c>
      <c r="AY1857" s="20" t="s">
        <v>165</v>
      </c>
      <c r="BE1857" s="193">
        <f>IF(N1857="základní",J1857,0)</f>
        <v>0</v>
      </c>
      <c r="BF1857" s="193">
        <f>IF(N1857="snížená",J1857,0)</f>
        <v>0</v>
      </c>
      <c r="BG1857" s="193">
        <f>IF(N1857="zákl. přenesená",J1857,0)</f>
        <v>0</v>
      </c>
      <c r="BH1857" s="193">
        <f>IF(N1857="sníž. přenesená",J1857,0)</f>
        <v>0</v>
      </c>
      <c r="BI1857" s="193">
        <f>IF(N1857="nulová",J1857,0)</f>
        <v>0</v>
      </c>
      <c r="BJ1857" s="20" t="s">
        <v>79</v>
      </c>
      <c r="BK1857" s="193">
        <f>ROUND(I1857*H1857,2)</f>
        <v>0</v>
      </c>
      <c r="BL1857" s="20" t="s">
        <v>226</v>
      </c>
      <c r="BM1857" s="192" t="s">
        <v>2168</v>
      </c>
    </row>
    <row r="1858" spans="1:65" s="2" customFormat="1" ht="11.25">
      <c r="A1858" s="37"/>
      <c r="B1858" s="38"/>
      <c r="C1858" s="39"/>
      <c r="D1858" s="194" t="s">
        <v>172</v>
      </c>
      <c r="E1858" s="39"/>
      <c r="F1858" s="195" t="s">
        <v>2169</v>
      </c>
      <c r="G1858" s="39"/>
      <c r="H1858" s="39"/>
      <c r="I1858" s="196"/>
      <c r="J1858" s="39"/>
      <c r="K1858" s="39"/>
      <c r="L1858" s="42"/>
      <c r="M1858" s="197"/>
      <c r="N1858" s="198"/>
      <c r="O1858" s="67"/>
      <c r="P1858" s="67"/>
      <c r="Q1858" s="67"/>
      <c r="R1858" s="67"/>
      <c r="S1858" s="67"/>
      <c r="T1858" s="68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T1858" s="20" t="s">
        <v>172</v>
      </c>
      <c r="AU1858" s="20" t="s">
        <v>79</v>
      </c>
    </row>
    <row r="1859" spans="1:65" s="13" customFormat="1" ht="11.25">
      <c r="B1859" s="199"/>
      <c r="C1859" s="200"/>
      <c r="D1859" s="201" t="s">
        <v>181</v>
      </c>
      <c r="E1859" s="202" t="s">
        <v>19</v>
      </c>
      <c r="F1859" s="203" t="s">
        <v>2170</v>
      </c>
      <c r="G1859" s="200"/>
      <c r="H1859" s="204">
        <v>100</v>
      </c>
      <c r="I1859" s="205"/>
      <c r="J1859" s="200"/>
      <c r="K1859" s="200"/>
      <c r="L1859" s="206"/>
      <c r="M1859" s="207"/>
      <c r="N1859" s="208"/>
      <c r="O1859" s="208"/>
      <c r="P1859" s="208"/>
      <c r="Q1859" s="208"/>
      <c r="R1859" s="208"/>
      <c r="S1859" s="208"/>
      <c r="T1859" s="209"/>
      <c r="AT1859" s="210" t="s">
        <v>181</v>
      </c>
      <c r="AU1859" s="210" t="s">
        <v>79</v>
      </c>
      <c r="AV1859" s="13" t="s">
        <v>79</v>
      </c>
      <c r="AW1859" s="13" t="s">
        <v>31</v>
      </c>
      <c r="AX1859" s="13" t="s">
        <v>73</v>
      </c>
      <c r="AY1859" s="210" t="s">
        <v>165</v>
      </c>
    </row>
    <row r="1860" spans="1:65" s="2" customFormat="1" ht="21.75" customHeight="1">
      <c r="A1860" s="37"/>
      <c r="B1860" s="38"/>
      <c r="C1860" s="233" t="s">
        <v>1403</v>
      </c>
      <c r="D1860" s="233" t="s">
        <v>502</v>
      </c>
      <c r="E1860" s="234" t="s">
        <v>2171</v>
      </c>
      <c r="F1860" s="235" t="s">
        <v>2172</v>
      </c>
      <c r="G1860" s="236" t="s">
        <v>179</v>
      </c>
      <c r="H1860" s="237">
        <v>0.88</v>
      </c>
      <c r="I1860" s="238"/>
      <c r="J1860" s="239">
        <f>ROUND(I1860*H1860,2)</f>
        <v>0</v>
      </c>
      <c r="K1860" s="235" t="s">
        <v>171</v>
      </c>
      <c r="L1860" s="240"/>
      <c r="M1860" s="241" t="s">
        <v>19</v>
      </c>
      <c r="N1860" s="242" t="s">
        <v>41</v>
      </c>
      <c r="O1860" s="67"/>
      <c r="P1860" s="190">
        <f>O1860*H1860</f>
        <v>0</v>
      </c>
      <c r="Q1860" s="190">
        <v>0.55000000000000004</v>
      </c>
      <c r="R1860" s="190">
        <f>Q1860*H1860</f>
        <v>0.48400000000000004</v>
      </c>
      <c r="S1860" s="190">
        <v>0</v>
      </c>
      <c r="T1860" s="191">
        <f>S1860*H1860</f>
        <v>0</v>
      </c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R1860" s="192" t="s">
        <v>297</v>
      </c>
      <c r="AT1860" s="192" t="s">
        <v>502</v>
      </c>
      <c r="AU1860" s="192" t="s">
        <v>79</v>
      </c>
      <c r="AY1860" s="20" t="s">
        <v>165</v>
      </c>
      <c r="BE1860" s="193">
        <f>IF(N1860="základní",J1860,0)</f>
        <v>0</v>
      </c>
      <c r="BF1860" s="193">
        <f>IF(N1860="snížená",J1860,0)</f>
        <v>0</v>
      </c>
      <c r="BG1860" s="193">
        <f>IF(N1860="zákl. přenesená",J1860,0)</f>
        <v>0</v>
      </c>
      <c r="BH1860" s="193">
        <f>IF(N1860="sníž. přenesená",J1860,0)</f>
        <v>0</v>
      </c>
      <c r="BI1860" s="193">
        <f>IF(N1860="nulová",J1860,0)</f>
        <v>0</v>
      </c>
      <c r="BJ1860" s="20" t="s">
        <v>79</v>
      </c>
      <c r="BK1860" s="193">
        <f>ROUND(I1860*H1860,2)</f>
        <v>0</v>
      </c>
      <c r="BL1860" s="20" t="s">
        <v>226</v>
      </c>
      <c r="BM1860" s="192" t="s">
        <v>2173</v>
      </c>
    </row>
    <row r="1861" spans="1:65" s="13" customFormat="1" ht="11.25">
      <c r="B1861" s="199"/>
      <c r="C1861" s="200"/>
      <c r="D1861" s="201" t="s">
        <v>181</v>
      </c>
      <c r="E1861" s="202" t="s">
        <v>19</v>
      </c>
      <c r="F1861" s="203" t="s">
        <v>2174</v>
      </c>
      <c r="G1861" s="200"/>
      <c r="H1861" s="204">
        <v>0.8</v>
      </c>
      <c r="I1861" s="205"/>
      <c r="J1861" s="200"/>
      <c r="K1861" s="200"/>
      <c r="L1861" s="206"/>
      <c r="M1861" s="207"/>
      <c r="N1861" s="208"/>
      <c r="O1861" s="208"/>
      <c r="P1861" s="208"/>
      <c r="Q1861" s="208"/>
      <c r="R1861" s="208"/>
      <c r="S1861" s="208"/>
      <c r="T1861" s="209"/>
      <c r="AT1861" s="210" t="s">
        <v>181</v>
      </c>
      <c r="AU1861" s="210" t="s">
        <v>79</v>
      </c>
      <c r="AV1861" s="13" t="s">
        <v>79</v>
      </c>
      <c r="AW1861" s="13" t="s">
        <v>31</v>
      </c>
      <c r="AX1861" s="13" t="s">
        <v>73</v>
      </c>
      <c r="AY1861" s="210" t="s">
        <v>165</v>
      </c>
    </row>
    <row r="1862" spans="1:65" s="13" customFormat="1" ht="11.25">
      <c r="B1862" s="199"/>
      <c r="C1862" s="200"/>
      <c r="D1862" s="201" t="s">
        <v>181</v>
      </c>
      <c r="E1862" s="200"/>
      <c r="F1862" s="203" t="s">
        <v>2175</v>
      </c>
      <c r="G1862" s="200"/>
      <c r="H1862" s="204">
        <v>0.88</v>
      </c>
      <c r="I1862" s="205"/>
      <c r="J1862" s="200"/>
      <c r="K1862" s="200"/>
      <c r="L1862" s="206"/>
      <c r="M1862" s="207"/>
      <c r="N1862" s="208"/>
      <c r="O1862" s="208"/>
      <c r="P1862" s="208"/>
      <c r="Q1862" s="208"/>
      <c r="R1862" s="208"/>
      <c r="S1862" s="208"/>
      <c r="T1862" s="209"/>
      <c r="AT1862" s="210" t="s">
        <v>181</v>
      </c>
      <c r="AU1862" s="210" t="s">
        <v>79</v>
      </c>
      <c r="AV1862" s="13" t="s">
        <v>79</v>
      </c>
      <c r="AW1862" s="13" t="s">
        <v>4</v>
      </c>
      <c r="AX1862" s="13" t="s">
        <v>73</v>
      </c>
      <c r="AY1862" s="210" t="s">
        <v>165</v>
      </c>
    </row>
    <row r="1863" spans="1:65" s="2" customFormat="1" ht="24.2" customHeight="1">
      <c r="A1863" s="37"/>
      <c r="B1863" s="38"/>
      <c r="C1863" s="181" t="s">
        <v>2176</v>
      </c>
      <c r="D1863" s="181" t="s">
        <v>167</v>
      </c>
      <c r="E1863" s="182" t="s">
        <v>2177</v>
      </c>
      <c r="F1863" s="183" t="s">
        <v>2178</v>
      </c>
      <c r="G1863" s="184" t="s">
        <v>323</v>
      </c>
      <c r="H1863" s="185">
        <v>39</v>
      </c>
      <c r="I1863" s="186"/>
      <c r="J1863" s="187">
        <f>ROUND(I1863*H1863,2)</f>
        <v>0</v>
      </c>
      <c r="K1863" s="183" t="s">
        <v>171</v>
      </c>
      <c r="L1863" s="42"/>
      <c r="M1863" s="188" t="s">
        <v>19</v>
      </c>
      <c r="N1863" s="189" t="s">
        <v>41</v>
      </c>
      <c r="O1863" s="67"/>
      <c r="P1863" s="190">
        <f>O1863*H1863</f>
        <v>0</v>
      </c>
      <c r="Q1863" s="190">
        <v>1.8000000000000001E-4</v>
      </c>
      <c r="R1863" s="190">
        <f>Q1863*H1863</f>
        <v>7.0200000000000002E-3</v>
      </c>
      <c r="S1863" s="190">
        <v>0</v>
      </c>
      <c r="T1863" s="191">
        <f>S1863*H1863</f>
        <v>0</v>
      </c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R1863" s="192" t="s">
        <v>226</v>
      </c>
      <c r="AT1863" s="192" t="s">
        <v>167</v>
      </c>
      <c r="AU1863" s="192" t="s">
        <v>79</v>
      </c>
      <c r="AY1863" s="20" t="s">
        <v>165</v>
      </c>
      <c r="BE1863" s="193">
        <f>IF(N1863="základní",J1863,0)</f>
        <v>0</v>
      </c>
      <c r="BF1863" s="193">
        <f>IF(N1863="snížená",J1863,0)</f>
        <v>0</v>
      </c>
      <c r="BG1863" s="193">
        <f>IF(N1863="zákl. přenesená",J1863,0)</f>
        <v>0</v>
      </c>
      <c r="BH1863" s="193">
        <f>IF(N1863="sníž. přenesená",J1863,0)</f>
        <v>0</v>
      </c>
      <c r="BI1863" s="193">
        <f>IF(N1863="nulová",J1863,0)</f>
        <v>0</v>
      </c>
      <c r="BJ1863" s="20" t="s">
        <v>79</v>
      </c>
      <c r="BK1863" s="193">
        <f>ROUND(I1863*H1863,2)</f>
        <v>0</v>
      </c>
      <c r="BL1863" s="20" t="s">
        <v>226</v>
      </c>
      <c r="BM1863" s="192" t="s">
        <v>2179</v>
      </c>
    </row>
    <row r="1864" spans="1:65" s="2" customFormat="1" ht="11.25">
      <c r="A1864" s="37"/>
      <c r="B1864" s="38"/>
      <c r="C1864" s="39"/>
      <c r="D1864" s="194" t="s">
        <v>172</v>
      </c>
      <c r="E1864" s="39"/>
      <c r="F1864" s="195" t="s">
        <v>2180</v>
      </c>
      <c r="G1864" s="39"/>
      <c r="H1864" s="39"/>
      <c r="I1864" s="196"/>
      <c r="J1864" s="39"/>
      <c r="K1864" s="39"/>
      <c r="L1864" s="42"/>
      <c r="M1864" s="197"/>
      <c r="N1864" s="198"/>
      <c r="O1864" s="67"/>
      <c r="P1864" s="67"/>
      <c r="Q1864" s="67"/>
      <c r="R1864" s="67"/>
      <c r="S1864" s="67"/>
      <c r="T1864" s="68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T1864" s="20" t="s">
        <v>172</v>
      </c>
      <c r="AU1864" s="20" t="s">
        <v>79</v>
      </c>
    </row>
    <row r="1865" spans="1:65" s="14" customFormat="1" ht="11.25">
      <c r="B1865" s="211"/>
      <c r="C1865" s="212"/>
      <c r="D1865" s="201" t="s">
        <v>181</v>
      </c>
      <c r="E1865" s="213" t="s">
        <v>19</v>
      </c>
      <c r="F1865" s="214" t="s">
        <v>2181</v>
      </c>
      <c r="G1865" s="212"/>
      <c r="H1865" s="213" t="s">
        <v>19</v>
      </c>
      <c r="I1865" s="215"/>
      <c r="J1865" s="212"/>
      <c r="K1865" s="212"/>
      <c r="L1865" s="216"/>
      <c r="M1865" s="217"/>
      <c r="N1865" s="218"/>
      <c r="O1865" s="218"/>
      <c r="P1865" s="218"/>
      <c r="Q1865" s="218"/>
      <c r="R1865" s="218"/>
      <c r="S1865" s="218"/>
      <c r="T1865" s="219"/>
      <c r="AT1865" s="220" t="s">
        <v>181</v>
      </c>
      <c r="AU1865" s="220" t="s">
        <v>79</v>
      </c>
      <c r="AV1865" s="14" t="s">
        <v>73</v>
      </c>
      <c r="AW1865" s="14" t="s">
        <v>31</v>
      </c>
      <c r="AX1865" s="14" t="s">
        <v>69</v>
      </c>
      <c r="AY1865" s="220" t="s">
        <v>165</v>
      </c>
    </row>
    <row r="1866" spans="1:65" s="13" customFormat="1" ht="11.25">
      <c r="B1866" s="199"/>
      <c r="C1866" s="200"/>
      <c r="D1866" s="201" t="s">
        <v>181</v>
      </c>
      <c r="E1866" s="202" t="s">
        <v>19</v>
      </c>
      <c r="F1866" s="203" t="s">
        <v>438</v>
      </c>
      <c r="G1866" s="200"/>
      <c r="H1866" s="204">
        <v>39</v>
      </c>
      <c r="I1866" s="205"/>
      <c r="J1866" s="200"/>
      <c r="K1866" s="200"/>
      <c r="L1866" s="206"/>
      <c r="M1866" s="207"/>
      <c r="N1866" s="208"/>
      <c r="O1866" s="208"/>
      <c r="P1866" s="208"/>
      <c r="Q1866" s="208"/>
      <c r="R1866" s="208"/>
      <c r="S1866" s="208"/>
      <c r="T1866" s="209"/>
      <c r="AT1866" s="210" t="s">
        <v>181</v>
      </c>
      <c r="AU1866" s="210" t="s">
        <v>79</v>
      </c>
      <c r="AV1866" s="13" t="s">
        <v>79</v>
      </c>
      <c r="AW1866" s="13" t="s">
        <v>31</v>
      </c>
      <c r="AX1866" s="13" t="s">
        <v>73</v>
      </c>
      <c r="AY1866" s="210" t="s">
        <v>165</v>
      </c>
    </row>
    <row r="1867" spans="1:65" s="2" customFormat="1" ht="24.2" customHeight="1">
      <c r="A1867" s="37"/>
      <c r="B1867" s="38"/>
      <c r="C1867" s="181" t="s">
        <v>1410</v>
      </c>
      <c r="D1867" s="181" t="s">
        <v>167</v>
      </c>
      <c r="E1867" s="182" t="s">
        <v>2182</v>
      </c>
      <c r="F1867" s="183" t="s">
        <v>2183</v>
      </c>
      <c r="G1867" s="184" t="s">
        <v>323</v>
      </c>
      <c r="H1867" s="185">
        <v>39</v>
      </c>
      <c r="I1867" s="186"/>
      <c r="J1867" s="187">
        <f>ROUND(I1867*H1867,2)</f>
        <v>0</v>
      </c>
      <c r="K1867" s="183" t="s">
        <v>171</v>
      </c>
      <c r="L1867" s="42"/>
      <c r="M1867" s="188" t="s">
        <v>19</v>
      </c>
      <c r="N1867" s="189" t="s">
        <v>41</v>
      </c>
      <c r="O1867" s="67"/>
      <c r="P1867" s="190">
        <f>O1867*H1867</f>
        <v>0</v>
      </c>
      <c r="Q1867" s="190">
        <v>0</v>
      </c>
      <c r="R1867" s="190">
        <f>Q1867*H1867</f>
        <v>0</v>
      </c>
      <c r="S1867" s="190">
        <v>0</v>
      </c>
      <c r="T1867" s="191">
        <f>S1867*H1867</f>
        <v>0</v>
      </c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R1867" s="192" t="s">
        <v>226</v>
      </c>
      <c r="AT1867" s="192" t="s">
        <v>167</v>
      </c>
      <c r="AU1867" s="192" t="s">
        <v>79</v>
      </c>
      <c r="AY1867" s="20" t="s">
        <v>165</v>
      </c>
      <c r="BE1867" s="193">
        <f>IF(N1867="základní",J1867,0)</f>
        <v>0</v>
      </c>
      <c r="BF1867" s="193">
        <f>IF(N1867="snížená",J1867,0)</f>
        <v>0</v>
      </c>
      <c r="BG1867" s="193">
        <f>IF(N1867="zákl. přenesená",J1867,0)</f>
        <v>0</v>
      </c>
      <c r="BH1867" s="193">
        <f>IF(N1867="sníž. přenesená",J1867,0)</f>
        <v>0</v>
      </c>
      <c r="BI1867" s="193">
        <f>IF(N1867="nulová",J1867,0)</f>
        <v>0</v>
      </c>
      <c r="BJ1867" s="20" t="s">
        <v>79</v>
      </c>
      <c r="BK1867" s="193">
        <f>ROUND(I1867*H1867,2)</f>
        <v>0</v>
      </c>
      <c r="BL1867" s="20" t="s">
        <v>226</v>
      </c>
      <c r="BM1867" s="192" t="s">
        <v>2184</v>
      </c>
    </row>
    <row r="1868" spans="1:65" s="2" customFormat="1" ht="11.25">
      <c r="A1868" s="37"/>
      <c r="B1868" s="38"/>
      <c r="C1868" s="39"/>
      <c r="D1868" s="194" t="s">
        <v>172</v>
      </c>
      <c r="E1868" s="39"/>
      <c r="F1868" s="195" t="s">
        <v>2185</v>
      </c>
      <c r="G1868" s="39"/>
      <c r="H1868" s="39"/>
      <c r="I1868" s="196"/>
      <c r="J1868" s="39"/>
      <c r="K1868" s="39"/>
      <c r="L1868" s="42"/>
      <c r="M1868" s="197"/>
      <c r="N1868" s="198"/>
      <c r="O1868" s="67"/>
      <c r="P1868" s="67"/>
      <c r="Q1868" s="67"/>
      <c r="R1868" s="67"/>
      <c r="S1868" s="67"/>
      <c r="T1868" s="68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T1868" s="20" t="s">
        <v>172</v>
      </c>
      <c r="AU1868" s="20" t="s">
        <v>79</v>
      </c>
    </row>
    <row r="1869" spans="1:65" s="13" customFormat="1" ht="11.25">
      <c r="B1869" s="199"/>
      <c r="C1869" s="200"/>
      <c r="D1869" s="201" t="s">
        <v>181</v>
      </c>
      <c r="E1869" s="202" t="s">
        <v>19</v>
      </c>
      <c r="F1869" s="203" t="s">
        <v>2186</v>
      </c>
      <c r="G1869" s="200"/>
      <c r="H1869" s="204">
        <v>39</v>
      </c>
      <c r="I1869" s="205"/>
      <c r="J1869" s="200"/>
      <c r="K1869" s="200"/>
      <c r="L1869" s="206"/>
      <c r="M1869" s="207"/>
      <c r="N1869" s="208"/>
      <c r="O1869" s="208"/>
      <c r="P1869" s="208"/>
      <c r="Q1869" s="208"/>
      <c r="R1869" s="208"/>
      <c r="S1869" s="208"/>
      <c r="T1869" s="209"/>
      <c r="AT1869" s="210" t="s">
        <v>181</v>
      </c>
      <c r="AU1869" s="210" t="s">
        <v>79</v>
      </c>
      <c r="AV1869" s="13" t="s">
        <v>79</v>
      </c>
      <c r="AW1869" s="13" t="s">
        <v>31</v>
      </c>
      <c r="AX1869" s="13" t="s">
        <v>69</v>
      </c>
      <c r="AY1869" s="210" t="s">
        <v>165</v>
      </c>
    </row>
    <row r="1870" spans="1:65" s="15" customFormat="1" ht="11.25">
      <c r="B1870" s="221"/>
      <c r="C1870" s="222"/>
      <c r="D1870" s="201" t="s">
        <v>181</v>
      </c>
      <c r="E1870" s="223" t="s">
        <v>19</v>
      </c>
      <c r="F1870" s="224" t="s">
        <v>184</v>
      </c>
      <c r="G1870" s="222"/>
      <c r="H1870" s="225">
        <v>39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181</v>
      </c>
      <c r="AU1870" s="231" t="s">
        <v>79</v>
      </c>
      <c r="AV1870" s="15" t="s">
        <v>88</v>
      </c>
      <c r="AW1870" s="15" t="s">
        <v>31</v>
      </c>
      <c r="AX1870" s="15" t="s">
        <v>73</v>
      </c>
      <c r="AY1870" s="231" t="s">
        <v>165</v>
      </c>
    </row>
    <row r="1871" spans="1:65" s="2" customFormat="1" ht="16.5" customHeight="1">
      <c r="A1871" s="37"/>
      <c r="B1871" s="38"/>
      <c r="C1871" s="233" t="s">
        <v>2187</v>
      </c>
      <c r="D1871" s="233" t="s">
        <v>502</v>
      </c>
      <c r="E1871" s="234" t="s">
        <v>2188</v>
      </c>
      <c r="F1871" s="235" t="s">
        <v>2189</v>
      </c>
      <c r="G1871" s="236" t="s">
        <v>179</v>
      </c>
      <c r="H1871" s="237">
        <v>1.0529999999999999</v>
      </c>
      <c r="I1871" s="238"/>
      <c r="J1871" s="239">
        <f>ROUND(I1871*H1871,2)</f>
        <v>0</v>
      </c>
      <c r="K1871" s="235" t="s">
        <v>171</v>
      </c>
      <c r="L1871" s="240"/>
      <c r="M1871" s="241" t="s">
        <v>19</v>
      </c>
      <c r="N1871" s="242" t="s">
        <v>41</v>
      </c>
      <c r="O1871" s="67"/>
      <c r="P1871" s="190">
        <f>O1871*H1871</f>
        <v>0</v>
      </c>
      <c r="Q1871" s="190">
        <v>0.55000000000000004</v>
      </c>
      <c r="R1871" s="190">
        <f>Q1871*H1871</f>
        <v>0.57915000000000005</v>
      </c>
      <c r="S1871" s="190">
        <v>0</v>
      </c>
      <c r="T1871" s="191">
        <f>S1871*H1871</f>
        <v>0</v>
      </c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R1871" s="192" t="s">
        <v>297</v>
      </c>
      <c r="AT1871" s="192" t="s">
        <v>502</v>
      </c>
      <c r="AU1871" s="192" t="s">
        <v>79</v>
      </c>
      <c r="AY1871" s="20" t="s">
        <v>165</v>
      </c>
      <c r="BE1871" s="193">
        <f>IF(N1871="základní",J1871,0)</f>
        <v>0</v>
      </c>
      <c r="BF1871" s="193">
        <f>IF(N1871="snížená",J1871,0)</f>
        <v>0</v>
      </c>
      <c r="BG1871" s="193">
        <f>IF(N1871="zákl. přenesená",J1871,0)</f>
        <v>0</v>
      </c>
      <c r="BH1871" s="193">
        <f>IF(N1871="sníž. přenesená",J1871,0)</f>
        <v>0</v>
      </c>
      <c r="BI1871" s="193">
        <f>IF(N1871="nulová",J1871,0)</f>
        <v>0</v>
      </c>
      <c r="BJ1871" s="20" t="s">
        <v>79</v>
      </c>
      <c r="BK1871" s="193">
        <f>ROUND(I1871*H1871,2)</f>
        <v>0</v>
      </c>
      <c r="BL1871" s="20" t="s">
        <v>226</v>
      </c>
      <c r="BM1871" s="192" t="s">
        <v>2190</v>
      </c>
    </row>
    <row r="1872" spans="1:65" s="13" customFormat="1" ht="11.25">
      <c r="B1872" s="199"/>
      <c r="C1872" s="200"/>
      <c r="D1872" s="201" t="s">
        <v>181</v>
      </c>
      <c r="E1872" s="200"/>
      <c r="F1872" s="203" t="s">
        <v>2191</v>
      </c>
      <c r="G1872" s="200"/>
      <c r="H1872" s="204">
        <v>1.0529999999999999</v>
      </c>
      <c r="I1872" s="205"/>
      <c r="J1872" s="200"/>
      <c r="K1872" s="200"/>
      <c r="L1872" s="206"/>
      <c r="M1872" s="207"/>
      <c r="N1872" s="208"/>
      <c r="O1872" s="208"/>
      <c r="P1872" s="208"/>
      <c r="Q1872" s="208"/>
      <c r="R1872" s="208"/>
      <c r="S1872" s="208"/>
      <c r="T1872" s="209"/>
      <c r="AT1872" s="210" t="s">
        <v>181</v>
      </c>
      <c r="AU1872" s="210" t="s">
        <v>79</v>
      </c>
      <c r="AV1872" s="13" t="s">
        <v>79</v>
      </c>
      <c r="AW1872" s="13" t="s">
        <v>4</v>
      </c>
      <c r="AX1872" s="13" t="s">
        <v>73</v>
      </c>
      <c r="AY1872" s="210" t="s">
        <v>165</v>
      </c>
    </row>
    <row r="1873" spans="1:65" s="2" customFormat="1" ht="24.2" customHeight="1">
      <c r="A1873" s="37"/>
      <c r="B1873" s="38"/>
      <c r="C1873" s="181" t="s">
        <v>1418</v>
      </c>
      <c r="D1873" s="181" t="s">
        <v>167</v>
      </c>
      <c r="E1873" s="182" t="s">
        <v>2177</v>
      </c>
      <c r="F1873" s="183" t="s">
        <v>2178</v>
      </c>
      <c r="G1873" s="184" t="s">
        <v>323</v>
      </c>
      <c r="H1873" s="185">
        <v>39</v>
      </c>
      <c r="I1873" s="186"/>
      <c r="J1873" s="187">
        <f>ROUND(I1873*H1873,2)</f>
        <v>0</v>
      </c>
      <c r="K1873" s="183" t="s">
        <v>171</v>
      </c>
      <c r="L1873" s="42"/>
      <c r="M1873" s="188" t="s">
        <v>19</v>
      </c>
      <c r="N1873" s="189" t="s">
        <v>41</v>
      </c>
      <c r="O1873" s="67"/>
      <c r="P1873" s="190">
        <f>O1873*H1873</f>
        <v>0</v>
      </c>
      <c r="Q1873" s="190">
        <v>1.8000000000000001E-4</v>
      </c>
      <c r="R1873" s="190">
        <f>Q1873*H1873</f>
        <v>7.0200000000000002E-3</v>
      </c>
      <c r="S1873" s="190">
        <v>0</v>
      </c>
      <c r="T1873" s="191">
        <f>S1873*H1873</f>
        <v>0</v>
      </c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R1873" s="192" t="s">
        <v>226</v>
      </c>
      <c r="AT1873" s="192" t="s">
        <v>167</v>
      </c>
      <c r="AU1873" s="192" t="s">
        <v>79</v>
      </c>
      <c r="AY1873" s="20" t="s">
        <v>165</v>
      </c>
      <c r="BE1873" s="193">
        <f>IF(N1873="základní",J1873,0)</f>
        <v>0</v>
      </c>
      <c r="BF1873" s="193">
        <f>IF(N1873="snížená",J1873,0)</f>
        <v>0</v>
      </c>
      <c r="BG1873" s="193">
        <f>IF(N1873="zákl. přenesená",J1873,0)</f>
        <v>0</v>
      </c>
      <c r="BH1873" s="193">
        <f>IF(N1873="sníž. přenesená",J1873,0)</f>
        <v>0</v>
      </c>
      <c r="BI1873" s="193">
        <f>IF(N1873="nulová",J1873,0)</f>
        <v>0</v>
      </c>
      <c r="BJ1873" s="20" t="s">
        <v>79</v>
      </c>
      <c r="BK1873" s="193">
        <f>ROUND(I1873*H1873,2)</f>
        <v>0</v>
      </c>
      <c r="BL1873" s="20" t="s">
        <v>226</v>
      </c>
      <c r="BM1873" s="192" t="s">
        <v>2192</v>
      </c>
    </row>
    <row r="1874" spans="1:65" s="2" customFormat="1" ht="11.25">
      <c r="A1874" s="37"/>
      <c r="B1874" s="38"/>
      <c r="C1874" s="39"/>
      <c r="D1874" s="194" t="s">
        <v>172</v>
      </c>
      <c r="E1874" s="39"/>
      <c r="F1874" s="195" t="s">
        <v>2180</v>
      </c>
      <c r="G1874" s="39"/>
      <c r="H1874" s="39"/>
      <c r="I1874" s="196"/>
      <c r="J1874" s="39"/>
      <c r="K1874" s="39"/>
      <c r="L1874" s="42"/>
      <c r="M1874" s="197"/>
      <c r="N1874" s="198"/>
      <c r="O1874" s="67"/>
      <c r="P1874" s="67"/>
      <c r="Q1874" s="67"/>
      <c r="R1874" s="67"/>
      <c r="S1874" s="67"/>
      <c r="T1874" s="68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T1874" s="20" t="s">
        <v>172</v>
      </c>
      <c r="AU1874" s="20" t="s">
        <v>79</v>
      </c>
    </row>
    <row r="1875" spans="1:65" s="2" customFormat="1" ht="49.15" customHeight="1">
      <c r="A1875" s="37"/>
      <c r="B1875" s="38"/>
      <c r="C1875" s="181" t="s">
        <v>2193</v>
      </c>
      <c r="D1875" s="181" t="s">
        <v>167</v>
      </c>
      <c r="E1875" s="182" t="s">
        <v>2194</v>
      </c>
      <c r="F1875" s="183" t="s">
        <v>2195</v>
      </c>
      <c r="G1875" s="184" t="s">
        <v>170</v>
      </c>
      <c r="H1875" s="185">
        <v>19.5</v>
      </c>
      <c r="I1875" s="186"/>
      <c r="J1875" s="187">
        <f>ROUND(I1875*H1875,2)</f>
        <v>0</v>
      </c>
      <c r="K1875" s="183" t="s">
        <v>171</v>
      </c>
      <c r="L1875" s="42"/>
      <c r="M1875" s="188" t="s">
        <v>19</v>
      </c>
      <c r="N1875" s="189" t="s">
        <v>41</v>
      </c>
      <c r="O1875" s="67"/>
      <c r="P1875" s="190">
        <f>O1875*H1875</f>
        <v>0</v>
      </c>
      <c r="Q1875" s="190">
        <v>0</v>
      </c>
      <c r="R1875" s="190">
        <f>Q1875*H1875</f>
        <v>0</v>
      </c>
      <c r="S1875" s="190">
        <v>0</v>
      </c>
      <c r="T1875" s="191">
        <f>S1875*H1875</f>
        <v>0</v>
      </c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R1875" s="192" t="s">
        <v>226</v>
      </c>
      <c r="AT1875" s="192" t="s">
        <v>167</v>
      </c>
      <c r="AU1875" s="192" t="s">
        <v>79</v>
      </c>
      <c r="AY1875" s="20" t="s">
        <v>165</v>
      </c>
      <c r="BE1875" s="193">
        <f>IF(N1875="základní",J1875,0)</f>
        <v>0</v>
      </c>
      <c r="BF1875" s="193">
        <f>IF(N1875="snížená",J1875,0)</f>
        <v>0</v>
      </c>
      <c r="BG1875" s="193">
        <f>IF(N1875="zákl. přenesená",J1875,0)</f>
        <v>0</v>
      </c>
      <c r="BH1875" s="193">
        <f>IF(N1875="sníž. přenesená",J1875,0)</f>
        <v>0</v>
      </c>
      <c r="BI1875" s="193">
        <f>IF(N1875="nulová",J1875,0)</f>
        <v>0</v>
      </c>
      <c r="BJ1875" s="20" t="s">
        <v>79</v>
      </c>
      <c r="BK1875" s="193">
        <f>ROUND(I1875*H1875,2)</f>
        <v>0</v>
      </c>
      <c r="BL1875" s="20" t="s">
        <v>226</v>
      </c>
      <c r="BM1875" s="192" t="s">
        <v>2196</v>
      </c>
    </row>
    <row r="1876" spans="1:65" s="2" customFormat="1" ht="11.25">
      <c r="A1876" s="37"/>
      <c r="B1876" s="38"/>
      <c r="C1876" s="39"/>
      <c r="D1876" s="194" t="s">
        <v>172</v>
      </c>
      <c r="E1876" s="39"/>
      <c r="F1876" s="195" t="s">
        <v>2197</v>
      </c>
      <c r="G1876" s="39"/>
      <c r="H1876" s="39"/>
      <c r="I1876" s="196"/>
      <c r="J1876" s="39"/>
      <c r="K1876" s="39"/>
      <c r="L1876" s="42"/>
      <c r="M1876" s="197"/>
      <c r="N1876" s="198"/>
      <c r="O1876" s="67"/>
      <c r="P1876" s="67"/>
      <c r="Q1876" s="67"/>
      <c r="R1876" s="67"/>
      <c r="S1876" s="67"/>
      <c r="T1876" s="68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T1876" s="20" t="s">
        <v>172</v>
      </c>
      <c r="AU1876" s="20" t="s">
        <v>79</v>
      </c>
    </row>
    <row r="1877" spans="1:65" s="13" customFormat="1" ht="22.5">
      <c r="B1877" s="199"/>
      <c r="C1877" s="200"/>
      <c r="D1877" s="201" t="s">
        <v>181</v>
      </c>
      <c r="E1877" s="202" t="s">
        <v>19</v>
      </c>
      <c r="F1877" s="203" t="s">
        <v>2198</v>
      </c>
      <c r="G1877" s="200"/>
      <c r="H1877" s="204">
        <v>19.5</v>
      </c>
      <c r="I1877" s="205"/>
      <c r="J1877" s="200"/>
      <c r="K1877" s="200"/>
      <c r="L1877" s="206"/>
      <c r="M1877" s="207"/>
      <c r="N1877" s="208"/>
      <c r="O1877" s="208"/>
      <c r="P1877" s="208"/>
      <c r="Q1877" s="208"/>
      <c r="R1877" s="208"/>
      <c r="S1877" s="208"/>
      <c r="T1877" s="209"/>
      <c r="AT1877" s="210" t="s">
        <v>181</v>
      </c>
      <c r="AU1877" s="210" t="s">
        <v>79</v>
      </c>
      <c r="AV1877" s="13" t="s">
        <v>79</v>
      </c>
      <c r="AW1877" s="13" t="s">
        <v>31</v>
      </c>
      <c r="AX1877" s="13" t="s">
        <v>69</v>
      </c>
      <c r="AY1877" s="210" t="s">
        <v>165</v>
      </c>
    </row>
    <row r="1878" spans="1:65" s="15" customFormat="1" ht="11.25">
      <c r="B1878" s="221"/>
      <c r="C1878" s="222"/>
      <c r="D1878" s="201" t="s">
        <v>181</v>
      </c>
      <c r="E1878" s="223" t="s">
        <v>19</v>
      </c>
      <c r="F1878" s="224" t="s">
        <v>184</v>
      </c>
      <c r="G1878" s="222"/>
      <c r="H1878" s="225">
        <v>19.5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181</v>
      </c>
      <c r="AU1878" s="231" t="s">
        <v>79</v>
      </c>
      <c r="AV1878" s="15" t="s">
        <v>88</v>
      </c>
      <c r="AW1878" s="15" t="s">
        <v>31</v>
      </c>
      <c r="AX1878" s="15" t="s">
        <v>73</v>
      </c>
      <c r="AY1878" s="231" t="s">
        <v>165</v>
      </c>
    </row>
    <row r="1879" spans="1:65" s="2" customFormat="1" ht="21.75" customHeight="1">
      <c r="A1879" s="37"/>
      <c r="B1879" s="38"/>
      <c r="C1879" s="233" t="s">
        <v>1429</v>
      </c>
      <c r="D1879" s="233" t="s">
        <v>502</v>
      </c>
      <c r="E1879" s="234" t="s">
        <v>2171</v>
      </c>
      <c r="F1879" s="235" t="s">
        <v>2172</v>
      </c>
      <c r="G1879" s="236" t="s">
        <v>179</v>
      </c>
      <c r="H1879" s="237">
        <v>7.8E-2</v>
      </c>
      <c r="I1879" s="238"/>
      <c r="J1879" s="239">
        <f>ROUND(I1879*H1879,2)</f>
        <v>0</v>
      </c>
      <c r="K1879" s="235" t="s">
        <v>171</v>
      </c>
      <c r="L1879" s="240"/>
      <c r="M1879" s="241" t="s">
        <v>19</v>
      </c>
      <c r="N1879" s="242" t="s">
        <v>41</v>
      </c>
      <c r="O1879" s="67"/>
      <c r="P1879" s="190">
        <f>O1879*H1879</f>
        <v>0</v>
      </c>
      <c r="Q1879" s="190">
        <v>0.55000000000000004</v>
      </c>
      <c r="R1879" s="190">
        <f>Q1879*H1879</f>
        <v>4.2900000000000001E-2</v>
      </c>
      <c r="S1879" s="190">
        <v>0</v>
      </c>
      <c r="T1879" s="191">
        <f>S1879*H1879</f>
        <v>0</v>
      </c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R1879" s="192" t="s">
        <v>297</v>
      </c>
      <c r="AT1879" s="192" t="s">
        <v>502</v>
      </c>
      <c r="AU1879" s="192" t="s">
        <v>79</v>
      </c>
      <c r="AY1879" s="20" t="s">
        <v>165</v>
      </c>
      <c r="BE1879" s="193">
        <f>IF(N1879="základní",J1879,0)</f>
        <v>0</v>
      </c>
      <c r="BF1879" s="193">
        <f>IF(N1879="snížená",J1879,0)</f>
        <v>0</v>
      </c>
      <c r="BG1879" s="193">
        <f>IF(N1879="zákl. přenesená",J1879,0)</f>
        <v>0</v>
      </c>
      <c r="BH1879" s="193">
        <f>IF(N1879="sníž. přenesená",J1879,0)</f>
        <v>0</v>
      </c>
      <c r="BI1879" s="193">
        <f>IF(N1879="nulová",J1879,0)</f>
        <v>0</v>
      </c>
      <c r="BJ1879" s="20" t="s">
        <v>79</v>
      </c>
      <c r="BK1879" s="193">
        <f>ROUND(I1879*H1879,2)</f>
        <v>0</v>
      </c>
      <c r="BL1879" s="20" t="s">
        <v>226</v>
      </c>
      <c r="BM1879" s="192" t="s">
        <v>2199</v>
      </c>
    </row>
    <row r="1880" spans="1:65" s="13" customFormat="1" ht="22.5">
      <c r="B1880" s="199"/>
      <c r="C1880" s="200"/>
      <c r="D1880" s="201" t="s">
        <v>181</v>
      </c>
      <c r="E1880" s="202" t="s">
        <v>19</v>
      </c>
      <c r="F1880" s="203" t="s">
        <v>2200</v>
      </c>
      <c r="G1880" s="200"/>
      <c r="H1880" s="204">
        <v>7.8E-2</v>
      </c>
      <c r="I1880" s="205"/>
      <c r="J1880" s="200"/>
      <c r="K1880" s="200"/>
      <c r="L1880" s="206"/>
      <c r="M1880" s="207"/>
      <c r="N1880" s="208"/>
      <c r="O1880" s="208"/>
      <c r="P1880" s="208"/>
      <c r="Q1880" s="208"/>
      <c r="R1880" s="208"/>
      <c r="S1880" s="208"/>
      <c r="T1880" s="209"/>
      <c r="AT1880" s="210" t="s">
        <v>181</v>
      </c>
      <c r="AU1880" s="210" t="s">
        <v>79</v>
      </c>
      <c r="AV1880" s="13" t="s">
        <v>79</v>
      </c>
      <c r="AW1880" s="13" t="s">
        <v>31</v>
      </c>
      <c r="AX1880" s="13" t="s">
        <v>69</v>
      </c>
      <c r="AY1880" s="210" t="s">
        <v>165</v>
      </c>
    </row>
    <row r="1881" spans="1:65" s="15" customFormat="1" ht="11.25">
      <c r="B1881" s="221"/>
      <c r="C1881" s="222"/>
      <c r="D1881" s="201" t="s">
        <v>181</v>
      </c>
      <c r="E1881" s="223" t="s">
        <v>19</v>
      </c>
      <c r="F1881" s="224" t="s">
        <v>184</v>
      </c>
      <c r="G1881" s="222"/>
      <c r="H1881" s="225">
        <v>7.8E-2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181</v>
      </c>
      <c r="AU1881" s="231" t="s">
        <v>79</v>
      </c>
      <c r="AV1881" s="15" t="s">
        <v>88</v>
      </c>
      <c r="AW1881" s="15" t="s">
        <v>31</v>
      </c>
      <c r="AX1881" s="15" t="s">
        <v>73</v>
      </c>
      <c r="AY1881" s="231" t="s">
        <v>165</v>
      </c>
    </row>
    <row r="1882" spans="1:65" s="2" customFormat="1" ht="37.9" customHeight="1">
      <c r="A1882" s="37"/>
      <c r="B1882" s="38"/>
      <c r="C1882" s="181" t="s">
        <v>2201</v>
      </c>
      <c r="D1882" s="181" t="s">
        <v>167</v>
      </c>
      <c r="E1882" s="182" t="s">
        <v>2202</v>
      </c>
      <c r="F1882" s="183" t="s">
        <v>2203</v>
      </c>
      <c r="G1882" s="184" t="s">
        <v>323</v>
      </c>
      <c r="H1882" s="185">
        <v>5.6</v>
      </c>
      <c r="I1882" s="186"/>
      <c r="J1882" s="187">
        <f>ROUND(I1882*H1882,2)</f>
        <v>0</v>
      </c>
      <c r="K1882" s="183" t="s">
        <v>171</v>
      </c>
      <c r="L1882" s="42"/>
      <c r="M1882" s="188" t="s">
        <v>19</v>
      </c>
      <c r="N1882" s="189" t="s">
        <v>41</v>
      </c>
      <c r="O1882" s="67"/>
      <c r="P1882" s="190">
        <f>O1882*H1882</f>
        <v>0</v>
      </c>
      <c r="Q1882" s="190">
        <v>0</v>
      </c>
      <c r="R1882" s="190">
        <f>Q1882*H1882</f>
        <v>0</v>
      </c>
      <c r="S1882" s="190">
        <v>0</v>
      </c>
      <c r="T1882" s="191">
        <f>S1882*H1882</f>
        <v>0</v>
      </c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R1882" s="192" t="s">
        <v>226</v>
      </c>
      <c r="AT1882" s="192" t="s">
        <v>167</v>
      </c>
      <c r="AU1882" s="192" t="s">
        <v>79</v>
      </c>
      <c r="AY1882" s="20" t="s">
        <v>165</v>
      </c>
      <c r="BE1882" s="193">
        <f>IF(N1882="základní",J1882,0)</f>
        <v>0</v>
      </c>
      <c r="BF1882" s="193">
        <f>IF(N1882="snížená",J1882,0)</f>
        <v>0</v>
      </c>
      <c r="BG1882" s="193">
        <f>IF(N1882="zákl. přenesená",J1882,0)</f>
        <v>0</v>
      </c>
      <c r="BH1882" s="193">
        <f>IF(N1882="sníž. přenesená",J1882,0)</f>
        <v>0</v>
      </c>
      <c r="BI1882" s="193">
        <f>IF(N1882="nulová",J1882,0)</f>
        <v>0</v>
      </c>
      <c r="BJ1882" s="20" t="s">
        <v>79</v>
      </c>
      <c r="BK1882" s="193">
        <f>ROUND(I1882*H1882,2)</f>
        <v>0</v>
      </c>
      <c r="BL1882" s="20" t="s">
        <v>226</v>
      </c>
      <c r="BM1882" s="192" t="s">
        <v>2204</v>
      </c>
    </row>
    <row r="1883" spans="1:65" s="2" customFormat="1" ht="11.25">
      <c r="A1883" s="37"/>
      <c r="B1883" s="38"/>
      <c r="C1883" s="39"/>
      <c r="D1883" s="194" t="s">
        <v>172</v>
      </c>
      <c r="E1883" s="39"/>
      <c r="F1883" s="195" t="s">
        <v>2205</v>
      </c>
      <c r="G1883" s="39"/>
      <c r="H1883" s="39"/>
      <c r="I1883" s="196"/>
      <c r="J1883" s="39"/>
      <c r="K1883" s="39"/>
      <c r="L1883" s="42"/>
      <c r="M1883" s="197"/>
      <c r="N1883" s="198"/>
      <c r="O1883" s="67"/>
      <c r="P1883" s="67"/>
      <c r="Q1883" s="67"/>
      <c r="R1883" s="67"/>
      <c r="S1883" s="67"/>
      <c r="T1883" s="68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T1883" s="20" t="s">
        <v>172</v>
      </c>
      <c r="AU1883" s="20" t="s">
        <v>79</v>
      </c>
    </row>
    <row r="1884" spans="1:65" s="13" customFormat="1" ht="22.5">
      <c r="B1884" s="199"/>
      <c r="C1884" s="200"/>
      <c r="D1884" s="201" t="s">
        <v>181</v>
      </c>
      <c r="E1884" s="202" t="s">
        <v>19</v>
      </c>
      <c r="F1884" s="203" t="s">
        <v>2206</v>
      </c>
      <c r="G1884" s="200"/>
      <c r="H1884" s="204">
        <v>5.6</v>
      </c>
      <c r="I1884" s="205"/>
      <c r="J1884" s="200"/>
      <c r="K1884" s="200"/>
      <c r="L1884" s="206"/>
      <c r="M1884" s="207"/>
      <c r="N1884" s="208"/>
      <c r="O1884" s="208"/>
      <c r="P1884" s="208"/>
      <c r="Q1884" s="208"/>
      <c r="R1884" s="208"/>
      <c r="S1884" s="208"/>
      <c r="T1884" s="209"/>
      <c r="AT1884" s="210" t="s">
        <v>181</v>
      </c>
      <c r="AU1884" s="210" t="s">
        <v>79</v>
      </c>
      <c r="AV1884" s="13" t="s">
        <v>79</v>
      </c>
      <c r="AW1884" s="13" t="s">
        <v>31</v>
      </c>
      <c r="AX1884" s="13" t="s">
        <v>69</v>
      </c>
      <c r="AY1884" s="210" t="s">
        <v>165</v>
      </c>
    </row>
    <row r="1885" spans="1:65" s="15" customFormat="1" ht="11.25">
      <c r="B1885" s="221"/>
      <c r="C1885" s="222"/>
      <c r="D1885" s="201" t="s">
        <v>181</v>
      </c>
      <c r="E1885" s="223" t="s">
        <v>19</v>
      </c>
      <c r="F1885" s="224" t="s">
        <v>184</v>
      </c>
      <c r="G1885" s="222"/>
      <c r="H1885" s="225">
        <v>5.6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181</v>
      </c>
      <c r="AU1885" s="231" t="s">
        <v>79</v>
      </c>
      <c r="AV1885" s="15" t="s">
        <v>88</v>
      </c>
      <c r="AW1885" s="15" t="s">
        <v>31</v>
      </c>
      <c r="AX1885" s="15" t="s">
        <v>73</v>
      </c>
      <c r="AY1885" s="231" t="s">
        <v>165</v>
      </c>
    </row>
    <row r="1886" spans="1:65" s="2" customFormat="1" ht="24.2" customHeight="1">
      <c r="A1886" s="37"/>
      <c r="B1886" s="38"/>
      <c r="C1886" s="233" t="s">
        <v>1433</v>
      </c>
      <c r="D1886" s="233" t="s">
        <v>502</v>
      </c>
      <c r="E1886" s="234" t="s">
        <v>2207</v>
      </c>
      <c r="F1886" s="235" t="s">
        <v>2208</v>
      </c>
      <c r="G1886" s="236" t="s">
        <v>179</v>
      </c>
      <c r="H1886" s="237">
        <v>0.14000000000000001</v>
      </c>
      <c r="I1886" s="238"/>
      <c r="J1886" s="239">
        <f>ROUND(I1886*H1886,2)</f>
        <v>0</v>
      </c>
      <c r="K1886" s="235" t="s">
        <v>171</v>
      </c>
      <c r="L1886" s="240"/>
      <c r="M1886" s="241" t="s">
        <v>19</v>
      </c>
      <c r="N1886" s="242" t="s">
        <v>41</v>
      </c>
      <c r="O1886" s="67"/>
      <c r="P1886" s="190">
        <f>O1886*H1886</f>
        <v>0</v>
      </c>
      <c r="Q1886" s="190">
        <v>0.55000000000000004</v>
      </c>
      <c r="R1886" s="190">
        <f>Q1886*H1886</f>
        <v>7.7000000000000013E-2</v>
      </c>
      <c r="S1886" s="190">
        <v>0</v>
      </c>
      <c r="T1886" s="191">
        <f>S1886*H1886</f>
        <v>0</v>
      </c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R1886" s="192" t="s">
        <v>297</v>
      </c>
      <c r="AT1886" s="192" t="s">
        <v>502</v>
      </c>
      <c r="AU1886" s="192" t="s">
        <v>79</v>
      </c>
      <c r="AY1886" s="20" t="s">
        <v>165</v>
      </c>
      <c r="BE1886" s="193">
        <f>IF(N1886="základní",J1886,0)</f>
        <v>0</v>
      </c>
      <c r="BF1886" s="193">
        <f>IF(N1886="snížená",J1886,0)</f>
        <v>0</v>
      </c>
      <c r="BG1886" s="193">
        <f>IF(N1886="zákl. přenesená",J1886,0)</f>
        <v>0</v>
      </c>
      <c r="BH1886" s="193">
        <f>IF(N1886="sníž. přenesená",J1886,0)</f>
        <v>0</v>
      </c>
      <c r="BI1886" s="193">
        <f>IF(N1886="nulová",J1886,0)</f>
        <v>0</v>
      </c>
      <c r="BJ1886" s="20" t="s">
        <v>79</v>
      </c>
      <c r="BK1886" s="193">
        <f>ROUND(I1886*H1886,2)</f>
        <v>0</v>
      </c>
      <c r="BL1886" s="20" t="s">
        <v>226</v>
      </c>
      <c r="BM1886" s="192" t="s">
        <v>2209</v>
      </c>
    </row>
    <row r="1887" spans="1:65" s="13" customFormat="1" ht="22.5">
      <c r="B1887" s="199"/>
      <c r="C1887" s="200"/>
      <c r="D1887" s="201" t="s">
        <v>181</v>
      </c>
      <c r="E1887" s="202" t="s">
        <v>19</v>
      </c>
      <c r="F1887" s="203" t="s">
        <v>2210</v>
      </c>
      <c r="G1887" s="200"/>
      <c r="H1887" s="204">
        <v>0.14000000000000001</v>
      </c>
      <c r="I1887" s="205"/>
      <c r="J1887" s="200"/>
      <c r="K1887" s="200"/>
      <c r="L1887" s="206"/>
      <c r="M1887" s="207"/>
      <c r="N1887" s="208"/>
      <c r="O1887" s="208"/>
      <c r="P1887" s="208"/>
      <c r="Q1887" s="208"/>
      <c r="R1887" s="208"/>
      <c r="S1887" s="208"/>
      <c r="T1887" s="209"/>
      <c r="AT1887" s="210" t="s">
        <v>181</v>
      </c>
      <c r="AU1887" s="210" t="s">
        <v>79</v>
      </c>
      <c r="AV1887" s="13" t="s">
        <v>79</v>
      </c>
      <c r="AW1887" s="13" t="s">
        <v>31</v>
      </c>
      <c r="AX1887" s="13" t="s">
        <v>69</v>
      </c>
      <c r="AY1887" s="210" t="s">
        <v>165</v>
      </c>
    </row>
    <row r="1888" spans="1:65" s="15" customFormat="1" ht="11.25">
      <c r="B1888" s="221"/>
      <c r="C1888" s="222"/>
      <c r="D1888" s="201" t="s">
        <v>181</v>
      </c>
      <c r="E1888" s="223" t="s">
        <v>19</v>
      </c>
      <c r="F1888" s="224" t="s">
        <v>184</v>
      </c>
      <c r="G1888" s="222"/>
      <c r="H1888" s="225">
        <v>0.14000000000000001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181</v>
      </c>
      <c r="AU1888" s="231" t="s">
        <v>79</v>
      </c>
      <c r="AV1888" s="15" t="s">
        <v>88</v>
      </c>
      <c r="AW1888" s="15" t="s">
        <v>31</v>
      </c>
      <c r="AX1888" s="15" t="s">
        <v>73</v>
      </c>
      <c r="AY1888" s="231" t="s">
        <v>165</v>
      </c>
    </row>
    <row r="1889" spans="1:65" s="2" customFormat="1" ht="24.2" customHeight="1">
      <c r="A1889" s="37"/>
      <c r="B1889" s="38"/>
      <c r="C1889" s="181" t="s">
        <v>2211</v>
      </c>
      <c r="D1889" s="181" t="s">
        <v>167</v>
      </c>
      <c r="E1889" s="182" t="s">
        <v>2212</v>
      </c>
      <c r="F1889" s="183" t="s">
        <v>2213</v>
      </c>
      <c r="G1889" s="184" t="s">
        <v>323</v>
      </c>
      <c r="H1889" s="185">
        <v>29.12</v>
      </c>
      <c r="I1889" s="186"/>
      <c r="J1889" s="187">
        <f>ROUND(I1889*H1889,2)</f>
        <v>0</v>
      </c>
      <c r="K1889" s="183" t="s">
        <v>171</v>
      </c>
      <c r="L1889" s="42"/>
      <c r="M1889" s="188" t="s">
        <v>19</v>
      </c>
      <c r="N1889" s="189" t="s">
        <v>41</v>
      </c>
      <c r="O1889" s="67"/>
      <c r="P1889" s="190">
        <f>O1889*H1889</f>
        <v>0</v>
      </c>
      <c r="Q1889" s="190">
        <v>1.873E-2</v>
      </c>
      <c r="R1889" s="190">
        <f>Q1889*H1889</f>
        <v>0.54541760000000006</v>
      </c>
      <c r="S1889" s="190">
        <v>0</v>
      </c>
      <c r="T1889" s="191">
        <f>S1889*H1889</f>
        <v>0</v>
      </c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R1889" s="192" t="s">
        <v>226</v>
      </c>
      <c r="AT1889" s="192" t="s">
        <v>167</v>
      </c>
      <c r="AU1889" s="192" t="s">
        <v>79</v>
      </c>
      <c r="AY1889" s="20" t="s">
        <v>165</v>
      </c>
      <c r="BE1889" s="193">
        <f>IF(N1889="základní",J1889,0)</f>
        <v>0</v>
      </c>
      <c r="BF1889" s="193">
        <f>IF(N1889="snížená",J1889,0)</f>
        <v>0</v>
      </c>
      <c r="BG1889" s="193">
        <f>IF(N1889="zákl. přenesená",J1889,0)</f>
        <v>0</v>
      </c>
      <c r="BH1889" s="193">
        <f>IF(N1889="sníž. přenesená",J1889,0)</f>
        <v>0</v>
      </c>
      <c r="BI1889" s="193">
        <f>IF(N1889="nulová",J1889,0)</f>
        <v>0</v>
      </c>
      <c r="BJ1889" s="20" t="s">
        <v>79</v>
      </c>
      <c r="BK1889" s="193">
        <f>ROUND(I1889*H1889,2)</f>
        <v>0</v>
      </c>
      <c r="BL1889" s="20" t="s">
        <v>226</v>
      </c>
      <c r="BM1889" s="192" t="s">
        <v>2214</v>
      </c>
    </row>
    <row r="1890" spans="1:65" s="2" customFormat="1" ht="11.25">
      <c r="A1890" s="37"/>
      <c r="B1890" s="38"/>
      <c r="C1890" s="39"/>
      <c r="D1890" s="194" t="s">
        <v>172</v>
      </c>
      <c r="E1890" s="39"/>
      <c r="F1890" s="195" t="s">
        <v>2215</v>
      </c>
      <c r="G1890" s="39"/>
      <c r="H1890" s="39"/>
      <c r="I1890" s="196"/>
      <c r="J1890" s="39"/>
      <c r="K1890" s="39"/>
      <c r="L1890" s="42"/>
      <c r="M1890" s="197"/>
      <c r="N1890" s="198"/>
      <c r="O1890" s="67"/>
      <c r="P1890" s="67"/>
      <c r="Q1890" s="67"/>
      <c r="R1890" s="67"/>
      <c r="S1890" s="67"/>
      <c r="T1890" s="68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T1890" s="20" t="s">
        <v>172</v>
      </c>
      <c r="AU1890" s="20" t="s">
        <v>79</v>
      </c>
    </row>
    <row r="1891" spans="1:65" s="13" customFormat="1" ht="11.25">
      <c r="B1891" s="199"/>
      <c r="C1891" s="200"/>
      <c r="D1891" s="201" t="s">
        <v>181</v>
      </c>
      <c r="E1891" s="202" t="s">
        <v>19</v>
      </c>
      <c r="F1891" s="203" t="s">
        <v>2216</v>
      </c>
      <c r="G1891" s="200"/>
      <c r="H1891" s="204">
        <v>29.12</v>
      </c>
      <c r="I1891" s="205"/>
      <c r="J1891" s="200"/>
      <c r="K1891" s="200"/>
      <c r="L1891" s="206"/>
      <c r="M1891" s="207"/>
      <c r="N1891" s="208"/>
      <c r="O1891" s="208"/>
      <c r="P1891" s="208"/>
      <c r="Q1891" s="208"/>
      <c r="R1891" s="208"/>
      <c r="S1891" s="208"/>
      <c r="T1891" s="209"/>
      <c r="AT1891" s="210" t="s">
        <v>181</v>
      </c>
      <c r="AU1891" s="210" t="s">
        <v>79</v>
      </c>
      <c r="AV1891" s="13" t="s">
        <v>79</v>
      </c>
      <c r="AW1891" s="13" t="s">
        <v>31</v>
      </c>
      <c r="AX1891" s="13" t="s">
        <v>69</v>
      </c>
      <c r="AY1891" s="210" t="s">
        <v>165</v>
      </c>
    </row>
    <row r="1892" spans="1:65" s="15" customFormat="1" ht="11.25">
      <c r="B1892" s="221"/>
      <c r="C1892" s="222"/>
      <c r="D1892" s="201" t="s">
        <v>181</v>
      </c>
      <c r="E1892" s="223" t="s">
        <v>19</v>
      </c>
      <c r="F1892" s="224" t="s">
        <v>184</v>
      </c>
      <c r="G1892" s="222"/>
      <c r="H1892" s="225">
        <v>29.12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181</v>
      </c>
      <c r="AU1892" s="231" t="s">
        <v>79</v>
      </c>
      <c r="AV1892" s="15" t="s">
        <v>88</v>
      </c>
      <c r="AW1892" s="15" t="s">
        <v>31</v>
      </c>
      <c r="AX1892" s="15" t="s">
        <v>73</v>
      </c>
      <c r="AY1892" s="231" t="s">
        <v>165</v>
      </c>
    </row>
    <row r="1893" spans="1:65" s="2" customFormat="1" ht="37.9" customHeight="1">
      <c r="A1893" s="37"/>
      <c r="B1893" s="38"/>
      <c r="C1893" s="181" t="s">
        <v>1438</v>
      </c>
      <c r="D1893" s="181" t="s">
        <v>167</v>
      </c>
      <c r="E1893" s="182" t="s">
        <v>2217</v>
      </c>
      <c r="F1893" s="183" t="s">
        <v>2218</v>
      </c>
      <c r="G1893" s="184" t="s">
        <v>323</v>
      </c>
      <c r="H1893" s="185">
        <v>14.56</v>
      </c>
      <c r="I1893" s="186"/>
      <c r="J1893" s="187">
        <f>ROUND(I1893*H1893,2)</f>
        <v>0</v>
      </c>
      <c r="K1893" s="183" t="s">
        <v>171</v>
      </c>
      <c r="L1893" s="42"/>
      <c r="M1893" s="188" t="s">
        <v>19</v>
      </c>
      <c r="N1893" s="189" t="s">
        <v>41</v>
      </c>
      <c r="O1893" s="67"/>
      <c r="P1893" s="190">
        <f>O1893*H1893</f>
        <v>0</v>
      </c>
      <c r="Q1893" s="190">
        <v>1.1560000000000001E-2</v>
      </c>
      <c r="R1893" s="190">
        <f>Q1893*H1893</f>
        <v>0.16831360000000001</v>
      </c>
      <c r="S1893" s="190">
        <v>0</v>
      </c>
      <c r="T1893" s="191">
        <f>S1893*H1893</f>
        <v>0</v>
      </c>
      <c r="U1893" s="37"/>
      <c r="V1893" s="37"/>
      <c r="W1893" s="37"/>
      <c r="X1893" s="37"/>
      <c r="Y1893" s="37"/>
      <c r="Z1893" s="37"/>
      <c r="AA1893" s="37"/>
      <c r="AB1893" s="37"/>
      <c r="AC1893" s="37"/>
      <c r="AD1893" s="37"/>
      <c r="AE1893" s="37"/>
      <c r="AR1893" s="192" t="s">
        <v>226</v>
      </c>
      <c r="AT1893" s="192" t="s">
        <v>167</v>
      </c>
      <c r="AU1893" s="192" t="s">
        <v>79</v>
      </c>
      <c r="AY1893" s="20" t="s">
        <v>165</v>
      </c>
      <c r="BE1893" s="193">
        <f>IF(N1893="základní",J1893,0)</f>
        <v>0</v>
      </c>
      <c r="BF1893" s="193">
        <f>IF(N1893="snížená",J1893,0)</f>
        <v>0</v>
      </c>
      <c r="BG1893" s="193">
        <f>IF(N1893="zákl. přenesená",J1893,0)</f>
        <v>0</v>
      </c>
      <c r="BH1893" s="193">
        <f>IF(N1893="sníž. přenesená",J1893,0)</f>
        <v>0</v>
      </c>
      <c r="BI1893" s="193">
        <f>IF(N1893="nulová",J1893,0)</f>
        <v>0</v>
      </c>
      <c r="BJ1893" s="20" t="s">
        <v>79</v>
      </c>
      <c r="BK1893" s="193">
        <f>ROUND(I1893*H1893,2)</f>
        <v>0</v>
      </c>
      <c r="BL1893" s="20" t="s">
        <v>226</v>
      </c>
      <c r="BM1893" s="192" t="s">
        <v>2219</v>
      </c>
    </row>
    <row r="1894" spans="1:65" s="2" customFormat="1" ht="11.25">
      <c r="A1894" s="37"/>
      <c r="B1894" s="38"/>
      <c r="C1894" s="39"/>
      <c r="D1894" s="194" t="s">
        <v>172</v>
      </c>
      <c r="E1894" s="39"/>
      <c r="F1894" s="195" t="s">
        <v>2220</v>
      </c>
      <c r="G1894" s="39"/>
      <c r="H1894" s="39"/>
      <c r="I1894" s="196"/>
      <c r="J1894" s="39"/>
      <c r="K1894" s="39"/>
      <c r="L1894" s="42"/>
      <c r="M1894" s="197"/>
      <c r="N1894" s="198"/>
      <c r="O1894" s="67"/>
      <c r="P1894" s="67"/>
      <c r="Q1894" s="67"/>
      <c r="R1894" s="67"/>
      <c r="S1894" s="67"/>
      <c r="T1894" s="68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T1894" s="20" t="s">
        <v>172</v>
      </c>
      <c r="AU1894" s="20" t="s">
        <v>79</v>
      </c>
    </row>
    <row r="1895" spans="1:65" s="13" customFormat="1" ht="11.25">
      <c r="B1895" s="199"/>
      <c r="C1895" s="200"/>
      <c r="D1895" s="201" t="s">
        <v>181</v>
      </c>
      <c r="E1895" s="202" t="s">
        <v>19</v>
      </c>
      <c r="F1895" s="203" t="s">
        <v>1103</v>
      </c>
      <c r="G1895" s="200"/>
      <c r="H1895" s="204">
        <v>14.56</v>
      </c>
      <c r="I1895" s="205"/>
      <c r="J1895" s="200"/>
      <c r="K1895" s="200"/>
      <c r="L1895" s="206"/>
      <c r="M1895" s="207"/>
      <c r="N1895" s="208"/>
      <c r="O1895" s="208"/>
      <c r="P1895" s="208"/>
      <c r="Q1895" s="208"/>
      <c r="R1895" s="208"/>
      <c r="S1895" s="208"/>
      <c r="T1895" s="209"/>
      <c r="AT1895" s="210" t="s">
        <v>181</v>
      </c>
      <c r="AU1895" s="210" t="s">
        <v>79</v>
      </c>
      <c r="AV1895" s="13" t="s">
        <v>79</v>
      </c>
      <c r="AW1895" s="13" t="s">
        <v>31</v>
      </c>
      <c r="AX1895" s="13" t="s">
        <v>69</v>
      </c>
      <c r="AY1895" s="210" t="s">
        <v>165</v>
      </c>
    </row>
    <row r="1896" spans="1:65" s="15" customFormat="1" ht="11.25">
      <c r="B1896" s="221"/>
      <c r="C1896" s="222"/>
      <c r="D1896" s="201" t="s">
        <v>181</v>
      </c>
      <c r="E1896" s="223" t="s">
        <v>19</v>
      </c>
      <c r="F1896" s="224" t="s">
        <v>184</v>
      </c>
      <c r="G1896" s="222"/>
      <c r="H1896" s="225">
        <v>14.56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181</v>
      </c>
      <c r="AU1896" s="231" t="s">
        <v>79</v>
      </c>
      <c r="AV1896" s="15" t="s">
        <v>88</v>
      </c>
      <c r="AW1896" s="15" t="s">
        <v>31</v>
      </c>
      <c r="AX1896" s="15" t="s">
        <v>73</v>
      </c>
      <c r="AY1896" s="231" t="s">
        <v>165</v>
      </c>
    </row>
    <row r="1897" spans="1:65" s="2" customFormat="1" ht="16.5" customHeight="1">
      <c r="A1897" s="37"/>
      <c r="B1897" s="38"/>
      <c r="C1897" s="181" t="s">
        <v>2221</v>
      </c>
      <c r="D1897" s="181" t="s">
        <v>167</v>
      </c>
      <c r="E1897" s="182" t="s">
        <v>2222</v>
      </c>
      <c r="F1897" s="183" t="s">
        <v>2223</v>
      </c>
      <c r="G1897" s="184" t="s">
        <v>170</v>
      </c>
      <c r="H1897" s="185">
        <v>249.96</v>
      </c>
      <c r="I1897" s="186"/>
      <c r="J1897" s="187">
        <f>ROUND(I1897*H1897,2)</f>
        <v>0</v>
      </c>
      <c r="K1897" s="183" t="s">
        <v>171</v>
      </c>
      <c r="L1897" s="42"/>
      <c r="M1897" s="188" t="s">
        <v>19</v>
      </c>
      <c r="N1897" s="189" t="s">
        <v>41</v>
      </c>
      <c r="O1897" s="67"/>
      <c r="P1897" s="190">
        <f>O1897*H1897</f>
        <v>0</v>
      </c>
      <c r="Q1897" s="190">
        <v>1.0000000000000001E-5</v>
      </c>
      <c r="R1897" s="190">
        <f>Q1897*H1897</f>
        <v>2.4996000000000003E-3</v>
      </c>
      <c r="S1897" s="190">
        <v>0</v>
      </c>
      <c r="T1897" s="191">
        <f>S1897*H1897</f>
        <v>0</v>
      </c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R1897" s="192" t="s">
        <v>226</v>
      </c>
      <c r="AT1897" s="192" t="s">
        <v>167</v>
      </c>
      <c r="AU1897" s="192" t="s">
        <v>79</v>
      </c>
      <c r="AY1897" s="20" t="s">
        <v>165</v>
      </c>
      <c r="BE1897" s="193">
        <f>IF(N1897="základní",J1897,0)</f>
        <v>0</v>
      </c>
      <c r="BF1897" s="193">
        <f>IF(N1897="snížená",J1897,0)</f>
        <v>0</v>
      </c>
      <c r="BG1897" s="193">
        <f>IF(N1897="zákl. přenesená",J1897,0)</f>
        <v>0</v>
      </c>
      <c r="BH1897" s="193">
        <f>IF(N1897="sníž. přenesená",J1897,0)</f>
        <v>0</v>
      </c>
      <c r="BI1897" s="193">
        <f>IF(N1897="nulová",J1897,0)</f>
        <v>0</v>
      </c>
      <c r="BJ1897" s="20" t="s">
        <v>79</v>
      </c>
      <c r="BK1897" s="193">
        <f>ROUND(I1897*H1897,2)</f>
        <v>0</v>
      </c>
      <c r="BL1897" s="20" t="s">
        <v>226</v>
      </c>
      <c r="BM1897" s="192" t="s">
        <v>2224</v>
      </c>
    </row>
    <row r="1898" spans="1:65" s="2" customFormat="1" ht="11.25">
      <c r="A1898" s="37"/>
      <c r="B1898" s="38"/>
      <c r="C1898" s="39"/>
      <c r="D1898" s="194" t="s">
        <v>172</v>
      </c>
      <c r="E1898" s="39"/>
      <c r="F1898" s="195" t="s">
        <v>2225</v>
      </c>
      <c r="G1898" s="39"/>
      <c r="H1898" s="39"/>
      <c r="I1898" s="196"/>
      <c r="J1898" s="39"/>
      <c r="K1898" s="39"/>
      <c r="L1898" s="42"/>
      <c r="M1898" s="197"/>
      <c r="N1898" s="198"/>
      <c r="O1898" s="67"/>
      <c r="P1898" s="67"/>
      <c r="Q1898" s="67"/>
      <c r="R1898" s="67"/>
      <c r="S1898" s="67"/>
      <c r="T1898" s="68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T1898" s="20" t="s">
        <v>172</v>
      </c>
      <c r="AU1898" s="20" t="s">
        <v>79</v>
      </c>
    </row>
    <row r="1899" spans="1:65" s="2" customFormat="1" ht="29.25">
      <c r="A1899" s="37"/>
      <c r="B1899" s="38"/>
      <c r="C1899" s="39"/>
      <c r="D1899" s="201" t="s">
        <v>353</v>
      </c>
      <c r="E1899" s="39"/>
      <c r="F1899" s="232" t="s">
        <v>2226</v>
      </c>
      <c r="G1899" s="39"/>
      <c r="H1899" s="39"/>
      <c r="I1899" s="196"/>
      <c r="J1899" s="39"/>
      <c r="K1899" s="39"/>
      <c r="L1899" s="42"/>
      <c r="M1899" s="197"/>
      <c r="N1899" s="198"/>
      <c r="O1899" s="67"/>
      <c r="P1899" s="67"/>
      <c r="Q1899" s="67"/>
      <c r="R1899" s="67"/>
      <c r="S1899" s="67"/>
      <c r="T1899" s="68"/>
      <c r="U1899" s="37"/>
      <c r="V1899" s="37"/>
      <c r="W1899" s="37"/>
      <c r="X1899" s="37"/>
      <c r="Y1899" s="37"/>
      <c r="Z1899" s="37"/>
      <c r="AA1899" s="37"/>
      <c r="AB1899" s="37"/>
      <c r="AC1899" s="37"/>
      <c r="AD1899" s="37"/>
      <c r="AE1899" s="37"/>
      <c r="AT1899" s="20" t="s">
        <v>353</v>
      </c>
      <c r="AU1899" s="20" t="s">
        <v>79</v>
      </c>
    </row>
    <row r="1900" spans="1:65" s="13" customFormat="1" ht="11.25">
      <c r="B1900" s="199"/>
      <c r="C1900" s="200"/>
      <c r="D1900" s="201" t="s">
        <v>181</v>
      </c>
      <c r="E1900" s="202" t="s">
        <v>19</v>
      </c>
      <c r="F1900" s="203" t="s">
        <v>2227</v>
      </c>
      <c r="G1900" s="200"/>
      <c r="H1900" s="204">
        <v>133.47999999999999</v>
      </c>
      <c r="I1900" s="205"/>
      <c r="J1900" s="200"/>
      <c r="K1900" s="200"/>
      <c r="L1900" s="206"/>
      <c r="M1900" s="207"/>
      <c r="N1900" s="208"/>
      <c r="O1900" s="208"/>
      <c r="P1900" s="208"/>
      <c r="Q1900" s="208"/>
      <c r="R1900" s="208"/>
      <c r="S1900" s="208"/>
      <c r="T1900" s="209"/>
      <c r="AT1900" s="210" t="s">
        <v>181</v>
      </c>
      <c r="AU1900" s="210" t="s">
        <v>79</v>
      </c>
      <c r="AV1900" s="13" t="s">
        <v>79</v>
      </c>
      <c r="AW1900" s="13" t="s">
        <v>31</v>
      </c>
      <c r="AX1900" s="13" t="s">
        <v>69</v>
      </c>
      <c r="AY1900" s="210" t="s">
        <v>165</v>
      </c>
    </row>
    <row r="1901" spans="1:65" s="13" customFormat="1" ht="11.25">
      <c r="B1901" s="199"/>
      <c r="C1901" s="200"/>
      <c r="D1901" s="201" t="s">
        <v>181</v>
      </c>
      <c r="E1901" s="202" t="s">
        <v>19</v>
      </c>
      <c r="F1901" s="203" t="s">
        <v>2228</v>
      </c>
      <c r="G1901" s="200"/>
      <c r="H1901" s="204">
        <v>58.24</v>
      </c>
      <c r="I1901" s="205"/>
      <c r="J1901" s="200"/>
      <c r="K1901" s="200"/>
      <c r="L1901" s="206"/>
      <c r="M1901" s="207"/>
      <c r="N1901" s="208"/>
      <c r="O1901" s="208"/>
      <c r="P1901" s="208"/>
      <c r="Q1901" s="208"/>
      <c r="R1901" s="208"/>
      <c r="S1901" s="208"/>
      <c r="T1901" s="209"/>
      <c r="AT1901" s="210" t="s">
        <v>181</v>
      </c>
      <c r="AU1901" s="210" t="s">
        <v>79</v>
      </c>
      <c r="AV1901" s="13" t="s">
        <v>79</v>
      </c>
      <c r="AW1901" s="13" t="s">
        <v>31</v>
      </c>
      <c r="AX1901" s="13" t="s">
        <v>69</v>
      </c>
      <c r="AY1901" s="210" t="s">
        <v>165</v>
      </c>
    </row>
    <row r="1902" spans="1:65" s="13" customFormat="1" ht="11.25">
      <c r="B1902" s="199"/>
      <c r="C1902" s="200"/>
      <c r="D1902" s="201" t="s">
        <v>181</v>
      </c>
      <c r="E1902" s="202" t="s">
        <v>19</v>
      </c>
      <c r="F1902" s="203" t="s">
        <v>2228</v>
      </c>
      <c r="G1902" s="200"/>
      <c r="H1902" s="204">
        <v>58.24</v>
      </c>
      <c r="I1902" s="205"/>
      <c r="J1902" s="200"/>
      <c r="K1902" s="200"/>
      <c r="L1902" s="206"/>
      <c r="M1902" s="207"/>
      <c r="N1902" s="208"/>
      <c r="O1902" s="208"/>
      <c r="P1902" s="208"/>
      <c r="Q1902" s="208"/>
      <c r="R1902" s="208"/>
      <c r="S1902" s="208"/>
      <c r="T1902" s="209"/>
      <c r="AT1902" s="210" t="s">
        <v>181</v>
      </c>
      <c r="AU1902" s="210" t="s">
        <v>79</v>
      </c>
      <c r="AV1902" s="13" t="s">
        <v>79</v>
      </c>
      <c r="AW1902" s="13" t="s">
        <v>31</v>
      </c>
      <c r="AX1902" s="13" t="s">
        <v>69</v>
      </c>
      <c r="AY1902" s="210" t="s">
        <v>165</v>
      </c>
    </row>
    <row r="1903" spans="1:65" s="15" customFormat="1" ht="11.25">
      <c r="B1903" s="221"/>
      <c r="C1903" s="222"/>
      <c r="D1903" s="201" t="s">
        <v>181</v>
      </c>
      <c r="E1903" s="223" t="s">
        <v>19</v>
      </c>
      <c r="F1903" s="224" t="s">
        <v>184</v>
      </c>
      <c r="G1903" s="222"/>
      <c r="H1903" s="225">
        <v>249.96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181</v>
      </c>
      <c r="AU1903" s="231" t="s">
        <v>79</v>
      </c>
      <c r="AV1903" s="15" t="s">
        <v>88</v>
      </c>
      <c r="AW1903" s="15" t="s">
        <v>31</v>
      </c>
      <c r="AX1903" s="15" t="s">
        <v>73</v>
      </c>
      <c r="AY1903" s="231" t="s">
        <v>165</v>
      </c>
    </row>
    <row r="1904" spans="1:65" s="2" customFormat="1" ht="24.2" customHeight="1">
      <c r="A1904" s="37"/>
      <c r="B1904" s="38"/>
      <c r="C1904" s="233" t="s">
        <v>1450</v>
      </c>
      <c r="D1904" s="233" t="s">
        <v>502</v>
      </c>
      <c r="E1904" s="234" t="s">
        <v>2229</v>
      </c>
      <c r="F1904" s="235" t="s">
        <v>2230</v>
      </c>
      <c r="G1904" s="236" t="s">
        <v>179</v>
      </c>
      <c r="H1904" s="237">
        <v>0.46</v>
      </c>
      <c r="I1904" s="238"/>
      <c r="J1904" s="239">
        <f>ROUND(I1904*H1904,2)</f>
        <v>0</v>
      </c>
      <c r="K1904" s="235" t="s">
        <v>171</v>
      </c>
      <c r="L1904" s="240"/>
      <c r="M1904" s="241" t="s">
        <v>19</v>
      </c>
      <c r="N1904" s="242" t="s">
        <v>41</v>
      </c>
      <c r="O1904" s="67"/>
      <c r="P1904" s="190">
        <f>O1904*H1904</f>
        <v>0</v>
      </c>
      <c r="Q1904" s="190">
        <v>0.44</v>
      </c>
      <c r="R1904" s="190">
        <f>Q1904*H1904</f>
        <v>0.2024</v>
      </c>
      <c r="S1904" s="190">
        <v>0</v>
      </c>
      <c r="T1904" s="191">
        <f>S1904*H1904</f>
        <v>0</v>
      </c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R1904" s="192" t="s">
        <v>297</v>
      </c>
      <c r="AT1904" s="192" t="s">
        <v>502</v>
      </c>
      <c r="AU1904" s="192" t="s">
        <v>79</v>
      </c>
      <c r="AY1904" s="20" t="s">
        <v>165</v>
      </c>
      <c r="BE1904" s="193">
        <f>IF(N1904="základní",J1904,0)</f>
        <v>0</v>
      </c>
      <c r="BF1904" s="193">
        <f>IF(N1904="snížená",J1904,0)</f>
        <v>0</v>
      </c>
      <c r="BG1904" s="193">
        <f>IF(N1904="zákl. přenesená",J1904,0)</f>
        <v>0</v>
      </c>
      <c r="BH1904" s="193">
        <f>IF(N1904="sníž. přenesená",J1904,0)</f>
        <v>0</v>
      </c>
      <c r="BI1904" s="193">
        <f>IF(N1904="nulová",J1904,0)</f>
        <v>0</v>
      </c>
      <c r="BJ1904" s="20" t="s">
        <v>79</v>
      </c>
      <c r="BK1904" s="193">
        <f>ROUND(I1904*H1904,2)</f>
        <v>0</v>
      </c>
      <c r="BL1904" s="20" t="s">
        <v>226</v>
      </c>
      <c r="BM1904" s="192" t="s">
        <v>2231</v>
      </c>
    </row>
    <row r="1905" spans="1:65" s="13" customFormat="1" ht="11.25">
      <c r="B1905" s="199"/>
      <c r="C1905" s="200"/>
      <c r="D1905" s="201" t="s">
        <v>181</v>
      </c>
      <c r="E1905" s="202" t="s">
        <v>19</v>
      </c>
      <c r="F1905" s="203" t="s">
        <v>2232</v>
      </c>
      <c r="G1905" s="200"/>
      <c r="H1905" s="204">
        <v>0.32</v>
      </c>
      <c r="I1905" s="205"/>
      <c r="J1905" s="200"/>
      <c r="K1905" s="200"/>
      <c r="L1905" s="206"/>
      <c r="M1905" s="207"/>
      <c r="N1905" s="208"/>
      <c r="O1905" s="208"/>
      <c r="P1905" s="208"/>
      <c r="Q1905" s="208"/>
      <c r="R1905" s="208"/>
      <c r="S1905" s="208"/>
      <c r="T1905" s="209"/>
      <c r="AT1905" s="210" t="s">
        <v>181</v>
      </c>
      <c r="AU1905" s="210" t="s">
        <v>79</v>
      </c>
      <c r="AV1905" s="13" t="s">
        <v>79</v>
      </c>
      <c r="AW1905" s="13" t="s">
        <v>31</v>
      </c>
      <c r="AX1905" s="13" t="s">
        <v>69</v>
      </c>
      <c r="AY1905" s="210" t="s">
        <v>165</v>
      </c>
    </row>
    <row r="1906" spans="1:65" s="13" customFormat="1" ht="11.25">
      <c r="B1906" s="199"/>
      <c r="C1906" s="200"/>
      <c r="D1906" s="201" t="s">
        <v>181</v>
      </c>
      <c r="E1906" s="202" t="s">
        <v>19</v>
      </c>
      <c r="F1906" s="203" t="s">
        <v>2233</v>
      </c>
      <c r="G1906" s="200"/>
      <c r="H1906" s="204">
        <v>0.14000000000000001</v>
      </c>
      <c r="I1906" s="205"/>
      <c r="J1906" s="200"/>
      <c r="K1906" s="200"/>
      <c r="L1906" s="206"/>
      <c r="M1906" s="207"/>
      <c r="N1906" s="208"/>
      <c r="O1906" s="208"/>
      <c r="P1906" s="208"/>
      <c r="Q1906" s="208"/>
      <c r="R1906" s="208"/>
      <c r="S1906" s="208"/>
      <c r="T1906" s="209"/>
      <c r="AT1906" s="210" t="s">
        <v>181</v>
      </c>
      <c r="AU1906" s="210" t="s">
        <v>79</v>
      </c>
      <c r="AV1906" s="13" t="s">
        <v>79</v>
      </c>
      <c r="AW1906" s="13" t="s">
        <v>31</v>
      </c>
      <c r="AX1906" s="13" t="s">
        <v>69</v>
      </c>
      <c r="AY1906" s="210" t="s">
        <v>165</v>
      </c>
    </row>
    <row r="1907" spans="1:65" s="15" customFormat="1" ht="11.25">
      <c r="B1907" s="221"/>
      <c r="C1907" s="222"/>
      <c r="D1907" s="201" t="s">
        <v>181</v>
      </c>
      <c r="E1907" s="223" t="s">
        <v>19</v>
      </c>
      <c r="F1907" s="224" t="s">
        <v>184</v>
      </c>
      <c r="G1907" s="222"/>
      <c r="H1907" s="225">
        <v>0.46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181</v>
      </c>
      <c r="AU1907" s="231" t="s">
        <v>79</v>
      </c>
      <c r="AV1907" s="15" t="s">
        <v>88</v>
      </c>
      <c r="AW1907" s="15" t="s">
        <v>31</v>
      </c>
      <c r="AX1907" s="15" t="s">
        <v>73</v>
      </c>
      <c r="AY1907" s="231" t="s">
        <v>165</v>
      </c>
    </row>
    <row r="1908" spans="1:65" s="2" customFormat="1" ht="21.75" customHeight="1">
      <c r="A1908" s="37"/>
      <c r="B1908" s="38"/>
      <c r="C1908" s="233" t="s">
        <v>2234</v>
      </c>
      <c r="D1908" s="233" t="s">
        <v>502</v>
      </c>
      <c r="E1908" s="234" t="s">
        <v>2171</v>
      </c>
      <c r="F1908" s="235" t="s">
        <v>2172</v>
      </c>
      <c r="G1908" s="236" t="s">
        <v>179</v>
      </c>
      <c r="H1908" s="237">
        <v>0.55900000000000005</v>
      </c>
      <c r="I1908" s="238"/>
      <c r="J1908" s="239">
        <f>ROUND(I1908*H1908,2)</f>
        <v>0</v>
      </c>
      <c r="K1908" s="235" t="s">
        <v>171</v>
      </c>
      <c r="L1908" s="240"/>
      <c r="M1908" s="241" t="s">
        <v>19</v>
      </c>
      <c r="N1908" s="242" t="s">
        <v>41</v>
      </c>
      <c r="O1908" s="67"/>
      <c r="P1908" s="190">
        <f>O1908*H1908</f>
        <v>0</v>
      </c>
      <c r="Q1908" s="190">
        <v>0.55000000000000004</v>
      </c>
      <c r="R1908" s="190">
        <f>Q1908*H1908</f>
        <v>0.30745000000000006</v>
      </c>
      <c r="S1908" s="190">
        <v>0</v>
      </c>
      <c r="T1908" s="191">
        <f>S1908*H1908</f>
        <v>0</v>
      </c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R1908" s="192" t="s">
        <v>297</v>
      </c>
      <c r="AT1908" s="192" t="s">
        <v>502</v>
      </c>
      <c r="AU1908" s="192" t="s">
        <v>79</v>
      </c>
      <c r="AY1908" s="20" t="s">
        <v>165</v>
      </c>
      <c r="BE1908" s="193">
        <f>IF(N1908="základní",J1908,0)</f>
        <v>0</v>
      </c>
      <c r="BF1908" s="193">
        <f>IF(N1908="snížená",J1908,0)</f>
        <v>0</v>
      </c>
      <c r="BG1908" s="193">
        <f>IF(N1908="zákl. přenesená",J1908,0)</f>
        <v>0</v>
      </c>
      <c r="BH1908" s="193">
        <f>IF(N1908="sníž. přenesená",J1908,0)</f>
        <v>0</v>
      </c>
      <c r="BI1908" s="193">
        <f>IF(N1908="nulová",J1908,0)</f>
        <v>0</v>
      </c>
      <c r="BJ1908" s="20" t="s">
        <v>79</v>
      </c>
      <c r="BK1908" s="193">
        <f>ROUND(I1908*H1908,2)</f>
        <v>0</v>
      </c>
      <c r="BL1908" s="20" t="s">
        <v>226</v>
      </c>
      <c r="BM1908" s="192" t="s">
        <v>2235</v>
      </c>
    </row>
    <row r="1909" spans="1:65" s="13" customFormat="1" ht="11.25">
      <c r="B1909" s="199"/>
      <c r="C1909" s="200"/>
      <c r="D1909" s="201" t="s">
        <v>181</v>
      </c>
      <c r="E1909" s="202" t="s">
        <v>19</v>
      </c>
      <c r="F1909" s="203" t="s">
        <v>2236</v>
      </c>
      <c r="G1909" s="200"/>
      <c r="H1909" s="204">
        <v>0.55900000000000005</v>
      </c>
      <c r="I1909" s="205"/>
      <c r="J1909" s="200"/>
      <c r="K1909" s="200"/>
      <c r="L1909" s="206"/>
      <c r="M1909" s="207"/>
      <c r="N1909" s="208"/>
      <c r="O1909" s="208"/>
      <c r="P1909" s="208"/>
      <c r="Q1909" s="208"/>
      <c r="R1909" s="208"/>
      <c r="S1909" s="208"/>
      <c r="T1909" s="209"/>
      <c r="AT1909" s="210" t="s">
        <v>181</v>
      </c>
      <c r="AU1909" s="210" t="s">
        <v>79</v>
      </c>
      <c r="AV1909" s="13" t="s">
        <v>79</v>
      </c>
      <c r="AW1909" s="13" t="s">
        <v>31</v>
      </c>
      <c r="AX1909" s="13" t="s">
        <v>69</v>
      </c>
      <c r="AY1909" s="210" t="s">
        <v>165</v>
      </c>
    </row>
    <row r="1910" spans="1:65" s="15" customFormat="1" ht="11.25">
      <c r="B1910" s="221"/>
      <c r="C1910" s="222"/>
      <c r="D1910" s="201" t="s">
        <v>181</v>
      </c>
      <c r="E1910" s="223" t="s">
        <v>19</v>
      </c>
      <c r="F1910" s="224" t="s">
        <v>184</v>
      </c>
      <c r="G1910" s="222"/>
      <c r="H1910" s="225">
        <v>0.55900000000000005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181</v>
      </c>
      <c r="AU1910" s="231" t="s">
        <v>79</v>
      </c>
      <c r="AV1910" s="15" t="s">
        <v>88</v>
      </c>
      <c r="AW1910" s="15" t="s">
        <v>31</v>
      </c>
      <c r="AX1910" s="15" t="s">
        <v>73</v>
      </c>
      <c r="AY1910" s="231" t="s">
        <v>165</v>
      </c>
    </row>
    <row r="1911" spans="1:65" s="2" customFormat="1" ht="24.2" customHeight="1">
      <c r="A1911" s="37"/>
      <c r="B1911" s="38"/>
      <c r="C1911" s="181" t="s">
        <v>1458</v>
      </c>
      <c r="D1911" s="181" t="s">
        <v>167</v>
      </c>
      <c r="E1911" s="182" t="s">
        <v>2237</v>
      </c>
      <c r="F1911" s="183" t="s">
        <v>2238</v>
      </c>
      <c r="G1911" s="184" t="s">
        <v>323</v>
      </c>
      <c r="H1911" s="185">
        <v>29.12</v>
      </c>
      <c r="I1911" s="186"/>
      <c r="J1911" s="187">
        <f>ROUND(I1911*H1911,2)</f>
        <v>0</v>
      </c>
      <c r="K1911" s="183" t="s">
        <v>171</v>
      </c>
      <c r="L1911" s="42"/>
      <c r="M1911" s="188" t="s">
        <v>19</v>
      </c>
      <c r="N1911" s="189" t="s">
        <v>41</v>
      </c>
      <c r="O1911" s="67"/>
      <c r="P1911" s="190">
        <f>O1911*H1911</f>
        <v>0</v>
      </c>
      <c r="Q1911" s="190">
        <v>1.8000000000000001E-4</v>
      </c>
      <c r="R1911" s="190">
        <f>Q1911*H1911</f>
        <v>5.2416000000000008E-3</v>
      </c>
      <c r="S1911" s="190">
        <v>0</v>
      </c>
      <c r="T1911" s="191">
        <f>S1911*H1911</f>
        <v>0</v>
      </c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R1911" s="192" t="s">
        <v>226</v>
      </c>
      <c r="AT1911" s="192" t="s">
        <v>167</v>
      </c>
      <c r="AU1911" s="192" t="s">
        <v>79</v>
      </c>
      <c r="AY1911" s="20" t="s">
        <v>165</v>
      </c>
      <c r="BE1911" s="193">
        <f>IF(N1911="základní",J1911,0)</f>
        <v>0</v>
      </c>
      <c r="BF1911" s="193">
        <f>IF(N1911="snížená",J1911,0)</f>
        <v>0</v>
      </c>
      <c r="BG1911" s="193">
        <f>IF(N1911="zákl. přenesená",J1911,0)</f>
        <v>0</v>
      </c>
      <c r="BH1911" s="193">
        <f>IF(N1911="sníž. přenesená",J1911,0)</f>
        <v>0</v>
      </c>
      <c r="BI1911" s="193">
        <f>IF(N1911="nulová",J1911,0)</f>
        <v>0</v>
      </c>
      <c r="BJ1911" s="20" t="s">
        <v>79</v>
      </c>
      <c r="BK1911" s="193">
        <f>ROUND(I1911*H1911,2)</f>
        <v>0</v>
      </c>
      <c r="BL1911" s="20" t="s">
        <v>226</v>
      </c>
      <c r="BM1911" s="192" t="s">
        <v>2239</v>
      </c>
    </row>
    <row r="1912" spans="1:65" s="2" customFormat="1" ht="11.25">
      <c r="A1912" s="37"/>
      <c r="B1912" s="38"/>
      <c r="C1912" s="39"/>
      <c r="D1912" s="194" t="s">
        <v>172</v>
      </c>
      <c r="E1912" s="39"/>
      <c r="F1912" s="195" t="s">
        <v>2240</v>
      </c>
      <c r="G1912" s="39"/>
      <c r="H1912" s="39"/>
      <c r="I1912" s="196"/>
      <c r="J1912" s="39"/>
      <c r="K1912" s="39"/>
      <c r="L1912" s="42"/>
      <c r="M1912" s="197"/>
      <c r="N1912" s="198"/>
      <c r="O1912" s="67"/>
      <c r="P1912" s="67"/>
      <c r="Q1912" s="67"/>
      <c r="R1912" s="67"/>
      <c r="S1912" s="67"/>
      <c r="T1912" s="68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T1912" s="20" t="s">
        <v>172</v>
      </c>
      <c r="AU1912" s="20" t="s">
        <v>79</v>
      </c>
    </row>
    <row r="1913" spans="1:65" s="13" customFormat="1" ht="11.25">
      <c r="B1913" s="199"/>
      <c r="C1913" s="200"/>
      <c r="D1913" s="201" t="s">
        <v>181</v>
      </c>
      <c r="E1913" s="202" t="s">
        <v>19</v>
      </c>
      <c r="F1913" s="203" t="s">
        <v>2216</v>
      </c>
      <c r="G1913" s="200"/>
      <c r="H1913" s="204">
        <v>29.12</v>
      </c>
      <c r="I1913" s="205"/>
      <c r="J1913" s="200"/>
      <c r="K1913" s="200"/>
      <c r="L1913" s="206"/>
      <c r="M1913" s="207"/>
      <c r="N1913" s="208"/>
      <c r="O1913" s="208"/>
      <c r="P1913" s="208"/>
      <c r="Q1913" s="208"/>
      <c r="R1913" s="208"/>
      <c r="S1913" s="208"/>
      <c r="T1913" s="209"/>
      <c r="AT1913" s="210" t="s">
        <v>181</v>
      </c>
      <c r="AU1913" s="210" t="s">
        <v>79</v>
      </c>
      <c r="AV1913" s="13" t="s">
        <v>79</v>
      </c>
      <c r="AW1913" s="13" t="s">
        <v>31</v>
      </c>
      <c r="AX1913" s="13" t="s">
        <v>69</v>
      </c>
      <c r="AY1913" s="210" t="s">
        <v>165</v>
      </c>
    </row>
    <row r="1914" spans="1:65" s="15" customFormat="1" ht="11.25">
      <c r="B1914" s="221"/>
      <c r="C1914" s="222"/>
      <c r="D1914" s="201" t="s">
        <v>181</v>
      </c>
      <c r="E1914" s="223" t="s">
        <v>19</v>
      </c>
      <c r="F1914" s="224" t="s">
        <v>184</v>
      </c>
      <c r="G1914" s="222"/>
      <c r="H1914" s="225">
        <v>29.12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181</v>
      </c>
      <c r="AU1914" s="231" t="s">
        <v>79</v>
      </c>
      <c r="AV1914" s="15" t="s">
        <v>88</v>
      </c>
      <c r="AW1914" s="15" t="s">
        <v>31</v>
      </c>
      <c r="AX1914" s="15" t="s">
        <v>73</v>
      </c>
      <c r="AY1914" s="231" t="s">
        <v>165</v>
      </c>
    </row>
    <row r="1915" spans="1:65" s="2" customFormat="1" ht="37.9" customHeight="1">
      <c r="A1915" s="37"/>
      <c r="B1915" s="38"/>
      <c r="C1915" s="181" t="s">
        <v>2241</v>
      </c>
      <c r="D1915" s="181" t="s">
        <v>167</v>
      </c>
      <c r="E1915" s="182" t="s">
        <v>2242</v>
      </c>
      <c r="F1915" s="183" t="s">
        <v>2243</v>
      </c>
      <c r="G1915" s="184" t="s">
        <v>290</v>
      </c>
      <c r="H1915" s="185">
        <v>89</v>
      </c>
      <c r="I1915" s="186"/>
      <c r="J1915" s="187">
        <f>ROUND(I1915*H1915,2)</f>
        <v>0</v>
      </c>
      <c r="K1915" s="183" t="s">
        <v>171</v>
      </c>
      <c r="L1915" s="42"/>
      <c r="M1915" s="188" t="s">
        <v>19</v>
      </c>
      <c r="N1915" s="189" t="s">
        <v>41</v>
      </c>
      <c r="O1915" s="67"/>
      <c r="P1915" s="190">
        <f>O1915*H1915</f>
        <v>0</v>
      </c>
      <c r="Q1915" s="190">
        <v>2.0000000000000002E-5</v>
      </c>
      <c r="R1915" s="190">
        <f>Q1915*H1915</f>
        <v>1.7800000000000001E-3</v>
      </c>
      <c r="S1915" s="190">
        <v>0</v>
      </c>
      <c r="T1915" s="191">
        <f>S1915*H1915</f>
        <v>0</v>
      </c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R1915" s="192" t="s">
        <v>226</v>
      </c>
      <c r="AT1915" s="192" t="s">
        <v>167</v>
      </c>
      <c r="AU1915" s="192" t="s">
        <v>79</v>
      </c>
      <c r="AY1915" s="20" t="s">
        <v>165</v>
      </c>
      <c r="BE1915" s="193">
        <f>IF(N1915="základní",J1915,0)</f>
        <v>0</v>
      </c>
      <c r="BF1915" s="193">
        <f>IF(N1915="snížená",J1915,0)</f>
        <v>0</v>
      </c>
      <c r="BG1915" s="193">
        <f>IF(N1915="zákl. přenesená",J1915,0)</f>
        <v>0</v>
      </c>
      <c r="BH1915" s="193">
        <f>IF(N1915="sníž. přenesená",J1915,0)</f>
        <v>0</v>
      </c>
      <c r="BI1915" s="193">
        <f>IF(N1915="nulová",J1915,0)</f>
        <v>0</v>
      </c>
      <c r="BJ1915" s="20" t="s">
        <v>79</v>
      </c>
      <c r="BK1915" s="193">
        <f>ROUND(I1915*H1915,2)</f>
        <v>0</v>
      </c>
      <c r="BL1915" s="20" t="s">
        <v>226</v>
      </c>
      <c r="BM1915" s="192" t="s">
        <v>2244</v>
      </c>
    </row>
    <row r="1916" spans="1:65" s="2" customFormat="1" ht="11.25">
      <c r="A1916" s="37"/>
      <c r="B1916" s="38"/>
      <c r="C1916" s="39"/>
      <c r="D1916" s="194" t="s">
        <v>172</v>
      </c>
      <c r="E1916" s="39"/>
      <c r="F1916" s="195" t="s">
        <v>2245</v>
      </c>
      <c r="G1916" s="39"/>
      <c r="H1916" s="39"/>
      <c r="I1916" s="196"/>
      <c r="J1916" s="39"/>
      <c r="K1916" s="39"/>
      <c r="L1916" s="42"/>
      <c r="M1916" s="197"/>
      <c r="N1916" s="198"/>
      <c r="O1916" s="67"/>
      <c r="P1916" s="67"/>
      <c r="Q1916" s="67"/>
      <c r="R1916" s="67"/>
      <c r="S1916" s="67"/>
      <c r="T1916" s="68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T1916" s="20" t="s">
        <v>172</v>
      </c>
      <c r="AU1916" s="20" t="s">
        <v>79</v>
      </c>
    </row>
    <row r="1917" spans="1:65" s="13" customFormat="1" ht="11.25">
      <c r="B1917" s="199"/>
      <c r="C1917" s="200"/>
      <c r="D1917" s="201" t="s">
        <v>181</v>
      </c>
      <c r="E1917" s="202" t="s">
        <v>19</v>
      </c>
      <c r="F1917" s="203" t="s">
        <v>2246</v>
      </c>
      <c r="G1917" s="200"/>
      <c r="H1917" s="204">
        <v>68</v>
      </c>
      <c r="I1917" s="205"/>
      <c r="J1917" s="200"/>
      <c r="K1917" s="200"/>
      <c r="L1917" s="206"/>
      <c r="M1917" s="207"/>
      <c r="N1917" s="208"/>
      <c r="O1917" s="208"/>
      <c r="P1917" s="208"/>
      <c r="Q1917" s="208"/>
      <c r="R1917" s="208"/>
      <c r="S1917" s="208"/>
      <c r="T1917" s="209"/>
      <c r="AT1917" s="210" t="s">
        <v>181</v>
      </c>
      <c r="AU1917" s="210" t="s">
        <v>79</v>
      </c>
      <c r="AV1917" s="13" t="s">
        <v>79</v>
      </c>
      <c r="AW1917" s="13" t="s">
        <v>31</v>
      </c>
      <c r="AX1917" s="13" t="s">
        <v>69</v>
      </c>
      <c r="AY1917" s="210" t="s">
        <v>165</v>
      </c>
    </row>
    <row r="1918" spans="1:65" s="13" customFormat="1" ht="11.25">
      <c r="B1918" s="199"/>
      <c r="C1918" s="200"/>
      <c r="D1918" s="201" t="s">
        <v>181</v>
      </c>
      <c r="E1918" s="202" t="s">
        <v>19</v>
      </c>
      <c r="F1918" s="203" t="s">
        <v>2247</v>
      </c>
      <c r="G1918" s="200"/>
      <c r="H1918" s="204">
        <v>21</v>
      </c>
      <c r="I1918" s="205"/>
      <c r="J1918" s="200"/>
      <c r="K1918" s="200"/>
      <c r="L1918" s="206"/>
      <c r="M1918" s="207"/>
      <c r="N1918" s="208"/>
      <c r="O1918" s="208"/>
      <c r="P1918" s="208"/>
      <c r="Q1918" s="208"/>
      <c r="R1918" s="208"/>
      <c r="S1918" s="208"/>
      <c r="T1918" s="209"/>
      <c r="AT1918" s="210" t="s">
        <v>181</v>
      </c>
      <c r="AU1918" s="210" t="s">
        <v>79</v>
      </c>
      <c r="AV1918" s="13" t="s">
        <v>79</v>
      </c>
      <c r="AW1918" s="13" t="s">
        <v>31</v>
      </c>
      <c r="AX1918" s="13" t="s">
        <v>69</v>
      </c>
      <c r="AY1918" s="210" t="s">
        <v>165</v>
      </c>
    </row>
    <row r="1919" spans="1:65" s="15" customFormat="1" ht="11.25">
      <c r="B1919" s="221"/>
      <c r="C1919" s="222"/>
      <c r="D1919" s="201" t="s">
        <v>181</v>
      </c>
      <c r="E1919" s="223" t="s">
        <v>19</v>
      </c>
      <c r="F1919" s="224" t="s">
        <v>184</v>
      </c>
      <c r="G1919" s="222"/>
      <c r="H1919" s="225">
        <v>89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181</v>
      </c>
      <c r="AU1919" s="231" t="s">
        <v>79</v>
      </c>
      <c r="AV1919" s="15" t="s">
        <v>88</v>
      </c>
      <c r="AW1919" s="15" t="s">
        <v>31</v>
      </c>
      <c r="AX1919" s="15" t="s">
        <v>73</v>
      </c>
      <c r="AY1919" s="231" t="s">
        <v>165</v>
      </c>
    </row>
    <row r="1920" spans="1:65" s="2" customFormat="1" ht="33" customHeight="1">
      <c r="A1920" s="37"/>
      <c r="B1920" s="38"/>
      <c r="C1920" s="181" t="s">
        <v>1464</v>
      </c>
      <c r="D1920" s="181" t="s">
        <v>167</v>
      </c>
      <c r="E1920" s="182" t="s">
        <v>2248</v>
      </c>
      <c r="F1920" s="183" t="s">
        <v>2249</v>
      </c>
      <c r="G1920" s="184" t="s">
        <v>290</v>
      </c>
      <c r="H1920" s="185">
        <v>68</v>
      </c>
      <c r="I1920" s="186"/>
      <c r="J1920" s="187">
        <f>ROUND(I1920*H1920,2)</f>
        <v>0</v>
      </c>
      <c r="K1920" s="183" t="s">
        <v>171</v>
      </c>
      <c r="L1920" s="42"/>
      <c r="M1920" s="188" t="s">
        <v>19</v>
      </c>
      <c r="N1920" s="189" t="s">
        <v>41</v>
      </c>
      <c r="O1920" s="67"/>
      <c r="P1920" s="190">
        <f>O1920*H1920</f>
        <v>0</v>
      </c>
      <c r="Q1920" s="190">
        <v>4.8999999999999998E-4</v>
      </c>
      <c r="R1920" s="190">
        <f>Q1920*H1920</f>
        <v>3.3320000000000002E-2</v>
      </c>
      <c r="S1920" s="190">
        <v>0</v>
      </c>
      <c r="T1920" s="191">
        <f>S1920*H1920</f>
        <v>0</v>
      </c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R1920" s="192" t="s">
        <v>226</v>
      </c>
      <c r="AT1920" s="192" t="s">
        <v>167</v>
      </c>
      <c r="AU1920" s="192" t="s">
        <v>79</v>
      </c>
      <c r="AY1920" s="20" t="s">
        <v>165</v>
      </c>
      <c r="BE1920" s="193">
        <f>IF(N1920="základní",J1920,0)</f>
        <v>0</v>
      </c>
      <c r="BF1920" s="193">
        <f>IF(N1920="snížená",J1920,0)</f>
        <v>0</v>
      </c>
      <c r="BG1920" s="193">
        <f>IF(N1920="zákl. přenesená",J1920,0)</f>
        <v>0</v>
      </c>
      <c r="BH1920" s="193">
        <f>IF(N1920="sníž. přenesená",J1920,0)</f>
        <v>0</v>
      </c>
      <c r="BI1920" s="193">
        <f>IF(N1920="nulová",J1920,0)</f>
        <v>0</v>
      </c>
      <c r="BJ1920" s="20" t="s">
        <v>79</v>
      </c>
      <c r="BK1920" s="193">
        <f>ROUND(I1920*H1920,2)</f>
        <v>0</v>
      </c>
      <c r="BL1920" s="20" t="s">
        <v>226</v>
      </c>
      <c r="BM1920" s="192" t="s">
        <v>2250</v>
      </c>
    </row>
    <row r="1921" spans="1:65" s="2" customFormat="1" ht="11.25">
      <c r="A1921" s="37"/>
      <c r="B1921" s="38"/>
      <c r="C1921" s="39"/>
      <c r="D1921" s="194" t="s">
        <v>172</v>
      </c>
      <c r="E1921" s="39"/>
      <c r="F1921" s="195" t="s">
        <v>2251</v>
      </c>
      <c r="G1921" s="39"/>
      <c r="H1921" s="39"/>
      <c r="I1921" s="196"/>
      <c r="J1921" s="39"/>
      <c r="K1921" s="39"/>
      <c r="L1921" s="42"/>
      <c r="M1921" s="197"/>
      <c r="N1921" s="198"/>
      <c r="O1921" s="67"/>
      <c r="P1921" s="67"/>
      <c r="Q1921" s="67"/>
      <c r="R1921" s="67"/>
      <c r="S1921" s="67"/>
      <c r="T1921" s="68"/>
      <c r="U1921" s="37"/>
      <c r="V1921" s="37"/>
      <c r="W1921" s="37"/>
      <c r="X1921" s="37"/>
      <c r="Y1921" s="37"/>
      <c r="Z1921" s="37"/>
      <c r="AA1921" s="37"/>
      <c r="AB1921" s="37"/>
      <c r="AC1921" s="37"/>
      <c r="AD1921" s="37"/>
      <c r="AE1921" s="37"/>
      <c r="AT1921" s="20" t="s">
        <v>172</v>
      </c>
      <c r="AU1921" s="20" t="s">
        <v>79</v>
      </c>
    </row>
    <row r="1922" spans="1:65" s="2" customFormat="1" ht="37.9" customHeight="1">
      <c r="A1922" s="37"/>
      <c r="B1922" s="38"/>
      <c r="C1922" s="181" t="s">
        <v>2252</v>
      </c>
      <c r="D1922" s="181" t="s">
        <v>167</v>
      </c>
      <c r="E1922" s="182" t="s">
        <v>2253</v>
      </c>
      <c r="F1922" s="183" t="s">
        <v>2254</v>
      </c>
      <c r="G1922" s="184" t="s">
        <v>290</v>
      </c>
      <c r="H1922" s="185">
        <v>8</v>
      </c>
      <c r="I1922" s="186"/>
      <c r="J1922" s="187">
        <f>ROUND(I1922*H1922,2)</f>
        <v>0</v>
      </c>
      <c r="K1922" s="183" t="s">
        <v>171</v>
      </c>
      <c r="L1922" s="42"/>
      <c r="M1922" s="188" t="s">
        <v>19</v>
      </c>
      <c r="N1922" s="189" t="s">
        <v>41</v>
      </c>
      <c r="O1922" s="67"/>
      <c r="P1922" s="190">
        <f>O1922*H1922</f>
        <v>0</v>
      </c>
      <c r="Q1922" s="190">
        <v>0</v>
      </c>
      <c r="R1922" s="190">
        <f>Q1922*H1922</f>
        <v>0</v>
      </c>
      <c r="S1922" s="190">
        <v>0</v>
      </c>
      <c r="T1922" s="191">
        <f>S1922*H1922</f>
        <v>0</v>
      </c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R1922" s="192" t="s">
        <v>226</v>
      </c>
      <c r="AT1922" s="192" t="s">
        <v>167</v>
      </c>
      <c r="AU1922" s="192" t="s">
        <v>79</v>
      </c>
      <c r="AY1922" s="20" t="s">
        <v>165</v>
      </c>
      <c r="BE1922" s="193">
        <f>IF(N1922="základní",J1922,0)</f>
        <v>0</v>
      </c>
      <c r="BF1922" s="193">
        <f>IF(N1922="snížená",J1922,0)</f>
        <v>0</v>
      </c>
      <c r="BG1922" s="193">
        <f>IF(N1922="zákl. přenesená",J1922,0)</f>
        <v>0</v>
      </c>
      <c r="BH1922" s="193">
        <f>IF(N1922="sníž. přenesená",J1922,0)</f>
        <v>0</v>
      </c>
      <c r="BI1922" s="193">
        <f>IF(N1922="nulová",J1922,0)</f>
        <v>0</v>
      </c>
      <c r="BJ1922" s="20" t="s">
        <v>79</v>
      </c>
      <c r="BK1922" s="193">
        <f>ROUND(I1922*H1922,2)</f>
        <v>0</v>
      </c>
      <c r="BL1922" s="20" t="s">
        <v>226</v>
      </c>
      <c r="BM1922" s="192" t="s">
        <v>2255</v>
      </c>
    </row>
    <row r="1923" spans="1:65" s="2" customFormat="1" ht="11.25">
      <c r="A1923" s="37"/>
      <c r="B1923" s="38"/>
      <c r="C1923" s="39"/>
      <c r="D1923" s="194" t="s">
        <v>172</v>
      </c>
      <c r="E1923" s="39"/>
      <c r="F1923" s="195" t="s">
        <v>2256</v>
      </c>
      <c r="G1923" s="39"/>
      <c r="H1923" s="39"/>
      <c r="I1923" s="196"/>
      <c r="J1923" s="39"/>
      <c r="K1923" s="39"/>
      <c r="L1923" s="42"/>
      <c r="M1923" s="197"/>
      <c r="N1923" s="198"/>
      <c r="O1923" s="67"/>
      <c r="P1923" s="67"/>
      <c r="Q1923" s="67"/>
      <c r="R1923" s="67"/>
      <c r="S1923" s="67"/>
      <c r="T1923" s="68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T1923" s="20" t="s">
        <v>172</v>
      </c>
      <c r="AU1923" s="20" t="s">
        <v>79</v>
      </c>
    </row>
    <row r="1924" spans="1:65" s="13" customFormat="1" ht="11.25">
      <c r="B1924" s="199"/>
      <c r="C1924" s="200"/>
      <c r="D1924" s="201" t="s">
        <v>181</v>
      </c>
      <c r="E1924" s="202" t="s">
        <v>19</v>
      </c>
      <c r="F1924" s="203" t="s">
        <v>2257</v>
      </c>
      <c r="G1924" s="200"/>
      <c r="H1924" s="204">
        <v>8</v>
      </c>
      <c r="I1924" s="205"/>
      <c r="J1924" s="200"/>
      <c r="K1924" s="200"/>
      <c r="L1924" s="206"/>
      <c r="M1924" s="207"/>
      <c r="N1924" s="208"/>
      <c r="O1924" s="208"/>
      <c r="P1924" s="208"/>
      <c r="Q1924" s="208"/>
      <c r="R1924" s="208"/>
      <c r="S1924" s="208"/>
      <c r="T1924" s="209"/>
      <c r="AT1924" s="210" t="s">
        <v>181</v>
      </c>
      <c r="AU1924" s="210" t="s">
        <v>79</v>
      </c>
      <c r="AV1924" s="13" t="s">
        <v>79</v>
      </c>
      <c r="AW1924" s="13" t="s">
        <v>31</v>
      </c>
      <c r="AX1924" s="13" t="s">
        <v>69</v>
      </c>
      <c r="AY1924" s="210" t="s">
        <v>165</v>
      </c>
    </row>
    <row r="1925" spans="1:65" s="15" customFormat="1" ht="11.25">
      <c r="B1925" s="221"/>
      <c r="C1925" s="222"/>
      <c r="D1925" s="201" t="s">
        <v>181</v>
      </c>
      <c r="E1925" s="223" t="s">
        <v>19</v>
      </c>
      <c r="F1925" s="224" t="s">
        <v>184</v>
      </c>
      <c r="G1925" s="222"/>
      <c r="H1925" s="225">
        <v>8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181</v>
      </c>
      <c r="AU1925" s="231" t="s">
        <v>79</v>
      </c>
      <c r="AV1925" s="15" t="s">
        <v>88</v>
      </c>
      <c r="AW1925" s="15" t="s">
        <v>31</v>
      </c>
      <c r="AX1925" s="15" t="s">
        <v>73</v>
      </c>
      <c r="AY1925" s="231" t="s">
        <v>165</v>
      </c>
    </row>
    <row r="1926" spans="1:65" s="2" customFormat="1" ht="16.5" customHeight="1">
      <c r="A1926" s="37"/>
      <c r="B1926" s="38"/>
      <c r="C1926" s="233" t="s">
        <v>1473</v>
      </c>
      <c r="D1926" s="233" t="s">
        <v>502</v>
      </c>
      <c r="E1926" s="234" t="s">
        <v>835</v>
      </c>
      <c r="F1926" s="235" t="s">
        <v>836</v>
      </c>
      <c r="G1926" s="236" t="s">
        <v>170</v>
      </c>
      <c r="H1926" s="237">
        <v>3.2</v>
      </c>
      <c r="I1926" s="238"/>
      <c r="J1926" s="239">
        <f>ROUND(I1926*H1926,2)</f>
        <v>0</v>
      </c>
      <c r="K1926" s="235" t="s">
        <v>171</v>
      </c>
      <c r="L1926" s="240"/>
      <c r="M1926" s="241" t="s">
        <v>19</v>
      </c>
      <c r="N1926" s="242" t="s">
        <v>41</v>
      </c>
      <c r="O1926" s="67"/>
      <c r="P1926" s="190">
        <f>O1926*H1926</f>
        <v>0</v>
      </c>
      <c r="Q1926" s="190">
        <v>1.2999999999999999E-3</v>
      </c>
      <c r="R1926" s="190">
        <f>Q1926*H1926</f>
        <v>4.1599999999999996E-3</v>
      </c>
      <c r="S1926" s="190">
        <v>0</v>
      </c>
      <c r="T1926" s="191">
        <f>S1926*H1926</f>
        <v>0</v>
      </c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R1926" s="192" t="s">
        <v>297</v>
      </c>
      <c r="AT1926" s="192" t="s">
        <v>502</v>
      </c>
      <c r="AU1926" s="192" t="s">
        <v>79</v>
      </c>
      <c r="AY1926" s="20" t="s">
        <v>165</v>
      </c>
      <c r="BE1926" s="193">
        <f>IF(N1926="základní",J1926,0)</f>
        <v>0</v>
      </c>
      <c r="BF1926" s="193">
        <f>IF(N1926="snížená",J1926,0)</f>
        <v>0</v>
      </c>
      <c r="BG1926" s="193">
        <f>IF(N1926="zákl. přenesená",J1926,0)</f>
        <v>0</v>
      </c>
      <c r="BH1926" s="193">
        <f>IF(N1926="sníž. přenesená",J1926,0)</f>
        <v>0</v>
      </c>
      <c r="BI1926" s="193">
        <f>IF(N1926="nulová",J1926,0)</f>
        <v>0</v>
      </c>
      <c r="BJ1926" s="20" t="s">
        <v>79</v>
      </c>
      <c r="BK1926" s="193">
        <f>ROUND(I1926*H1926,2)</f>
        <v>0</v>
      </c>
      <c r="BL1926" s="20" t="s">
        <v>226</v>
      </c>
      <c r="BM1926" s="192" t="s">
        <v>2258</v>
      </c>
    </row>
    <row r="1927" spans="1:65" s="13" customFormat="1" ht="11.25">
      <c r="B1927" s="199"/>
      <c r="C1927" s="200"/>
      <c r="D1927" s="201" t="s">
        <v>181</v>
      </c>
      <c r="E1927" s="200"/>
      <c r="F1927" s="203" t="s">
        <v>2259</v>
      </c>
      <c r="G1927" s="200"/>
      <c r="H1927" s="204">
        <v>3.2</v>
      </c>
      <c r="I1927" s="205"/>
      <c r="J1927" s="200"/>
      <c r="K1927" s="200"/>
      <c r="L1927" s="206"/>
      <c r="M1927" s="207"/>
      <c r="N1927" s="208"/>
      <c r="O1927" s="208"/>
      <c r="P1927" s="208"/>
      <c r="Q1927" s="208"/>
      <c r="R1927" s="208"/>
      <c r="S1927" s="208"/>
      <c r="T1927" s="209"/>
      <c r="AT1927" s="210" t="s">
        <v>181</v>
      </c>
      <c r="AU1927" s="210" t="s">
        <v>79</v>
      </c>
      <c r="AV1927" s="13" t="s">
        <v>79</v>
      </c>
      <c r="AW1927" s="13" t="s">
        <v>4</v>
      </c>
      <c r="AX1927" s="13" t="s">
        <v>73</v>
      </c>
      <c r="AY1927" s="210" t="s">
        <v>165</v>
      </c>
    </row>
    <row r="1928" spans="1:65" s="2" customFormat="1" ht="24.2" customHeight="1">
      <c r="A1928" s="37"/>
      <c r="B1928" s="38"/>
      <c r="C1928" s="233" t="s">
        <v>2260</v>
      </c>
      <c r="D1928" s="233" t="s">
        <v>502</v>
      </c>
      <c r="E1928" s="234" t="s">
        <v>2261</v>
      </c>
      <c r="F1928" s="235" t="s">
        <v>2262</v>
      </c>
      <c r="G1928" s="236" t="s">
        <v>2263</v>
      </c>
      <c r="H1928" s="237">
        <v>0.16</v>
      </c>
      <c r="I1928" s="238"/>
      <c r="J1928" s="239">
        <f>ROUND(I1928*H1928,2)</f>
        <v>0</v>
      </c>
      <c r="K1928" s="235" t="s">
        <v>171</v>
      </c>
      <c r="L1928" s="240"/>
      <c r="M1928" s="241" t="s">
        <v>19</v>
      </c>
      <c r="N1928" s="242" t="s">
        <v>41</v>
      </c>
      <c r="O1928" s="67"/>
      <c r="P1928" s="190">
        <f>O1928*H1928</f>
        <v>0</v>
      </c>
      <c r="Q1928" s="190">
        <v>3.3300000000000001E-3</v>
      </c>
      <c r="R1928" s="190">
        <f>Q1928*H1928</f>
        <v>5.3280000000000005E-4</v>
      </c>
      <c r="S1928" s="190">
        <v>0</v>
      </c>
      <c r="T1928" s="191">
        <f>S1928*H1928</f>
        <v>0</v>
      </c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R1928" s="192" t="s">
        <v>297</v>
      </c>
      <c r="AT1928" s="192" t="s">
        <v>502</v>
      </c>
      <c r="AU1928" s="192" t="s">
        <v>79</v>
      </c>
      <c r="AY1928" s="20" t="s">
        <v>165</v>
      </c>
      <c r="BE1928" s="193">
        <f>IF(N1928="základní",J1928,0)</f>
        <v>0</v>
      </c>
      <c r="BF1928" s="193">
        <f>IF(N1928="snížená",J1928,0)</f>
        <v>0</v>
      </c>
      <c r="BG1928" s="193">
        <f>IF(N1928="zákl. přenesená",J1928,0)</f>
        <v>0</v>
      </c>
      <c r="BH1928" s="193">
        <f>IF(N1928="sníž. přenesená",J1928,0)</f>
        <v>0</v>
      </c>
      <c r="BI1928" s="193">
        <f>IF(N1928="nulová",J1928,0)</f>
        <v>0</v>
      </c>
      <c r="BJ1928" s="20" t="s">
        <v>79</v>
      </c>
      <c r="BK1928" s="193">
        <f>ROUND(I1928*H1928,2)</f>
        <v>0</v>
      </c>
      <c r="BL1928" s="20" t="s">
        <v>226</v>
      </c>
      <c r="BM1928" s="192" t="s">
        <v>2264</v>
      </c>
    </row>
    <row r="1929" spans="1:65" s="13" customFormat="1" ht="11.25">
      <c r="B1929" s="199"/>
      <c r="C1929" s="200"/>
      <c r="D1929" s="201" t="s">
        <v>181</v>
      </c>
      <c r="E1929" s="200"/>
      <c r="F1929" s="203" t="s">
        <v>2265</v>
      </c>
      <c r="G1929" s="200"/>
      <c r="H1929" s="204">
        <v>0.16</v>
      </c>
      <c r="I1929" s="205"/>
      <c r="J1929" s="200"/>
      <c r="K1929" s="200"/>
      <c r="L1929" s="206"/>
      <c r="M1929" s="207"/>
      <c r="N1929" s="208"/>
      <c r="O1929" s="208"/>
      <c r="P1929" s="208"/>
      <c r="Q1929" s="208"/>
      <c r="R1929" s="208"/>
      <c r="S1929" s="208"/>
      <c r="T1929" s="209"/>
      <c r="AT1929" s="210" t="s">
        <v>181</v>
      </c>
      <c r="AU1929" s="210" t="s">
        <v>79</v>
      </c>
      <c r="AV1929" s="13" t="s">
        <v>79</v>
      </c>
      <c r="AW1929" s="13" t="s">
        <v>4</v>
      </c>
      <c r="AX1929" s="13" t="s">
        <v>73</v>
      </c>
      <c r="AY1929" s="210" t="s">
        <v>165</v>
      </c>
    </row>
    <row r="1930" spans="1:65" s="2" customFormat="1" ht="24.2" customHeight="1">
      <c r="A1930" s="37"/>
      <c r="B1930" s="38"/>
      <c r="C1930" s="233" t="s">
        <v>1482</v>
      </c>
      <c r="D1930" s="233" t="s">
        <v>502</v>
      </c>
      <c r="E1930" s="234" t="s">
        <v>2266</v>
      </c>
      <c r="F1930" s="235" t="s">
        <v>2267</v>
      </c>
      <c r="G1930" s="236" t="s">
        <v>2263</v>
      </c>
      <c r="H1930" s="237">
        <v>0.16</v>
      </c>
      <c r="I1930" s="238"/>
      <c r="J1930" s="239">
        <f>ROUND(I1930*H1930,2)</f>
        <v>0</v>
      </c>
      <c r="K1930" s="235" t="s">
        <v>171</v>
      </c>
      <c r="L1930" s="240"/>
      <c r="M1930" s="241" t="s">
        <v>19</v>
      </c>
      <c r="N1930" s="242" t="s">
        <v>41</v>
      </c>
      <c r="O1930" s="67"/>
      <c r="P1930" s="190">
        <f>O1930*H1930</f>
        <v>0</v>
      </c>
      <c r="Q1930" s="190">
        <v>1.1299999999999999E-3</v>
      </c>
      <c r="R1930" s="190">
        <f>Q1930*H1930</f>
        <v>1.808E-4</v>
      </c>
      <c r="S1930" s="190">
        <v>0</v>
      </c>
      <c r="T1930" s="191">
        <f>S1930*H1930</f>
        <v>0</v>
      </c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R1930" s="192" t="s">
        <v>297</v>
      </c>
      <c r="AT1930" s="192" t="s">
        <v>502</v>
      </c>
      <c r="AU1930" s="192" t="s">
        <v>79</v>
      </c>
      <c r="AY1930" s="20" t="s">
        <v>165</v>
      </c>
      <c r="BE1930" s="193">
        <f>IF(N1930="základní",J1930,0)</f>
        <v>0</v>
      </c>
      <c r="BF1930" s="193">
        <f>IF(N1930="snížená",J1930,0)</f>
        <v>0</v>
      </c>
      <c r="BG1930" s="193">
        <f>IF(N1930="zákl. přenesená",J1930,0)</f>
        <v>0</v>
      </c>
      <c r="BH1930" s="193">
        <f>IF(N1930="sníž. přenesená",J1930,0)</f>
        <v>0</v>
      </c>
      <c r="BI1930" s="193">
        <f>IF(N1930="nulová",J1930,0)</f>
        <v>0</v>
      </c>
      <c r="BJ1930" s="20" t="s">
        <v>79</v>
      </c>
      <c r="BK1930" s="193">
        <f>ROUND(I1930*H1930,2)</f>
        <v>0</v>
      </c>
      <c r="BL1930" s="20" t="s">
        <v>226</v>
      </c>
      <c r="BM1930" s="192" t="s">
        <v>2268</v>
      </c>
    </row>
    <row r="1931" spans="1:65" s="13" customFormat="1" ht="11.25">
      <c r="B1931" s="199"/>
      <c r="C1931" s="200"/>
      <c r="D1931" s="201" t="s">
        <v>181</v>
      </c>
      <c r="E1931" s="200"/>
      <c r="F1931" s="203" t="s">
        <v>2265</v>
      </c>
      <c r="G1931" s="200"/>
      <c r="H1931" s="204">
        <v>0.16</v>
      </c>
      <c r="I1931" s="205"/>
      <c r="J1931" s="200"/>
      <c r="K1931" s="200"/>
      <c r="L1931" s="206"/>
      <c r="M1931" s="207"/>
      <c r="N1931" s="208"/>
      <c r="O1931" s="208"/>
      <c r="P1931" s="208"/>
      <c r="Q1931" s="208"/>
      <c r="R1931" s="208"/>
      <c r="S1931" s="208"/>
      <c r="T1931" s="209"/>
      <c r="AT1931" s="210" t="s">
        <v>181</v>
      </c>
      <c r="AU1931" s="210" t="s">
        <v>79</v>
      </c>
      <c r="AV1931" s="13" t="s">
        <v>79</v>
      </c>
      <c r="AW1931" s="13" t="s">
        <v>4</v>
      </c>
      <c r="AX1931" s="13" t="s">
        <v>73</v>
      </c>
      <c r="AY1931" s="210" t="s">
        <v>165</v>
      </c>
    </row>
    <row r="1932" spans="1:65" s="2" customFormat="1" ht="21.75" customHeight="1">
      <c r="A1932" s="37"/>
      <c r="B1932" s="38"/>
      <c r="C1932" s="181" t="s">
        <v>2269</v>
      </c>
      <c r="D1932" s="181" t="s">
        <v>167</v>
      </c>
      <c r="E1932" s="182" t="s">
        <v>2270</v>
      </c>
      <c r="F1932" s="183" t="s">
        <v>2271</v>
      </c>
      <c r="G1932" s="184" t="s">
        <v>170</v>
      </c>
      <c r="H1932" s="185">
        <v>85</v>
      </c>
      <c r="I1932" s="186"/>
      <c r="J1932" s="187">
        <f>ROUND(I1932*H1932,2)</f>
        <v>0</v>
      </c>
      <c r="K1932" s="183" t="s">
        <v>171</v>
      </c>
      <c r="L1932" s="42"/>
      <c r="M1932" s="188" t="s">
        <v>19</v>
      </c>
      <c r="N1932" s="189" t="s">
        <v>41</v>
      </c>
      <c r="O1932" s="67"/>
      <c r="P1932" s="190">
        <f>O1932*H1932</f>
        <v>0</v>
      </c>
      <c r="Q1932" s="190">
        <v>2.6919999999999999E-3</v>
      </c>
      <c r="R1932" s="190">
        <f>Q1932*H1932</f>
        <v>0.22882</v>
      </c>
      <c r="S1932" s="190">
        <v>0</v>
      </c>
      <c r="T1932" s="191">
        <f>S1932*H1932</f>
        <v>0</v>
      </c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R1932" s="192" t="s">
        <v>226</v>
      </c>
      <c r="AT1932" s="192" t="s">
        <v>167</v>
      </c>
      <c r="AU1932" s="192" t="s">
        <v>79</v>
      </c>
      <c r="AY1932" s="20" t="s">
        <v>165</v>
      </c>
      <c r="BE1932" s="193">
        <f>IF(N1932="základní",J1932,0)</f>
        <v>0</v>
      </c>
      <c r="BF1932" s="193">
        <f>IF(N1932="snížená",J1932,0)</f>
        <v>0</v>
      </c>
      <c r="BG1932" s="193">
        <f>IF(N1932="zákl. přenesená",J1932,0)</f>
        <v>0</v>
      </c>
      <c r="BH1932" s="193">
        <f>IF(N1932="sníž. přenesená",J1932,0)</f>
        <v>0</v>
      </c>
      <c r="BI1932" s="193">
        <f>IF(N1932="nulová",J1932,0)</f>
        <v>0</v>
      </c>
      <c r="BJ1932" s="20" t="s">
        <v>79</v>
      </c>
      <c r="BK1932" s="193">
        <f>ROUND(I1932*H1932,2)</f>
        <v>0</v>
      </c>
      <c r="BL1932" s="20" t="s">
        <v>226</v>
      </c>
      <c r="BM1932" s="192" t="s">
        <v>2272</v>
      </c>
    </row>
    <row r="1933" spans="1:65" s="2" customFormat="1" ht="11.25">
      <c r="A1933" s="37"/>
      <c r="B1933" s="38"/>
      <c r="C1933" s="39"/>
      <c r="D1933" s="194" t="s">
        <v>172</v>
      </c>
      <c r="E1933" s="39"/>
      <c r="F1933" s="195" t="s">
        <v>2273</v>
      </c>
      <c r="G1933" s="39"/>
      <c r="H1933" s="39"/>
      <c r="I1933" s="196"/>
      <c r="J1933" s="39"/>
      <c r="K1933" s="39"/>
      <c r="L1933" s="42"/>
      <c r="M1933" s="197"/>
      <c r="N1933" s="198"/>
      <c r="O1933" s="67"/>
      <c r="P1933" s="67"/>
      <c r="Q1933" s="67"/>
      <c r="R1933" s="67"/>
      <c r="S1933" s="67"/>
      <c r="T1933" s="68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T1933" s="20" t="s">
        <v>172</v>
      </c>
      <c r="AU1933" s="20" t="s">
        <v>79</v>
      </c>
    </row>
    <row r="1934" spans="1:65" s="2" customFormat="1" ht="24.2" customHeight="1">
      <c r="A1934" s="37"/>
      <c r="B1934" s="38"/>
      <c r="C1934" s="181" t="s">
        <v>1488</v>
      </c>
      <c r="D1934" s="181" t="s">
        <v>167</v>
      </c>
      <c r="E1934" s="182" t="s">
        <v>2274</v>
      </c>
      <c r="F1934" s="183" t="s">
        <v>2275</v>
      </c>
      <c r="G1934" s="184" t="s">
        <v>170</v>
      </c>
      <c r="H1934" s="185">
        <v>132.30000000000001</v>
      </c>
      <c r="I1934" s="186"/>
      <c r="J1934" s="187">
        <f>ROUND(I1934*H1934,2)</f>
        <v>0</v>
      </c>
      <c r="K1934" s="183" t="s">
        <v>171</v>
      </c>
      <c r="L1934" s="42"/>
      <c r="M1934" s="188" t="s">
        <v>19</v>
      </c>
      <c r="N1934" s="189" t="s">
        <v>41</v>
      </c>
      <c r="O1934" s="67"/>
      <c r="P1934" s="190">
        <f>O1934*H1934</f>
        <v>0</v>
      </c>
      <c r="Q1934" s="190">
        <v>0</v>
      </c>
      <c r="R1934" s="190">
        <f>Q1934*H1934</f>
        <v>0</v>
      </c>
      <c r="S1934" s="190">
        <v>0</v>
      </c>
      <c r="T1934" s="191">
        <f>S1934*H1934</f>
        <v>0</v>
      </c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R1934" s="192" t="s">
        <v>226</v>
      </c>
      <c r="AT1934" s="192" t="s">
        <v>167</v>
      </c>
      <c r="AU1934" s="192" t="s">
        <v>79</v>
      </c>
      <c r="AY1934" s="20" t="s">
        <v>165</v>
      </c>
      <c r="BE1934" s="193">
        <f>IF(N1934="základní",J1934,0)</f>
        <v>0</v>
      </c>
      <c r="BF1934" s="193">
        <f>IF(N1934="snížená",J1934,0)</f>
        <v>0</v>
      </c>
      <c r="BG1934" s="193">
        <f>IF(N1934="zákl. přenesená",J1934,0)</f>
        <v>0</v>
      </c>
      <c r="BH1934" s="193">
        <f>IF(N1934="sníž. přenesená",J1934,0)</f>
        <v>0</v>
      </c>
      <c r="BI1934" s="193">
        <f>IF(N1934="nulová",J1934,0)</f>
        <v>0</v>
      </c>
      <c r="BJ1934" s="20" t="s">
        <v>79</v>
      </c>
      <c r="BK1934" s="193">
        <f>ROUND(I1934*H1934,2)</f>
        <v>0</v>
      </c>
      <c r="BL1934" s="20" t="s">
        <v>226</v>
      </c>
      <c r="BM1934" s="192" t="s">
        <v>2276</v>
      </c>
    </row>
    <row r="1935" spans="1:65" s="2" customFormat="1" ht="11.25">
      <c r="A1935" s="37"/>
      <c r="B1935" s="38"/>
      <c r="C1935" s="39"/>
      <c r="D1935" s="194" t="s">
        <v>172</v>
      </c>
      <c r="E1935" s="39"/>
      <c r="F1935" s="195" t="s">
        <v>2277</v>
      </c>
      <c r="G1935" s="39"/>
      <c r="H1935" s="39"/>
      <c r="I1935" s="196"/>
      <c r="J1935" s="39"/>
      <c r="K1935" s="39"/>
      <c r="L1935" s="42"/>
      <c r="M1935" s="197"/>
      <c r="N1935" s="198"/>
      <c r="O1935" s="67"/>
      <c r="P1935" s="67"/>
      <c r="Q1935" s="67"/>
      <c r="R1935" s="67"/>
      <c r="S1935" s="67"/>
      <c r="T1935" s="68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T1935" s="20" t="s">
        <v>172</v>
      </c>
      <c r="AU1935" s="20" t="s">
        <v>79</v>
      </c>
    </row>
    <row r="1936" spans="1:65" s="2" customFormat="1" ht="19.5">
      <c r="A1936" s="37"/>
      <c r="B1936" s="38"/>
      <c r="C1936" s="39"/>
      <c r="D1936" s="201" t="s">
        <v>353</v>
      </c>
      <c r="E1936" s="39"/>
      <c r="F1936" s="232" t="s">
        <v>2278</v>
      </c>
      <c r="G1936" s="39"/>
      <c r="H1936" s="39"/>
      <c r="I1936" s="196"/>
      <c r="J1936" s="39"/>
      <c r="K1936" s="39"/>
      <c r="L1936" s="42"/>
      <c r="M1936" s="197"/>
      <c r="N1936" s="198"/>
      <c r="O1936" s="67"/>
      <c r="P1936" s="67"/>
      <c r="Q1936" s="67"/>
      <c r="R1936" s="67"/>
      <c r="S1936" s="67"/>
      <c r="T1936" s="68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T1936" s="20" t="s">
        <v>353</v>
      </c>
      <c r="AU1936" s="20" t="s">
        <v>79</v>
      </c>
    </row>
    <row r="1937" spans="1:65" s="13" customFormat="1" ht="11.25">
      <c r="B1937" s="199"/>
      <c r="C1937" s="200"/>
      <c r="D1937" s="201" t="s">
        <v>181</v>
      </c>
      <c r="E1937" s="202" t="s">
        <v>19</v>
      </c>
      <c r="F1937" s="203" t="s">
        <v>2279</v>
      </c>
      <c r="G1937" s="200"/>
      <c r="H1937" s="204">
        <v>117</v>
      </c>
      <c r="I1937" s="205"/>
      <c r="J1937" s="200"/>
      <c r="K1937" s="200"/>
      <c r="L1937" s="206"/>
      <c r="M1937" s="207"/>
      <c r="N1937" s="208"/>
      <c r="O1937" s="208"/>
      <c r="P1937" s="208"/>
      <c r="Q1937" s="208"/>
      <c r="R1937" s="208"/>
      <c r="S1937" s="208"/>
      <c r="T1937" s="209"/>
      <c r="AT1937" s="210" t="s">
        <v>181</v>
      </c>
      <c r="AU1937" s="210" t="s">
        <v>79</v>
      </c>
      <c r="AV1937" s="13" t="s">
        <v>79</v>
      </c>
      <c r="AW1937" s="13" t="s">
        <v>31</v>
      </c>
      <c r="AX1937" s="13" t="s">
        <v>69</v>
      </c>
      <c r="AY1937" s="210" t="s">
        <v>165</v>
      </c>
    </row>
    <row r="1938" spans="1:65" s="14" customFormat="1" ht="11.25">
      <c r="B1938" s="211"/>
      <c r="C1938" s="212"/>
      <c r="D1938" s="201" t="s">
        <v>181</v>
      </c>
      <c r="E1938" s="213" t="s">
        <v>19</v>
      </c>
      <c r="F1938" s="214" t="s">
        <v>2280</v>
      </c>
      <c r="G1938" s="212"/>
      <c r="H1938" s="213" t="s">
        <v>19</v>
      </c>
      <c r="I1938" s="215"/>
      <c r="J1938" s="212"/>
      <c r="K1938" s="212"/>
      <c r="L1938" s="216"/>
      <c r="M1938" s="217"/>
      <c r="N1938" s="218"/>
      <c r="O1938" s="218"/>
      <c r="P1938" s="218"/>
      <c r="Q1938" s="218"/>
      <c r="R1938" s="218"/>
      <c r="S1938" s="218"/>
      <c r="T1938" s="219"/>
      <c r="AT1938" s="220" t="s">
        <v>181</v>
      </c>
      <c r="AU1938" s="220" t="s">
        <v>79</v>
      </c>
      <c r="AV1938" s="14" t="s">
        <v>73</v>
      </c>
      <c r="AW1938" s="14" t="s">
        <v>31</v>
      </c>
      <c r="AX1938" s="14" t="s">
        <v>69</v>
      </c>
      <c r="AY1938" s="220" t="s">
        <v>165</v>
      </c>
    </row>
    <row r="1939" spans="1:65" s="13" customFormat="1" ht="11.25">
      <c r="B1939" s="199"/>
      <c r="C1939" s="200"/>
      <c r="D1939" s="201" t="s">
        <v>181</v>
      </c>
      <c r="E1939" s="202" t="s">
        <v>19</v>
      </c>
      <c r="F1939" s="203" t="s">
        <v>2281</v>
      </c>
      <c r="G1939" s="200"/>
      <c r="H1939" s="204">
        <v>15.3</v>
      </c>
      <c r="I1939" s="205"/>
      <c r="J1939" s="200"/>
      <c r="K1939" s="200"/>
      <c r="L1939" s="206"/>
      <c r="M1939" s="207"/>
      <c r="N1939" s="208"/>
      <c r="O1939" s="208"/>
      <c r="P1939" s="208"/>
      <c r="Q1939" s="208"/>
      <c r="R1939" s="208"/>
      <c r="S1939" s="208"/>
      <c r="T1939" s="209"/>
      <c r="AT1939" s="210" t="s">
        <v>181</v>
      </c>
      <c r="AU1939" s="210" t="s">
        <v>79</v>
      </c>
      <c r="AV1939" s="13" t="s">
        <v>79</v>
      </c>
      <c r="AW1939" s="13" t="s">
        <v>31</v>
      </c>
      <c r="AX1939" s="13" t="s">
        <v>69</v>
      </c>
      <c r="AY1939" s="210" t="s">
        <v>165</v>
      </c>
    </row>
    <row r="1940" spans="1:65" s="15" customFormat="1" ht="11.25">
      <c r="B1940" s="221"/>
      <c r="C1940" s="222"/>
      <c r="D1940" s="201" t="s">
        <v>181</v>
      </c>
      <c r="E1940" s="223" t="s">
        <v>19</v>
      </c>
      <c r="F1940" s="224" t="s">
        <v>184</v>
      </c>
      <c r="G1940" s="222"/>
      <c r="H1940" s="225">
        <v>132.30000000000001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181</v>
      </c>
      <c r="AU1940" s="231" t="s">
        <v>79</v>
      </c>
      <c r="AV1940" s="15" t="s">
        <v>88</v>
      </c>
      <c r="AW1940" s="15" t="s">
        <v>31</v>
      </c>
      <c r="AX1940" s="15" t="s">
        <v>73</v>
      </c>
      <c r="AY1940" s="231" t="s">
        <v>165</v>
      </c>
    </row>
    <row r="1941" spans="1:65" s="2" customFormat="1" ht="24.2" customHeight="1">
      <c r="A1941" s="37"/>
      <c r="B1941" s="38"/>
      <c r="C1941" s="233" t="s">
        <v>2282</v>
      </c>
      <c r="D1941" s="233" t="s">
        <v>502</v>
      </c>
      <c r="E1941" s="234" t="s">
        <v>2283</v>
      </c>
      <c r="F1941" s="235" t="s">
        <v>2284</v>
      </c>
      <c r="G1941" s="236" t="s">
        <v>170</v>
      </c>
      <c r="H1941" s="237">
        <v>134.946</v>
      </c>
      <c r="I1941" s="238"/>
      <c r="J1941" s="239">
        <f>ROUND(I1941*H1941,2)</f>
        <v>0</v>
      </c>
      <c r="K1941" s="235" t="s">
        <v>171</v>
      </c>
      <c r="L1941" s="240"/>
      <c r="M1941" s="241" t="s">
        <v>19</v>
      </c>
      <c r="N1941" s="242" t="s">
        <v>41</v>
      </c>
      <c r="O1941" s="67"/>
      <c r="P1941" s="190">
        <f>O1941*H1941</f>
        <v>0</v>
      </c>
      <c r="Q1941" s="190">
        <v>0.01</v>
      </c>
      <c r="R1941" s="190">
        <f>Q1941*H1941</f>
        <v>1.3494600000000001</v>
      </c>
      <c r="S1941" s="190">
        <v>0</v>
      </c>
      <c r="T1941" s="191">
        <f>S1941*H1941</f>
        <v>0</v>
      </c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R1941" s="192" t="s">
        <v>297</v>
      </c>
      <c r="AT1941" s="192" t="s">
        <v>502</v>
      </c>
      <c r="AU1941" s="192" t="s">
        <v>79</v>
      </c>
      <c r="AY1941" s="20" t="s">
        <v>165</v>
      </c>
      <c r="BE1941" s="193">
        <f>IF(N1941="základní",J1941,0)</f>
        <v>0</v>
      </c>
      <c r="BF1941" s="193">
        <f>IF(N1941="snížená",J1941,0)</f>
        <v>0</v>
      </c>
      <c r="BG1941" s="193">
        <f>IF(N1941="zákl. přenesená",J1941,0)</f>
        <v>0</v>
      </c>
      <c r="BH1941" s="193">
        <f>IF(N1941="sníž. přenesená",J1941,0)</f>
        <v>0</v>
      </c>
      <c r="BI1941" s="193">
        <f>IF(N1941="nulová",J1941,0)</f>
        <v>0</v>
      </c>
      <c r="BJ1941" s="20" t="s">
        <v>79</v>
      </c>
      <c r="BK1941" s="193">
        <f>ROUND(I1941*H1941,2)</f>
        <v>0</v>
      </c>
      <c r="BL1941" s="20" t="s">
        <v>226</v>
      </c>
      <c r="BM1941" s="192" t="s">
        <v>2285</v>
      </c>
    </row>
    <row r="1942" spans="1:65" s="13" customFormat="1" ht="11.25">
      <c r="B1942" s="199"/>
      <c r="C1942" s="200"/>
      <c r="D1942" s="201" t="s">
        <v>181</v>
      </c>
      <c r="E1942" s="200"/>
      <c r="F1942" s="203" t="s">
        <v>2286</v>
      </c>
      <c r="G1942" s="200"/>
      <c r="H1942" s="204">
        <v>134.946</v>
      </c>
      <c r="I1942" s="205"/>
      <c r="J1942" s="200"/>
      <c r="K1942" s="200"/>
      <c r="L1942" s="206"/>
      <c r="M1942" s="207"/>
      <c r="N1942" s="208"/>
      <c r="O1942" s="208"/>
      <c r="P1942" s="208"/>
      <c r="Q1942" s="208"/>
      <c r="R1942" s="208"/>
      <c r="S1942" s="208"/>
      <c r="T1942" s="209"/>
      <c r="AT1942" s="210" t="s">
        <v>181</v>
      </c>
      <c r="AU1942" s="210" t="s">
        <v>79</v>
      </c>
      <c r="AV1942" s="13" t="s">
        <v>79</v>
      </c>
      <c r="AW1942" s="13" t="s">
        <v>4</v>
      </c>
      <c r="AX1942" s="13" t="s">
        <v>73</v>
      </c>
      <c r="AY1942" s="210" t="s">
        <v>165</v>
      </c>
    </row>
    <row r="1943" spans="1:65" s="2" customFormat="1" ht="37.9" customHeight="1">
      <c r="A1943" s="37"/>
      <c r="B1943" s="38"/>
      <c r="C1943" s="181" t="s">
        <v>1495</v>
      </c>
      <c r="D1943" s="181" t="s">
        <v>167</v>
      </c>
      <c r="E1943" s="182" t="s">
        <v>2287</v>
      </c>
      <c r="F1943" s="183" t="s">
        <v>2288</v>
      </c>
      <c r="G1943" s="184" t="s">
        <v>170</v>
      </c>
      <c r="H1943" s="185">
        <v>1291.5</v>
      </c>
      <c r="I1943" s="186"/>
      <c r="J1943" s="187">
        <f>ROUND(I1943*H1943,2)</f>
        <v>0</v>
      </c>
      <c r="K1943" s="183" t="s">
        <v>171</v>
      </c>
      <c r="L1943" s="42"/>
      <c r="M1943" s="188" t="s">
        <v>19</v>
      </c>
      <c r="N1943" s="189" t="s">
        <v>41</v>
      </c>
      <c r="O1943" s="67"/>
      <c r="P1943" s="190">
        <f>O1943*H1943</f>
        <v>0</v>
      </c>
      <c r="Q1943" s="190">
        <v>0</v>
      </c>
      <c r="R1943" s="190">
        <f>Q1943*H1943</f>
        <v>0</v>
      </c>
      <c r="S1943" s="190">
        <v>2.4E-2</v>
      </c>
      <c r="T1943" s="191">
        <f>S1943*H1943</f>
        <v>30.996000000000002</v>
      </c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R1943" s="192" t="s">
        <v>226</v>
      </c>
      <c r="AT1943" s="192" t="s">
        <v>167</v>
      </c>
      <c r="AU1943" s="192" t="s">
        <v>79</v>
      </c>
      <c r="AY1943" s="20" t="s">
        <v>165</v>
      </c>
      <c r="BE1943" s="193">
        <f>IF(N1943="základní",J1943,0)</f>
        <v>0</v>
      </c>
      <c r="BF1943" s="193">
        <f>IF(N1943="snížená",J1943,0)</f>
        <v>0</v>
      </c>
      <c r="BG1943" s="193">
        <f>IF(N1943="zákl. přenesená",J1943,0)</f>
        <v>0</v>
      </c>
      <c r="BH1943" s="193">
        <f>IF(N1943="sníž. přenesená",J1943,0)</f>
        <v>0</v>
      </c>
      <c r="BI1943" s="193">
        <f>IF(N1943="nulová",J1943,0)</f>
        <v>0</v>
      </c>
      <c r="BJ1943" s="20" t="s">
        <v>79</v>
      </c>
      <c r="BK1943" s="193">
        <f>ROUND(I1943*H1943,2)</f>
        <v>0</v>
      </c>
      <c r="BL1943" s="20" t="s">
        <v>226</v>
      </c>
      <c r="BM1943" s="192" t="s">
        <v>2289</v>
      </c>
    </row>
    <row r="1944" spans="1:65" s="2" customFormat="1" ht="11.25">
      <c r="A1944" s="37"/>
      <c r="B1944" s="38"/>
      <c r="C1944" s="39"/>
      <c r="D1944" s="194" t="s">
        <v>172</v>
      </c>
      <c r="E1944" s="39"/>
      <c r="F1944" s="195" t="s">
        <v>2290</v>
      </c>
      <c r="G1944" s="39"/>
      <c r="H1944" s="39"/>
      <c r="I1944" s="196"/>
      <c r="J1944" s="39"/>
      <c r="K1944" s="39"/>
      <c r="L1944" s="42"/>
      <c r="M1944" s="197"/>
      <c r="N1944" s="198"/>
      <c r="O1944" s="67"/>
      <c r="P1944" s="67"/>
      <c r="Q1944" s="67"/>
      <c r="R1944" s="67"/>
      <c r="S1944" s="67"/>
      <c r="T1944" s="68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T1944" s="20" t="s">
        <v>172</v>
      </c>
      <c r="AU1944" s="20" t="s">
        <v>79</v>
      </c>
    </row>
    <row r="1945" spans="1:65" s="13" customFormat="1" ht="11.25">
      <c r="B1945" s="199"/>
      <c r="C1945" s="200"/>
      <c r="D1945" s="201" t="s">
        <v>181</v>
      </c>
      <c r="E1945" s="202" t="s">
        <v>19</v>
      </c>
      <c r="F1945" s="203" t="s">
        <v>2291</v>
      </c>
      <c r="G1945" s="200"/>
      <c r="H1945" s="204">
        <v>1291.5</v>
      </c>
      <c r="I1945" s="205"/>
      <c r="J1945" s="200"/>
      <c r="K1945" s="200"/>
      <c r="L1945" s="206"/>
      <c r="M1945" s="207"/>
      <c r="N1945" s="208"/>
      <c r="O1945" s="208"/>
      <c r="P1945" s="208"/>
      <c r="Q1945" s="208"/>
      <c r="R1945" s="208"/>
      <c r="S1945" s="208"/>
      <c r="T1945" s="209"/>
      <c r="AT1945" s="210" t="s">
        <v>181</v>
      </c>
      <c r="AU1945" s="210" t="s">
        <v>79</v>
      </c>
      <c r="AV1945" s="13" t="s">
        <v>79</v>
      </c>
      <c r="AW1945" s="13" t="s">
        <v>31</v>
      </c>
      <c r="AX1945" s="13" t="s">
        <v>69</v>
      </c>
      <c r="AY1945" s="210" t="s">
        <v>165</v>
      </c>
    </row>
    <row r="1946" spans="1:65" s="15" customFormat="1" ht="11.25">
      <c r="B1946" s="221"/>
      <c r="C1946" s="222"/>
      <c r="D1946" s="201" t="s">
        <v>181</v>
      </c>
      <c r="E1946" s="223" t="s">
        <v>19</v>
      </c>
      <c r="F1946" s="224" t="s">
        <v>184</v>
      </c>
      <c r="G1946" s="222"/>
      <c r="H1946" s="225">
        <v>1291.5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181</v>
      </c>
      <c r="AU1946" s="231" t="s">
        <v>79</v>
      </c>
      <c r="AV1946" s="15" t="s">
        <v>88</v>
      </c>
      <c r="AW1946" s="15" t="s">
        <v>31</v>
      </c>
      <c r="AX1946" s="15" t="s">
        <v>73</v>
      </c>
      <c r="AY1946" s="231" t="s">
        <v>165</v>
      </c>
    </row>
    <row r="1947" spans="1:65" s="2" customFormat="1" ht="55.5" customHeight="1">
      <c r="A1947" s="37"/>
      <c r="B1947" s="38"/>
      <c r="C1947" s="181" t="s">
        <v>2292</v>
      </c>
      <c r="D1947" s="181" t="s">
        <v>167</v>
      </c>
      <c r="E1947" s="182" t="s">
        <v>2293</v>
      </c>
      <c r="F1947" s="183" t="s">
        <v>2294</v>
      </c>
      <c r="G1947" s="184" t="s">
        <v>170</v>
      </c>
      <c r="H1947" s="185">
        <v>122</v>
      </c>
      <c r="I1947" s="186"/>
      <c r="J1947" s="187">
        <f>ROUND(I1947*H1947,2)</f>
        <v>0</v>
      </c>
      <c r="K1947" s="183" t="s">
        <v>171</v>
      </c>
      <c r="L1947" s="42"/>
      <c r="M1947" s="188" t="s">
        <v>19</v>
      </c>
      <c r="N1947" s="189" t="s">
        <v>41</v>
      </c>
      <c r="O1947" s="67"/>
      <c r="P1947" s="190">
        <f>O1947*H1947</f>
        <v>0</v>
      </c>
      <c r="Q1947" s="190">
        <v>0</v>
      </c>
      <c r="R1947" s="190">
        <f>Q1947*H1947</f>
        <v>0</v>
      </c>
      <c r="S1947" s="190">
        <v>0</v>
      </c>
      <c r="T1947" s="191">
        <f>S1947*H1947</f>
        <v>0</v>
      </c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R1947" s="192" t="s">
        <v>226</v>
      </c>
      <c r="AT1947" s="192" t="s">
        <v>167</v>
      </c>
      <c r="AU1947" s="192" t="s">
        <v>79</v>
      </c>
      <c r="AY1947" s="20" t="s">
        <v>165</v>
      </c>
      <c r="BE1947" s="193">
        <f>IF(N1947="základní",J1947,0)</f>
        <v>0</v>
      </c>
      <c r="BF1947" s="193">
        <f>IF(N1947="snížená",J1947,0)</f>
        <v>0</v>
      </c>
      <c r="BG1947" s="193">
        <f>IF(N1947="zákl. přenesená",J1947,0)</f>
        <v>0</v>
      </c>
      <c r="BH1947" s="193">
        <f>IF(N1947="sníž. přenesená",J1947,0)</f>
        <v>0</v>
      </c>
      <c r="BI1947" s="193">
        <f>IF(N1947="nulová",J1947,0)</f>
        <v>0</v>
      </c>
      <c r="BJ1947" s="20" t="s">
        <v>79</v>
      </c>
      <c r="BK1947" s="193">
        <f>ROUND(I1947*H1947,2)</f>
        <v>0</v>
      </c>
      <c r="BL1947" s="20" t="s">
        <v>226</v>
      </c>
      <c r="BM1947" s="192" t="s">
        <v>2295</v>
      </c>
    </row>
    <row r="1948" spans="1:65" s="2" customFormat="1" ht="11.25">
      <c r="A1948" s="37"/>
      <c r="B1948" s="38"/>
      <c r="C1948" s="39"/>
      <c r="D1948" s="194" t="s">
        <v>172</v>
      </c>
      <c r="E1948" s="39"/>
      <c r="F1948" s="195" t="s">
        <v>2296</v>
      </c>
      <c r="G1948" s="39"/>
      <c r="H1948" s="39"/>
      <c r="I1948" s="196"/>
      <c r="J1948" s="39"/>
      <c r="K1948" s="39"/>
      <c r="L1948" s="42"/>
      <c r="M1948" s="197"/>
      <c r="N1948" s="198"/>
      <c r="O1948" s="67"/>
      <c r="P1948" s="67"/>
      <c r="Q1948" s="67"/>
      <c r="R1948" s="67"/>
      <c r="S1948" s="67"/>
      <c r="T1948" s="68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T1948" s="20" t="s">
        <v>172</v>
      </c>
      <c r="AU1948" s="20" t="s">
        <v>79</v>
      </c>
    </row>
    <row r="1949" spans="1:65" s="13" customFormat="1" ht="22.5">
      <c r="B1949" s="199"/>
      <c r="C1949" s="200"/>
      <c r="D1949" s="201" t="s">
        <v>181</v>
      </c>
      <c r="E1949" s="202" t="s">
        <v>19</v>
      </c>
      <c r="F1949" s="203" t="s">
        <v>2297</v>
      </c>
      <c r="G1949" s="200"/>
      <c r="H1949" s="204">
        <v>45</v>
      </c>
      <c r="I1949" s="205"/>
      <c r="J1949" s="200"/>
      <c r="K1949" s="200"/>
      <c r="L1949" s="206"/>
      <c r="M1949" s="207"/>
      <c r="N1949" s="208"/>
      <c r="O1949" s="208"/>
      <c r="P1949" s="208"/>
      <c r="Q1949" s="208"/>
      <c r="R1949" s="208"/>
      <c r="S1949" s="208"/>
      <c r="T1949" s="209"/>
      <c r="AT1949" s="210" t="s">
        <v>181</v>
      </c>
      <c r="AU1949" s="210" t="s">
        <v>79</v>
      </c>
      <c r="AV1949" s="13" t="s">
        <v>79</v>
      </c>
      <c r="AW1949" s="13" t="s">
        <v>31</v>
      </c>
      <c r="AX1949" s="13" t="s">
        <v>69</v>
      </c>
      <c r="AY1949" s="210" t="s">
        <v>165</v>
      </c>
    </row>
    <row r="1950" spans="1:65" s="13" customFormat="1" ht="22.5">
      <c r="B1950" s="199"/>
      <c r="C1950" s="200"/>
      <c r="D1950" s="201" t="s">
        <v>181</v>
      </c>
      <c r="E1950" s="202" t="s">
        <v>19</v>
      </c>
      <c r="F1950" s="203" t="s">
        <v>2298</v>
      </c>
      <c r="G1950" s="200"/>
      <c r="H1950" s="204">
        <v>26</v>
      </c>
      <c r="I1950" s="205"/>
      <c r="J1950" s="200"/>
      <c r="K1950" s="200"/>
      <c r="L1950" s="206"/>
      <c r="M1950" s="207"/>
      <c r="N1950" s="208"/>
      <c r="O1950" s="208"/>
      <c r="P1950" s="208"/>
      <c r="Q1950" s="208"/>
      <c r="R1950" s="208"/>
      <c r="S1950" s="208"/>
      <c r="T1950" s="209"/>
      <c r="AT1950" s="210" t="s">
        <v>181</v>
      </c>
      <c r="AU1950" s="210" t="s">
        <v>79</v>
      </c>
      <c r="AV1950" s="13" t="s">
        <v>79</v>
      </c>
      <c r="AW1950" s="13" t="s">
        <v>31</v>
      </c>
      <c r="AX1950" s="13" t="s">
        <v>69</v>
      </c>
      <c r="AY1950" s="210" t="s">
        <v>165</v>
      </c>
    </row>
    <row r="1951" spans="1:65" s="13" customFormat="1" ht="22.5">
      <c r="B1951" s="199"/>
      <c r="C1951" s="200"/>
      <c r="D1951" s="201" t="s">
        <v>181</v>
      </c>
      <c r="E1951" s="202" t="s">
        <v>19</v>
      </c>
      <c r="F1951" s="203" t="s">
        <v>2299</v>
      </c>
      <c r="G1951" s="200"/>
      <c r="H1951" s="204">
        <v>33</v>
      </c>
      <c r="I1951" s="205"/>
      <c r="J1951" s="200"/>
      <c r="K1951" s="200"/>
      <c r="L1951" s="206"/>
      <c r="M1951" s="207"/>
      <c r="N1951" s="208"/>
      <c r="O1951" s="208"/>
      <c r="P1951" s="208"/>
      <c r="Q1951" s="208"/>
      <c r="R1951" s="208"/>
      <c r="S1951" s="208"/>
      <c r="T1951" s="209"/>
      <c r="AT1951" s="210" t="s">
        <v>181</v>
      </c>
      <c r="AU1951" s="210" t="s">
        <v>79</v>
      </c>
      <c r="AV1951" s="13" t="s">
        <v>79</v>
      </c>
      <c r="AW1951" s="13" t="s">
        <v>31</v>
      </c>
      <c r="AX1951" s="13" t="s">
        <v>69</v>
      </c>
      <c r="AY1951" s="210" t="s">
        <v>165</v>
      </c>
    </row>
    <row r="1952" spans="1:65" s="13" customFormat="1" ht="22.5">
      <c r="B1952" s="199"/>
      <c r="C1952" s="200"/>
      <c r="D1952" s="201" t="s">
        <v>181</v>
      </c>
      <c r="E1952" s="202" t="s">
        <v>19</v>
      </c>
      <c r="F1952" s="203" t="s">
        <v>2300</v>
      </c>
      <c r="G1952" s="200"/>
      <c r="H1952" s="204">
        <v>18</v>
      </c>
      <c r="I1952" s="205"/>
      <c r="J1952" s="200"/>
      <c r="K1952" s="200"/>
      <c r="L1952" s="206"/>
      <c r="M1952" s="207"/>
      <c r="N1952" s="208"/>
      <c r="O1952" s="208"/>
      <c r="P1952" s="208"/>
      <c r="Q1952" s="208"/>
      <c r="R1952" s="208"/>
      <c r="S1952" s="208"/>
      <c r="T1952" s="209"/>
      <c r="AT1952" s="210" t="s">
        <v>181</v>
      </c>
      <c r="AU1952" s="210" t="s">
        <v>79</v>
      </c>
      <c r="AV1952" s="13" t="s">
        <v>79</v>
      </c>
      <c r="AW1952" s="13" t="s">
        <v>31</v>
      </c>
      <c r="AX1952" s="13" t="s">
        <v>69</v>
      </c>
      <c r="AY1952" s="210" t="s">
        <v>165</v>
      </c>
    </row>
    <row r="1953" spans="1:65" s="15" customFormat="1" ht="11.25">
      <c r="B1953" s="221"/>
      <c r="C1953" s="222"/>
      <c r="D1953" s="201" t="s">
        <v>181</v>
      </c>
      <c r="E1953" s="223" t="s">
        <v>19</v>
      </c>
      <c r="F1953" s="224" t="s">
        <v>184</v>
      </c>
      <c r="G1953" s="222"/>
      <c r="H1953" s="225">
        <v>122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181</v>
      </c>
      <c r="AU1953" s="231" t="s">
        <v>79</v>
      </c>
      <c r="AV1953" s="15" t="s">
        <v>88</v>
      </c>
      <c r="AW1953" s="15" t="s">
        <v>31</v>
      </c>
      <c r="AX1953" s="15" t="s">
        <v>73</v>
      </c>
      <c r="AY1953" s="231" t="s">
        <v>165</v>
      </c>
    </row>
    <row r="1954" spans="1:65" s="2" customFormat="1" ht="21.75" customHeight="1">
      <c r="A1954" s="37"/>
      <c r="B1954" s="38"/>
      <c r="C1954" s="233" t="s">
        <v>1501</v>
      </c>
      <c r="D1954" s="233" t="s">
        <v>502</v>
      </c>
      <c r="E1954" s="234" t="s">
        <v>2171</v>
      </c>
      <c r="F1954" s="235" t="s">
        <v>2172</v>
      </c>
      <c r="G1954" s="236" t="s">
        <v>179</v>
      </c>
      <c r="H1954" s="237">
        <v>1.0880000000000001</v>
      </c>
      <c r="I1954" s="238"/>
      <c r="J1954" s="239">
        <f>ROUND(I1954*H1954,2)</f>
        <v>0</v>
      </c>
      <c r="K1954" s="235" t="s">
        <v>171</v>
      </c>
      <c r="L1954" s="240"/>
      <c r="M1954" s="241" t="s">
        <v>19</v>
      </c>
      <c r="N1954" s="242" t="s">
        <v>41</v>
      </c>
      <c r="O1954" s="67"/>
      <c r="P1954" s="190">
        <f>O1954*H1954</f>
        <v>0</v>
      </c>
      <c r="Q1954" s="190">
        <v>0.55000000000000004</v>
      </c>
      <c r="R1954" s="190">
        <f>Q1954*H1954</f>
        <v>0.59840000000000004</v>
      </c>
      <c r="S1954" s="190">
        <v>0</v>
      </c>
      <c r="T1954" s="191">
        <f>S1954*H1954</f>
        <v>0</v>
      </c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R1954" s="192" t="s">
        <v>297</v>
      </c>
      <c r="AT1954" s="192" t="s">
        <v>502</v>
      </c>
      <c r="AU1954" s="192" t="s">
        <v>79</v>
      </c>
      <c r="AY1954" s="20" t="s">
        <v>165</v>
      </c>
      <c r="BE1954" s="193">
        <f>IF(N1954="základní",J1954,0)</f>
        <v>0</v>
      </c>
      <c r="BF1954" s="193">
        <f>IF(N1954="snížená",J1954,0)</f>
        <v>0</v>
      </c>
      <c r="BG1954" s="193">
        <f>IF(N1954="zákl. přenesená",J1954,0)</f>
        <v>0</v>
      </c>
      <c r="BH1954" s="193">
        <f>IF(N1954="sníž. přenesená",J1954,0)</f>
        <v>0</v>
      </c>
      <c r="BI1954" s="193">
        <f>IF(N1954="nulová",J1954,0)</f>
        <v>0</v>
      </c>
      <c r="BJ1954" s="20" t="s">
        <v>79</v>
      </c>
      <c r="BK1954" s="193">
        <f>ROUND(I1954*H1954,2)</f>
        <v>0</v>
      </c>
      <c r="BL1954" s="20" t="s">
        <v>226</v>
      </c>
      <c r="BM1954" s="192" t="s">
        <v>2301</v>
      </c>
    </row>
    <row r="1955" spans="1:65" s="13" customFormat="1" ht="22.5">
      <c r="B1955" s="199"/>
      <c r="C1955" s="200"/>
      <c r="D1955" s="201" t="s">
        <v>181</v>
      </c>
      <c r="E1955" s="202" t="s">
        <v>19</v>
      </c>
      <c r="F1955" s="203" t="s">
        <v>2302</v>
      </c>
      <c r="G1955" s="200"/>
      <c r="H1955" s="204">
        <v>0.48599999999999999</v>
      </c>
      <c r="I1955" s="205"/>
      <c r="J1955" s="200"/>
      <c r="K1955" s="200"/>
      <c r="L1955" s="206"/>
      <c r="M1955" s="207"/>
      <c r="N1955" s="208"/>
      <c r="O1955" s="208"/>
      <c r="P1955" s="208"/>
      <c r="Q1955" s="208"/>
      <c r="R1955" s="208"/>
      <c r="S1955" s="208"/>
      <c r="T1955" s="209"/>
      <c r="AT1955" s="210" t="s">
        <v>181</v>
      </c>
      <c r="AU1955" s="210" t="s">
        <v>79</v>
      </c>
      <c r="AV1955" s="13" t="s">
        <v>79</v>
      </c>
      <c r="AW1955" s="13" t="s">
        <v>31</v>
      </c>
      <c r="AX1955" s="13" t="s">
        <v>69</v>
      </c>
      <c r="AY1955" s="210" t="s">
        <v>165</v>
      </c>
    </row>
    <row r="1956" spans="1:65" s="13" customFormat="1" ht="22.5">
      <c r="B1956" s="199"/>
      <c r="C1956" s="200"/>
      <c r="D1956" s="201" t="s">
        <v>181</v>
      </c>
      <c r="E1956" s="202" t="s">
        <v>19</v>
      </c>
      <c r="F1956" s="203" t="s">
        <v>2303</v>
      </c>
      <c r="G1956" s="200"/>
      <c r="H1956" s="204">
        <v>0.28100000000000003</v>
      </c>
      <c r="I1956" s="205"/>
      <c r="J1956" s="200"/>
      <c r="K1956" s="200"/>
      <c r="L1956" s="206"/>
      <c r="M1956" s="207"/>
      <c r="N1956" s="208"/>
      <c r="O1956" s="208"/>
      <c r="P1956" s="208"/>
      <c r="Q1956" s="208"/>
      <c r="R1956" s="208"/>
      <c r="S1956" s="208"/>
      <c r="T1956" s="209"/>
      <c r="AT1956" s="210" t="s">
        <v>181</v>
      </c>
      <c r="AU1956" s="210" t="s">
        <v>79</v>
      </c>
      <c r="AV1956" s="13" t="s">
        <v>79</v>
      </c>
      <c r="AW1956" s="13" t="s">
        <v>31</v>
      </c>
      <c r="AX1956" s="13" t="s">
        <v>69</v>
      </c>
      <c r="AY1956" s="210" t="s">
        <v>165</v>
      </c>
    </row>
    <row r="1957" spans="1:65" s="13" customFormat="1" ht="22.5">
      <c r="B1957" s="199"/>
      <c r="C1957" s="200"/>
      <c r="D1957" s="201" t="s">
        <v>181</v>
      </c>
      <c r="E1957" s="202" t="s">
        <v>19</v>
      </c>
      <c r="F1957" s="203" t="s">
        <v>2304</v>
      </c>
      <c r="G1957" s="200"/>
      <c r="H1957" s="204">
        <v>0.23100000000000001</v>
      </c>
      <c r="I1957" s="205"/>
      <c r="J1957" s="200"/>
      <c r="K1957" s="200"/>
      <c r="L1957" s="206"/>
      <c r="M1957" s="207"/>
      <c r="N1957" s="208"/>
      <c r="O1957" s="208"/>
      <c r="P1957" s="208"/>
      <c r="Q1957" s="208"/>
      <c r="R1957" s="208"/>
      <c r="S1957" s="208"/>
      <c r="T1957" s="209"/>
      <c r="AT1957" s="210" t="s">
        <v>181</v>
      </c>
      <c r="AU1957" s="210" t="s">
        <v>79</v>
      </c>
      <c r="AV1957" s="13" t="s">
        <v>79</v>
      </c>
      <c r="AW1957" s="13" t="s">
        <v>31</v>
      </c>
      <c r="AX1957" s="13" t="s">
        <v>69</v>
      </c>
      <c r="AY1957" s="210" t="s">
        <v>165</v>
      </c>
    </row>
    <row r="1958" spans="1:65" s="13" customFormat="1" ht="22.5">
      <c r="B1958" s="199"/>
      <c r="C1958" s="200"/>
      <c r="D1958" s="201" t="s">
        <v>181</v>
      </c>
      <c r="E1958" s="202" t="s">
        <v>19</v>
      </c>
      <c r="F1958" s="203" t="s">
        <v>2305</v>
      </c>
      <c r="G1958" s="200"/>
      <c r="H1958" s="204">
        <v>0.09</v>
      </c>
      <c r="I1958" s="205"/>
      <c r="J1958" s="200"/>
      <c r="K1958" s="200"/>
      <c r="L1958" s="206"/>
      <c r="M1958" s="207"/>
      <c r="N1958" s="208"/>
      <c r="O1958" s="208"/>
      <c r="P1958" s="208"/>
      <c r="Q1958" s="208"/>
      <c r="R1958" s="208"/>
      <c r="S1958" s="208"/>
      <c r="T1958" s="209"/>
      <c r="AT1958" s="210" t="s">
        <v>181</v>
      </c>
      <c r="AU1958" s="210" t="s">
        <v>79</v>
      </c>
      <c r="AV1958" s="13" t="s">
        <v>79</v>
      </c>
      <c r="AW1958" s="13" t="s">
        <v>31</v>
      </c>
      <c r="AX1958" s="13" t="s">
        <v>69</v>
      </c>
      <c r="AY1958" s="210" t="s">
        <v>165</v>
      </c>
    </row>
    <row r="1959" spans="1:65" s="15" customFormat="1" ht="11.25">
      <c r="B1959" s="221"/>
      <c r="C1959" s="222"/>
      <c r="D1959" s="201" t="s">
        <v>181</v>
      </c>
      <c r="E1959" s="223" t="s">
        <v>19</v>
      </c>
      <c r="F1959" s="224" t="s">
        <v>184</v>
      </c>
      <c r="G1959" s="222"/>
      <c r="H1959" s="225">
        <v>1.0880000000000001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181</v>
      </c>
      <c r="AU1959" s="231" t="s">
        <v>79</v>
      </c>
      <c r="AV1959" s="15" t="s">
        <v>88</v>
      </c>
      <c r="AW1959" s="15" t="s">
        <v>31</v>
      </c>
      <c r="AX1959" s="15" t="s">
        <v>73</v>
      </c>
      <c r="AY1959" s="231" t="s">
        <v>165</v>
      </c>
    </row>
    <row r="1960" spans="1:65" s="2" customFormat="1" ht="55.5" customHeight="1">
      <c r="A1960" s="37"/>
      <c r="B1960" s="38"/>
      <c r="C1960" s="181" t="s">
        <v>2306</v>
      </c>
      <c r="D1960" s="181" t="s">
        <v>167</v>
      </c>
      <c r="E1960" s="182" t="s">
        <v>2145</v>
      </c>
      <c r="F1960" s="183" t="s">
        <v>2146</v>
      </c>
      <c r="G1960" s="184" t="s">
        <v>170</v>
      </c>
      <c r="H1960" s="185">
        <v>326</v>
      </c>
      <c r="I1960" s="186"/>
      <c r="J1960" s="187">
        <f>ROUND(I1960*H1960,2)</f>
        <v>0</v>
      </c>
      <c r="K1960" s="183" t="s">
        <v>171</v>
      </c>
      <c r="L1960" s="42"/>
      <c r="M1960" s="188" t="s">
        <v>19</v>
      </c>
      <c r="N1960" s="189" t="s">
        <v>41</v>
      </c>
      <c r="O1960" s="67"/>
      <c r="P1960" s="190">
        <f>O1960*H1960</f>
        <v>0</v>
      </c>
      <c r="Q1960" s="190">
        <v>0</v>
      </c>
      <c r="R1960" s="190">
        <f>Q1960*H1960</f>
        <v>0</v>
      </c>
      <c r="S1960" s="190">
        <v>0</v>
      </c>
      <c r="T1960" s="191">
        <f>S1960*H1960</f>
        <v>0</v>
      </c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R1960" s="192" t="s">
        <v>226</v>
      </c>
      <c r="AT1960" s="192" t="s">
        <v>167</v>
      </c>
      <c r="AU1960" s="192" t="s">
        <v>79</v>
      </c>
      <c r="AY1960" s="20" t="s">
        <v>165</v>
      </c>
      <c r="BE1960" s="193">
        <f>IF(N1960="základní",J1960,0)</f>
        <v>0</v>
      </c>
      <c r="BF1960" s="193">
        <f>IF(N1960="snížená",J1960,0)</f>
        <v>0</v>
      </c>
      <c r="BG1960" s="193">
        <f>IF(N1960="zákl. přenesená",J1960,0)</f>
        <v>0</v>
      </c>
      <c r="BH1960" s="193">
        <f>IF(N1960="sníž. přenesená",J1960,0)</f>
        <v>0</v>
      </c>
      <c r="BI1960" s="193">
        <f>IF(N1960="nulová",J1960,0)</f>
        <v>0</v>
      </c>
      <c r="BJ1960" s="20" t="s">
        <v>79</v>
      </c>
      <c r="BK1960" s="193">
        <f>ROUND(I1960*H1960,2)</f>
        <v>0</v>
      </c>
      <c r="BL1960" s="20" t="s">
        <v>226</v>
      </c>
      <c r="BM1960" s="192" t="s">
        <v>2307</v>
      </c>
    </row>
    <row r="1961" spans="1:65" s="2" customFormat="1" ht="11.25">
      <c r="A1961" s="37"/>
      <c r="B1961" s="38"/>
      <c r="C1961" s="39"/>
      <c r="D1961" s="194" t="s">
        <v>172</v>
      </c>
      <c r="E1961" s="39"/>
      <c r="F1961" s="195" t="s">
        <v>2148</v>
      </c>
      <c r="G1961" s="39"/>
      <c r="H1961" s="39"/>
      <c r="I1961" s="196"/>
      <c r="J1961" s="39"/>
      <c r="K1961" s="39"/>
      <c r="L1961" s="42"/>
      <c r="M1961" s="197"/>
      <c r="N1961" s="198"/>
      <c r="O1961" s="67"/>
      <c r="P1961" s="67"/>
      <c r="Q1961" s="67"/>
      <c r="R1961" s="67"/>
      <c r="S1961" s="67"/>
      <c r="T1961" s="68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T1961" s="20" t="s">
        <v>172</v>
      </c>
      <c r="AU1961" s="20" t="s">
        <v>79</v>
      </c>
    </row>
    <row r="1962" spans="1:65" s="13" customFormat="1" ht="22.5">
      <c r="B1962" s="199"/>
      <c r="C1962" s="200"/>
      <c r="D1962" s="201" t="s">
        <v>181</v>
      </c>
      <c r="E1962" s="202" t="s">
        <v>19</v>
      </c>
      <c r="F1962" s="203" t="s">
        <v>2308</v>
      </c>
      <c r="G1962" s="200"/>
      <c r="H1962" s="204">
        <v>60</v>
      </c>
      <c r="I1962" s="205"/>
      <c r="J1962" s="200"/>
      <c r="K1962" s="200"/>
      <c r="L1962" s="206"/>
      <c r="M1962" s="207"/>
      <c r="N1962" s="208"/>
      <c r="O1962" s="208"/>
      <c r="P1962" s="208"/>
      <c r="Q1962" s="208"/>
      <c r="R1962" s="208"/>
      <c r="S1962" s="208"/>
      <c r="T1962" s="209"/>
      <c r="AT1962" s="210" t="s">
        <v>181</v>
      </c>
      <c r="AU1962" s="210" t="s">
        <v>79</v>
      </c>
      <c r="AV1962" s="13" t="s">
        <v>79</v>
      </c>
      <c r="AW1962" s="13" t="s">
        <v>31</v>
      </c>
      <c r="AX1962" s="13" t="s">
        <v>69</v>
      </c>
      <c r="AY1962" s="210" t="s">
        <v>165</v>
      </c>
    </row>
    <row r="1963" spans="1:65" s="13" customFormat="1" ht="22.5">
      <c r="B1963" s="199"/>
      <c r="C1963" s="200"/>
      <c r="D1963" s="201" t="s">
        <v>181</v>
      </c>
      <c r="E1963" s="202" t="s">
        <v>19</v>
      </c>
      <c r="F1963" s="203" t="s">
        <v>2309</v>
      </c>
      <c r="G1963" s="200"/>
      <c r="H1963" s="204">
        <v>234</v>
      </c>
      <c r="I1963" s="205"/>
      <c r="J1963" s="200"/>
      <c r="K1963" s="200"/>
      <c r="L1963" s="206"/>
      <c r="M1963" s="207"/>
      <c r="N1963" s="208"/>
      <c r="O1963" s="208"/>
      <c r="P1963" s="208"/>
      <c r="Q1963" s="208"/>
      <c r="R1963" s="208"/>
      <c r="S1963" s="208"/>
      <c r="T1963" s="209"/>
      <c r="AT1963" s="210" t="s">
        <v>181</v>
      </c>
      <c r="AU1963" s="210" t="s">
        <v>79</v>
      </c>
      <c r="AV1963" s="13" t="s">
        <v>79</v>
      </c>
      <c r="AW1963" s="13" t="s">
        <v>31</v>
      </c>
      <c r="AX1963" s="13" t="s">
        <v>69</v>
      </c>
      <c r="AY1963" s="210" t="s">
        <v>165</v>
      </c>
    </row>
    <row r="1964" spans="1:65" s="13" customFormat="1" ht="22.5">
      <c r="B1964" s="199"/>
      <c r="C1964" s="200"/>
      <c r="D1964" s="201" t="s">
        <v>181</v>
      </c>
      <c r="E1964" s="202" t="s">
        <v>19</v>
      </c>
      <c r="F1964" s="203" t="s">
        <v>2310</v>
      </c>
      <c r="G1964" s="200"/>
      <c r="H1964" s="204">
        <v>32</v>
      </c>
      <c r="I1964" s="205"/>
      <c r="J1964" s="200"/>
      <c r="K1964" s="200"/>
      <c r="L1964" s="206"/>
      <c r="M1964" s="207"/>
      <c r="N1964" s="208"/>
      <c r="O1964" s="208"/>
      <c r="P1964" s="208"/>
      <c r="Q1964" s="208"/>
      <c r="R1964" s="208"/>
      <c r="S1964" s="208"/>
      <c r="T1964" s="209"/>
      <c r="AT1964" s="210" t="s">
        <v>181</v>
      </c>
      <c r="AU1964" s="210" t="s">
        <v>79</v>
      </c>
      <c r="AV1964" s="13" t="s">
        <v>79</v>
      </c>
      <c r="AW1964" s="13" t="s">
        <v>31</v>
      </c>
      <c r="AX1964" s="13" t="s">
        <v>69</v>
      </c>
      <c r="AY1964" s="210" t="s">
        <v>165</v>
      </c>
    </row>
    <row r="1965" spans="1:65" s="15" customFormat="1" ht="11.25">
      <c r="B1965" s="221"/>
      <c r="C1965" s="222"/>
      <c r="D1965" s="201" t="s">
        <v>181</v>
      </c>
      <c r="E1965" s="223" t="s">
        <v>19</v>
      </c>
      <c r="F1965" s="224" t="s">
        <v>184</v>
      </c>
      <c r="G1965" s="222"/>
      <c r="H1965" s="225">
        <v>326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181</v>
      </c>
      <c r="AU1965" s="231" t="s">
        <v>79</v>
      </c>
      <c r="AV1965" s="15" t="s">
        <v>88</v>
      </c>
      <c r="AW1965" s="15" t="s">
        <v>31</v>
      </c>
      <c r="AX1965" s="15" t="s">
        <v>73</v>
      </c>
      <c r="AY1965" s="231" t="s">
        <v>165</v>
      </c>
    </row>
    <row r="1966" spans="1:65" s="2" customFormat="1" ht="21.75" customHeight="1">
      <c r="A1966" s="37"/>
      <c r="B1966" s="38"/>
      <c r="C1966" s="233" t="s">
        <v>1507</v>
      </c>
      <c r="D1966" s="233" t="s">
        <v>502</v>
      </c>
      <c r="E1966" s="234" t="s">
        <v>2311</v>
      </c>
      <c r="F1966" s="235" t="s">
        <v>2312</v>
      </c>
      <c r="G1966" s="236" t="s">
        <v>179</v>
      </c>
      <c r="H1966" s="237">
        <v>5.3879999999999999</v>
      </c>
      <c r="I1966" s="238"/>
      <c r="J1966" s="239">
        <f>ROUND(I1966*H1966,2)</f>
        <v>0</v>
      </c>
      <c r="K1966" s="235" t="s">
        <v>171</v>
      </c>
      <c r="L1966" s="240"/>
      <c r="M1966" s="241" t="s">
        <v>19</v>
      </c>
      <c r="N1966" s="242" t="s">
        <v>41</v>
      </c>
      <c r="O1966" s="67"/>
      <c r="P1966" s="190">
        <f>O1966*H1966</f>
        <v>0</v>
      </c>
      <c r="Q1966" s="190">
        <v>0.55000000000000004</v>
      </c>
      <c r="R1966" s="190">
        <f>Q1966*H1966</f>
        <v>2.9634</v>
      </c>
      <c r="S1966" s="190">
        <v>0</v>
      </c>
      <c r="T1966" s="191">
        <f>S1966*H1966</f>
        <v>0</v>
      </c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R1966" s="192" t="s">
        <v>297</v>
      </c>
      <c r="AT1966" s="192" t="s">
        <v>502</v>
      </c>
      <c r="AU1966" s="192" t="s">
        <v>79</v>
      </c>
      <c r="AY1966" s="20" t="s">
        <v>165</v>
      </c>
      <c r="BE1966" s="193">
        <f>IF(N1966="základní",J1966,0)</f>
        <v>0</v>
      </c>
      <c r="BF1966" s="193">
        <f>IF(N1966="snížená",J1966,0)</f>
        <v>0</v>
      </c>
      <c r="BG1966" s="193">
        <f>IF(N1966="zákl. přenesená",J1966,0)</f>
        <v>0</v>
      </c>
      <c r="BH1966" s="193">
        <f>IF(N1966="sníž. přenesená",J1966,0)</f>
        <v>0</v>
      </c>
      <c r="BI1966" s="193">
        <f>IF(N1966="nulová",J1966,0)</f>
        <v>0</v>
      </c>
      <c r="BJ1966" s="20" t="s">
        <v>79</v>
      </c>
      <c r="BK1966" s="193">
        <f>ROUND(I1966*H1966,2)</f>
        <v>0</v>
      </c>
      <c r="BL1966" s="20" t="s">
        <v>226</v>
      </c>
      <c r="BM1966" s="192" t="s">
        <v>2313</v>
      </c>
    </row>
    <row r="1967" spans="1:65" s="13" customFormat="1" ht="22.5">
      <c r="B1967" s="199"/>
      <c r="C1967" s="200"/>
      <c r="D1967" s="201" t="s">
        <v>181</v>
      </c>
      <c r="E1967" s="202" t="s">
        <v>19</v>
      </c>
      <c r="F1967" s="203" t="s">
        <v>2314</v>
      </c>
      <c r="G1967" s="200"/>
      <c r="H1967" s="204">
        <v>1.1759999999999999</v>
      </c>
      <c r="I1967" s="205"/>
      <c r="J1967" s="200"/>
      <c r="K1967" s="200"/>
      <c r="L1967" s="206"/>
      <c r="M1967" s="207"/>
      <c r="N1967" s="208"/>
      <c r="O1967" s="208"/>
      <c r="P1967" s="208"/>
      <c r="Q1967" s="208"/>
      <c r="R1967" s="208"/>
      <c r="S1967" s="208"/>
      <c r="T1967" s="209"/>
      <c r="AT1967" s="210" t="s">
        <v>181</v>
      </c>
      <c r="AU1967" s="210" t="s">
        <v>79</v>
      </c>
      <c r="AV1967" s="13" t="s">
        <v>79</v>
      </c>
      <c r="AW1967" s="13" t="s">
        <v>31</v>
      </c>
      <c r="AX1967" s="13" t="s">
        <v>69</v>
      </c>
      <c r="AY1967" s="210" t="s">
        <v>165</v>
      </c>
    </row>
    <row r="1968" spans="1:65" s="13" customFormat="1" ht="22.5">
      <c r="B1968" s="199"/>
      <c r="C1968" s="200"/>
      <c r="D1968" s="201" t="s">
        <v>181</v>
      </c>
      <c r="E1968" s="202" t="s">
        <v>19</v>
      </c>
      <c r="F1968" s="203" t="s">
        <v>2315</v>
      </c>
      <c r="G1968" s="200"/>
      <c r="H1968" s="204">
        <v>4.2119999999999997</v>
      </c>
      <c r="I1968" s="205"/>
      <c r="J1968" s="200"/>
      <c r="K1968" s="200"/>
      <c r="L1968" s="206"/>
      <c r="M1968" s="207"/>
      <c r="N1968" s="208"/>
      <c r="O1968" s="208"/>
      <c r="P1968" s="208"/>
      <c r="Q1968" s="208"/>
      <c r="R1968" s="208"/>
      <c r="S1968" s="208"/>
      <c r="T1968" s="209"/>
      <c r="AT1968" s="210" t="s">
        <v>181</v>
      </c>
      <c r="AU1968" s="210" t="s">
        <v>79</v>
      </c>
      <c r="AV1968" s="13" t="s">
        <v>79</v>
      </c>
      <c r="AW1968" s="13" t="s">
        <v>31</v>
      </c>
      <c r="AX1968" s="13" t="s">
        <v>69</v>
      </c>
      <c r="AY1968" s="210" t="s">
        <v>165</v>
      </c>
    </row>
    <row r="1969" spans="1:65" s="15" customFormat="1" ht="11.25">
      <c r="B1969" s="221"/>
      <c r="C1969" s="222"/>
      <c r="D1969" s="201" t="s">
        <v>181</v>
      </c>
      <c r="E1969" s="223" t="s">
        <v>19</v>
      </c>
      <c r="F1969" s="224" t="s">
        <v>184</v>
      </c>
      <c r="G1969" s="222"/>
      <c r="H1969" s="225">
        <v>5.3879999999999999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181</v>
      </c>
      <c r="AU1969" s="231" t="s">
        <v>79</v>
      </c>
      <c r="AV1969" s="15" t="s">
        <v>88</v>
      </c>
      <c r="AW1969" s="15" t="s">
        <v>31</v>
      </c>
      <c r="AX1969" s="15" t="s">
        <v>73</v>
      </c>
      <c r="AY1969" s="231" t="s">
        <v>165</v>
      </c>
    </row>
    <row r="1970" spans="1:65" s="2" customFormat="1" ht="21.75" customHeight="1">
      <c r="A1970" s="37"/>
      <c r="B1970" s="38"/>
      <c r="C1970" s="233" t="s">
        <v>2316</v>
      </c>
      <c r="D1970" s="233" t="s">
        <v>502</v>
      </c>
      <c r="E1970" s="234" t="s">
        <v>2317</v>
      </c>
      <c r="F1970" s="235" t="s">
        <v>2318</v>
      </c>
      <c r="G1970" s="236" t="s">
        <v>179</v>
      </c>
      <c r="H1970" s="237">
        <v>0.57599999999999996</v>
      </c>
      <c r="I1970" s="238"/>
      <c r="J1970" s="239">
        <f>ROUND(I1970*H1970,2)</f>
        <v>0</v>
      </c>
      <c r="K1970" s="235" t="s">
        <v>171</v>
      </c>
      <c r="L1970" s="240"/>
      <c r="M1970" s="241" t="s">
        <v>19</v>
      </c>
      <c r="N1970" s="242" t="s">
        <v>41</v>
      </c>
      <c r="O1970" s="67"/>
      <c r="P1970" s="190">
        <f>O1970*H1970</f>
        <v>0</v>
      </c>
      <c r="Q1970" s="190">
        <v>0.55000000000000004</v>
      </c>
      <c r="R1970" s="190">
        <f>Q1970*H1970</f>
        <v>0.31680000000000003</v>
      </c>
      <c r="S1970" s="190">
        <v>0</v>
      </c>
      <c r="T1970" s="191">
        <f>S1970*H1970</f>
        <v>0</v>
      </c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R1970" s="192" t="s">
        <v>297</v>
      </c>
      <c r="AT1970" s="192" t="s">
        <v>502</v>
      </c>
      <c r="AU1970" s="192" t="s">
        <v>79</v>
      </c>
      <c r="AY1970" s="20" t="s">
        <v>165</v>
      </c>
      <c r="BE1970" s="193">
        <f>IF(N1970="základní",J1970,0)</f>
        <v>0</v>
      </c>
      <c r="BF1970" s="193">
        <f>IF(N1970="snížená",J1970,0)</f>
        <v>0</v>
      </c>
      <c r="BG1970" s="193">
        <f>IF(N1970="zákl. přenesená",J1970,0)</f>
        <v>0</v>
      </c>
      <c r="BH1970" s="193">
        <f>IF(N1970="sníž. přenesená",J1970,0)</f>
        <v>0</v>
      </c>
      <c r="BI1970" s="193">
        <f>IF(N1970="nulová",J1970,0)</f>
        <v>0</v>
      </c>
      <c r="BJ1970" s="20" t="s">
        <v>79</v>
      </c>
      <c r="BK1970" s="193">
        <f>ROUND(I1970*H1970,2)</f>
        <v>0</v>
      </c>
      <c r="BL1970" s="20" t="s">
        <v>226</v>
      </c>
      <c r="BM1970" s="192" t="s">
        <v>2319</v>
      </c>
    </row>
    <row r="1971" spans="1:65" s="13" customFormat="1" ht="22.5">
      <c r="B1971" s="199"/>
      <c r="C1971" s="200"/>
      <c r="D1971" s="201" t="s">
        <v>181</v>
      </c>
      <c r="E1971" s="202" t="s">
        <v>19</v>
      </c>
      <c r="F1971" s="203" t="s">
        <v>2320</v>
      </c>
      <c r="G1971" s="200"/>
      <c r="H1971" s="204">
        <v>0.57599999999999996</v>
      </c>
      <c r="I1971" s="205"/>
      <c r="J1971" s="200"/>
      <c r="K1971" s="200"/>
      <c r="L1971" s="206"/>
      <c r="M1971" s="207"/>
      <c r="N1971" s="208"/>
      <c r="O1971" s="208"/>
      <c r="P1971" s="208"/>
      <c r="Q1971" s="208"/>
      <c r="R1971" s="208"/>
      <c r="S1971" s="208"/>
      <c r="T1971" s="209"/>
      <c r="AT1971" s="210" t="s">
        <v>181</v>
      </c>
      <c r="AU1971" s="210" t="s">
        <v>79</v>
      </c>
      <c r="AV1971" s="13" t="s">
        <v>79</v>
      </c>
      <c r="AW1971" s="13" t="s">
        <v>31</v>
      </c>
      <c r="AX1971" s="13" t="s">
        <v>69</v>
      </c>
      <c r="AY1971" s="210" t="s">
        <v>165</v>
      </c>
    </row>
    <row r="1972" spans="1:65" s="15" customFormat="1" ht="11.25">
      <c r="B1972" s="221"/>
      <c r="C1972" s="222"/>
      <c r="D1972" s="201" t="s">
        <v>181</v>
      </c>
      <c r="E1972" s="223" t="s">
        <v>19</v>
      </c>
      <c r="F1972" s="224" t="s">
        <v>184</v>
      </c>
      <c r="G1972" s="222"/>
      <c r="H1972" s="225">
        <v>0.57599999999999996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181</v>
      </c>
      <c r="AU1972" s="231" t="s">
        <v>79</v>
      </c>
      <c r="AV1972" s="15" t="s">
        <v>88</v>
      </c>
      <c r="AW1972" s="15" t="s">
        <v>31</v>
      </c>
      <c r="AX1972" s="15" t="s">
        <v>73</v>
      </c>
      <c r="AY1972" s="231" t="s">
        <v>165</v>
      </c>
    </row>
    <row r="1973" spans="1:65" s="2" customFormat="1" ht="49.15" customHeight="1">
      <c r="A1973" s="37"/>
      <c r="B1973" s="38"/>
      <c r="C1973" s="181" t="s">
        <v>1513</v>
      </c>
      <c r="D1973" s="181" t="s">
        <v>167</v>
      </c>
      <c r="E1973" s="182" t="s">
        <v>2321</v>
      </c>
      <c r="F1973" s="183" t="s">
        <v>2322</v>
      </c>
      <c r="G1973" s="184" t="s">
        <v>323</v>
      </c>
      <c r="H1973" s="185">
        <v>65.484999999999999</v>
      </c>
      <c r="I1973" s="186"/>
      <c r="J1973" s="187">
        <f>ROUND(I1973*H1973,2)</f>
        <v>0</v>
      </c>
      <c r="K1973" s="183" t="s">
        <v>171</v>
      </c>
      <c r="L1973" s="42"/>
      <c r="M1973" s="188" t="s">
        <v>19</v>
      </c>
      <c r="N1973" s="189" t="s">
        <v>41</v>
      </c>
      <c r="O1973" s="67"/>
      <c r="P1973" s="190">
        <f>O1973*H1973</f>
        <v>0</v>
      </c>
      <c r="Q1973" s="190">
        <v>9.9600000000000001E-3</v>
      </c>
      <c r="R1973" s="190">
        <f>Q1973*H1973</f>
        <v>0.65223059999999999</v>
      </c>
      <c r="S1973" s="190">
        <v>0</v>
      </c>
      <c r="T1973" s="191">
        <f>S1973*H1973</f>
        <v>0</v>
      </c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R1973" s="192" t="s">
        <v>226</v>
      </c>
      <c r="AT1973" s="192" t="s">
        <v>167</v>
      </c>
      <c r="AU1973" s="192" t="s">
        <v>79</v>
      </c>
      <c r="AY1973" s="20" t="s">
        <v>165</v>
      </c>
      <c r="BE1973" s="193">
        <f>IF(N1973="základní",J1973,0)</f>
        <v>0</v>
      </c>
      <c r="BF1973" s="193">
        <f>IF(N1973="snížená",J1973,0)</f>
        <v>0</v>
      </c>
      <c r="BG1973" s="193">
        <f>IF(N1973="zákl. přenesená",J1973,0)</f>
        <v>0</v>
      </c>
      <c r="BH1973" s="193">
        <f>IF(N1973="sníž. přenesená",J1973,0)</f>
        <v>0</v>
      </c>
      <c r="BI1973" s="193">
        <f>IF(N1973="nulová",J1973,0)</f>
        <v>0</v>
      </c>
      <c r="BJ1973" s="20" t="s">
        <v>79</v>
      </c>
      <c r="BK1973" s="193">
        <f>ROUND(I1973*H1973,2)</f>
        <v>0</v>
      </c>
      <c r="BL1973" s="20" t="s">
        <v>226</v>
      </c>
      <c r="BM1973" s="192" t="s">
        <v>2323</v>
      </c>
    </row>
    <row r="1974" spans="1:65" s="2" customFormat="1" ht="11.25">
      <c r="A1974" s="37"/>
      <c r="B1974" s="38"/>
      <c r="C1974" s="39"/>
      <c r="D1974" s="194" t="s">
        <v>172</v>
      </c>
      <c r="E1974" s="39"/>
      <c r="F1974" s="195" t="s">
        <v>2324</v>
      </c>
      <c r="G1974" s="39"/>
      <c r="H1974" s="39"/>
      <c r="I1974" s="196"/>
      <c r="J1974" s="39"/>
      <c r="K1974" s="39"/>
      <c r="L1974" s="42"/>
      <c r="M1974" s="197"/>
      <c r="N1974" s="198"/>
      <c r="O1974" s="67"/>
      <c r="P1974" s="67"/>
      <c r="Q1974" s="67"/>
      <c r="R1974" s="67"/>
      <c r="S1974" s="67"/>
      <c r="T1974" s="68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T1974" s="20" t="s">
        <v>172</v>
      </c>
      <c r="AU1974" s="20" t="s">
        <v>79</v>
      </c>
    </row>
    <row r="1975" spans="1:65" s="13" customFormat="1" ht="11.25">
      <c r="B1975" s="199"/>
      <c r="C1975" s="200"/>
      <c r="D1975" s="201" t="s">
        <v>181</v>
      </c>
      <c r="E1975" s="202" t="s">
        <v>19</v>
      </c>
      <c r="F1975" s="203" t="s">
        <v>2325</v>
      </c>
      <c r="G1975" s="200"/>
      <c r="H1975" s="204">
        <v>65.484999999999999</v>
      </c>
      <c r="I1975" s="205"/>
      <c r="J1975" s="200"/>
      <c r="K1975" s="200"/>
      <c r="L1975" s="206"/>
      <c r="M1975" s="207"/>
      <c r="N1975" s="208"/>
      <c r="O1975" s="208"/>
      <c r="P1975" s="208"/>
      <c r="Q1975" s="208"/>
      <c r="R1975" s="208"/>
      <c r="S1975" s="208"/>
      <c r="T1975" s="209"/>
      <c r="AT1975" s="210" t="s">
        <v>181</v>
      </c>
      <c r="AU1975" s="210" t="s">
        <v>79</v>
      </c>
      <c r="AV1975" s="13" t="s">
        <v>79</v>
      </c>
      <c r="AW1975" s="13" t="s">
        <v>31</v>
      </c>
      <c r="AX1975" s="13" t="s">
        <v>69</v>
      </c>
      <c r="AY1975" s="210" t="s">
        <v>165</v>
      </c>
    </row>
    <row r="1976" spans="1:65" s="15" customFormat="1" ht="11.25">
      <c r="B1976" s="221"/>
      <c r="C1976" s="222"/>
      <c r="D1976" s="201" t="s">
        <v>181</v>
      </c>
      <c r="E1976" s="223" t="s">
        <v>19</v>
      </c>
      <c r="F1976" s="224" t="s">
        <v>184</v>
      </c>
      <c r="G1976" s="222"/>
      <c r="H1976" s="225">
        <v>65.484999999999999</v>
      </c>
      <c r="I1976" s="226"/>
      <c r="J1976" s="222"/>
      <c r="K1976" s="222"/>
      <c r="L1976" s="227"/>
      <c r="M1976" s="228"/>
      <c r="N1976" s="229"/>
      <c r="O1976" s="229"/>
      <c r="P1976" s="229"/>
      <c r="Q1976" s="229"/>
      <c r="R1976" s="229"/>
      <c r="S1976" s="229"/>
      <c r="T1976" s="230"/>
      <c r="AT1976" s="231" t="s">
        <v>181</v>
      </c>
      <c r="AU1976" s="231" t="s">
        <v>79</v>
      </c>
      <c r="AV1976" s="15" t="s">
        <v>88</v>
      </c>
      <c r="AW1976" s="15" t="s">
        <v>31</v>
      </c>
      <c r="AX1976" s="15" t="s">
        <v>73</v>
      </c>
      <c r="AY1976" s="231" t="s">
        <v>165</v>
      </c>
    </row>
    <row r="1977" spans="1:65" s="2" customFormat="1" ht="44.25" customHeight="1">
      <c r="A1977" s="37"/>
      <c r="B1977" s="38"/>
      <c r="C1977" s="181" t="s">
        <v>2326</v>
      </c>
      <c r="D1977" s="181" t="s">
        <v>167</v>
      </c>
      <c r="E1977" s="182" t="s">
        <v>2327</v>
      </c>
      <c r="F1977" s="183" t="s">
        <v>2328</v>
      </c>
      <c r="G1977" s="184" t="s">
        <v>323</v>
      </c>
      <c r="H1977" s="185">
        <v>348.6</v>
      </c>
      <c r="I1977" s="186"/>
      <c r="J1977" s="187">
        <f>ROUND(I1977*H1977,2)</f>
        <v>0</v>
      </c>
      <c r="K1977" s="183" t="s">
        <v>171</v>
      </c>
      <c r="L1977" s="42"/>
      <c r="M1977" s="188" t="s">
        <v>19</v>
      </c>
      <c r="N1977" s="189" t="s">
        <v>41</v>
      </c>
      <c r="O1977" s="67"/>
      <c r="P1977" s="190">
        <f>O1977*H1977</f>
        <v>0</v>
      </c>
      <c r="Q1977" s="190">
        <v>0</v>
      </c>
      <c r="R1977" s="190">
        <f>Q1977*H1977</f>
        <v>0</v>
      </c>
      <c r="S1977" s="190">
        <v>0</v>
      </c>
      <c r="T1977" s="191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2" t="s">
        <v>226</v>
      </c>
      <c r="AT1977" s="192" t="s">
        <v>167</v>
      </c>
      <c r="AU1977" s="192" t="s">
        <v>79</v>
      </c>
      <c r="AY1977" s="20" t="s">
        <v>165</v>
      </c>
      <c r="BE1977" s="193">
        <f>IF(N1977="základní",J1977,0)</f>
        <v>0</v>
      </c>
      <c r="BF1977" s="193">
        <f>IF(N1977="snížená",J1977,0)</f>
        <v>0</v>
      </c>
      <c r="BG1977" s="193">
        <f>IF(N1977="zákl. přenesená",J1977,0)</f>
        <v>0</v>
      </c>
      <c r="BH1977" s="193">
        <f>IF(N1977="sníž. přenesená",J1977,0)</f>
        <v>0</v>
      </c>
      <c r="BI1977" s="193">
        <f>IF(N1977="nulová",J1977,0)</f>
        <v>0</v>
      </c>
      <c r="BJ1977" s="20" t="s">
        <v>79</v>
      </c>
      <c r="BK1977" s="193">
        <f>ROUND(I1977*H1977,2)</f>
        <v>0</v>
      </c>
      <c r="BL1977" s="20" t="s">
        <v>226</v>
      </c>
      <c r="BM1977" s="192" t="s">
        <v>2329</v>
      </c>
    </row>
    <row r="1978" spans="1:65" s="2" customFormat="1" ht="11.25">
      <c r="A1978" s="37"/>
      <c r="B1978" s="38"/>
      <c r="C1978" s="39"/>
      <c r="D1978" s="194" t="s">
        <v>172</v>
      </c>
      <c r="E1978" s="39"/>
      <c r="F1978" s="195" t="s">
        <v>2330</v>
      </c>
      <c r="G1978" s="39"/>
      <c r="H1978" s="39"/>
      <c r="I1978" s="196"/>
      <c r="J1978" s="39"/>
      <c r="K1978" s="39"/>
      <c r="L1978" s="42"/>
      <c r="M1978" s="197"/>
      <c r="N1978" s="198"/>
      <c r="O1978" s="67"/>
      <c r="P1978" s="67"/>
      <c r="Q1978" s="67"/>
      <c r="R1978" s="67"/>
      <c r="S1978" s="67"/>
      <c r="T1978" s="68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T1978" s="20" t="s">
        <v>172</v>
      </c>
      <c r="AU1978" s="20" t="s">
        <v>79</v>
      </c>
    </row>
    <row r="1979" spans="1:65" s="13" customFormat="1" ht="11.25">
      <c r="B1979" s="199"/>
      <c r="C1979" s="200"/>
      <c r="D1979" s="201" t="s">
        <v>181</v>
      </c>
      <c r="E1979" s="202" t="s">
        <v>19</v>
      </c>
      <c r="F1979" s="203" t="s">
        <v>2331</v>
      </c>
      <c r="G1979" s="200"/>
      <c r="H1979" s="204">
        <v>348.6</v>
      </c>
      <c r="I1979" s="205"/>
      <c r="J1979" s="200"/>
      <c r="K1979" s="200"/>
      <c r="L1979" s="206"/>
      <c r="M1979" s="207"/>
      <c r="N1979" s="208"/>
      <c r="O1979" s="208"/>
      <c r="P1979" s="208"/>
      <c r="Q1979" s="208"/>
      <c r="R1979" s="208"/>
      <c r="S1979" s="208"/>
      <c r="T1979" s="209"/>
      <c r="AT1979" s="210" t="s">
        <v>181</v>
      </c>
      <c r="AU1979" s="210" t="s">
        <v>79</v>
      </c>
      <c r="AV1979" s="13" t="s">
        <v>79</v>
      </c>
      <c r="AW1979" s="13" t="s">
        <v>31</v>
      </c>
      <c r="AX1979" s="13" t="s">
        <v>69</v>
      </c>
      <c r="AY1979" s="210" t="s">
        <v>165</v>
      </c>
    </row>
    <row r="1980" spans="1:65" s="15" customFormat="1" ht="11.25">
      <c r="B1980" s="221"/>
      <c r="C1980" s="222"/>
      <c r="D1980" s="201" t="s">
        <v>181</v>
      </c>
      <c r="E1980" s="223" t="s">
        <v>19</v>
      </c>
      <c r="F1980" s="224" t="s">
        <v>184</v>
      </c>
      <c r="G1980" s="222"/>
      <c r="H1980" s="225">
        <v>348.6</v>
      </c>
      <c r="I1980" s="226"/>
      <c r="J1980" s="222"/>
      <c r="K1980" s="222"/>
      <c r="L1980" s="227"/>
      <c r="M1980" s="228"/>
      <c r="N1980" s="229"/>
      <c r="O1980" s="229"/>
      <c r="P1980" s="229"/>
      <c r="Q1980" s="229"/>
      <c r="R1980" s="229"/>
      <c r="S1980" s="229"/>
      <c r="T1980" s="230"/>
      <c r="AT1980" s="231" t="s">
        <v>181</v>
      </c>
      <c r="AU1980" s="231" t="s">
        <v>79</v>
      </c>
      <c r="AV1980" s="15" t="s">
        <v>88</v>
      </c>
      <c r="AW1980" s="15" t="s">
        <v>31</v>
      </c>
      <c r="AX1980" s="15" t="s">
        <v>73</v>
      </c>
      <c r="AY1980" s="231" t="s">
        <v>165</v>
      </c>
    </row>
    <row r="1981" spans="1:65" s="2" customFormat="1" ht="16.5" customHeight="1">
      <c r="A1981" s="37"/>
      <c r="B1981" s="38"/>
      <c r="C1981" s="233" t="s">
        <v>1520</v>
      </c>
      <c r="D1981" s="233" t="s">
        <v>502</v>
      </c>
      <c r="E1981" s="234" t="s">
        <v>2332</v>
      </c>
      <c r="F1981" s="235" t="s">
        <v>2333</v>
      </c>
      <c r="G1981" s="236" t="s">
        <v>323</v>
      </c>
      <c r="H1981" s="237">
        <v>355.572</v>
      </c>
      <c r="I1981" s="238"/>
      <c r="J1981" s="239">
        <f>ROUND(I1981*H1981,2)</f>
        <v>0</v>
      </c>
      <c r="K1981" s="235" t="s">
        <v>171</v>
      </c>
      <c r="L1981" s="240"/>
      <c r="M1981" s="241" t="s">
        <v>19</v>
      </c>
      <c r="N1981" s="242" t="s">
        <v>41</v>
      </c>
      <c r="O1981" s="67"/>
      <c r="P1981" s="190">
        <f>O1981*H1981</f>
        <v>0</v>
      </c>
      <c r="Q1981" s="190">
        <v>4.5999999999999999E-3</v>
      </c>
      <c r="R1981" s="190">
        <f>Q1981*H1981</f>
        <v>1.6356312</v>
      </c>
      <c r="S1981" s="190">
        <v>0</v>
      </c>
      <c r="T1981" s="191">
        <f>S1981*H1981</f>
        <v>0</v>
      </c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R1981" s="192" t="s">
        <v>297</v>
      </c>
      <c r="AT1981" s="192" t="s">
        <v>502</v>
      </c>
      <c r="AU1981" s="192" t="s">
        <v>79</v>
      </c>
      <c r="AY1981" s="20" t="s">
        <v>165</v>
      </c>
      <c r="BE1981" s="193">
        <f>IF(N1981="základní",J1981,0)</f>
        <v>0</v>
      </c>
      <c r="BF1981" s="193">
        <f>IF(N1981="snížená",J1981,0)</f>
        <v>0</v>
      </c>
      <c r="BG1981" s="193">
        <f>IF(N1981="zákl. přenesená",J1981,0)</f>
        <v>0</v>
      </c>
      <c r="BH1981" s="193">
        <f>IF(N1981="sníž. přenesená",J1981,0)</f>
        <v>0</v>
      </c>
      <c r="BI1981" s="193">
        <f>IF(N1981="nulová",J1981,0)</f>
        <v>0</v>
      </c>
      <c r="BJ1981" s="20" t="s">
        <v>79</v>
      </c>
      <c r="BK1981" s="193">
        <f>ROUND(I1981*H1981,2)</f>
        <v>0</v>
      </c>
      <c r="BL1981" s="20" t="s">
        <v>226</v>
      </c>
      <c r="BM1981" s="192" t="s">
        <v>2334</v>
      </c>
    </row>
    <row r="1982" spans="1:65" s="13" customFormat="1" ht="11.25">
      <c r="B1982" s="199"/>
      <c r="C1982" s="200"/>
      <c r="D1982" s="201" t="s">
        <v>181</v>
      </c>
      <c r="E1982" s="202" t="s">
        <v>19</v>
      </c>
      <c r="F1982" s="203" t="s">
        <v>2335</v>
      </c>
      <c r="G1982" s="200"/>
      <c r="H1982" s="204">
        <v>355.572</v>
      </c>
      <c r="I1982" s="205"/>
      <c r="J1982" s="200"/>
      <c r="K1982" s="200"/>
      <c r="L1982" s="206"/>
      <c r="M1982" s="207"/>
      <c r="N1982" s="208"/>
      <c r="O1982" s="208"/>
      <c r="P1982" s="208"/>
      <c r="Q1982" s="208"/>
      <c r="R1982" s="208"/>
      <c r="S1982" s="208"/>
      <c r="T1982" s="209"/>
      <c r="AT1982" s="210" t="s">
        <v>181</v>
      </c>
      <c r="AU1982" s="210" t="s">
        <v>79</v>
      </c>
      <c r="AV1982" s="13" t="s">
        <v>79</v>
      </c>
      <c r="AW1982" s="13" t="s">
        <v>31</v>
      </c>
      <c r="AX1982" s="13" t="s">
        <v>69</v>
      </c>
      <c r="AY1982" s="210" t="s">
        <v>165</v>
      </c>
    </row>
    <row r="1983" spans="1:65" s="15" customFormat="1" ht="11.25">
      <c r="B1983" s="221"/>
      <c r="C1983" s="222"/>
      <c r="D1983" s="201" t="s">
        <v>181</v>
      </c>
      <c r="E1983" s="223" t="s">
        <v>19</v>
      </c>
      <c r="F1983" s="224" t="s">
        <v>184</v>
      </c>
      <c r="G1983" s="222"/>
      <c r="H1983" s="225">
        <v>355.572</v>
      </c>
      <c r="I1983" s="226"/>
      <c r="J1983" s="222"/>
      <c r="K1983" s="222"/>
      <c r="L1983" s="227"/>
      <c r="M1983" s="228"/>
      <c r="N1983" s="229"/>
      <c r="O1983" s="229"/>
      <c r="P1983" s="229"/>
      <c r="Q1983" s="229"/>
      <c r="R1983" s="229"/>
      <c r="S1983" s="229"/>
      <c r="T1983" s="230"/>
      <c r="AT1983" s="231" t="s">
        <v>181</v>
      </c>
      <c r="AU1983" s="231" t="s">
        <v>79</v>
      </c>
      <c r="AV1983" s="15" t="s">
        <v>88</v>
      </c>
      <c r="AW1983" s="15" t="s">
        <v>31</v>
      </c>
      <c r="AX1983" s="15" t="s">
        <v>73</v>
      </c>
      <c r="AY1983" s="231" t="s">
        <v>165</v>
      </c>
    </row>
    <row r="1984" spans="1:65" s="2" customFormat="1" ht="33" customHeight="1">
      <c r="A1984" s="37"/>
      <c r="B1984" s="38"/>
      <c r="C1984" s="181" t="s">
        <v>2336</v>
      </c>
      <c r="D1984" s="181" t="s">
        <v>167</v>
      </c>
      <c r="E1984" s="182" t="s">
        <v>2337</v>
      </c>
      <c r="F1984" s="183" t="s">
        <v>2338</v>
      </c>
      <c r="G1984" s="184" t="s">
        <v>323</v>
      </c>
      <c r="H1984" s="185">
        <v>348.6</v>
      </c>
      <c r="I1984" s="186"/>
      <c r="J1984" s="187">
        <f>ROUND(I1984*H1984,2)</f>
        <v>0</v>
      </c>
      <c r="K1984" s="183" t="s">
        <v>171</v>
      </c>
      <c r="L1984" s="42"/>
      <c r="M1984" s="188" t="s">
        <v>19</v>
      </c>
      <c r="N1984" s="189" t="s">
        <v>41</v>
      </c>
      <c r="O1984" s="67"/>
      <c r="P1984" s="190">
        <f>O1984*H1984</f>
        <v>0</v>
      </c>
      <c r="Q1984" s="190">
        <v>0</v>
      </c>
      <c r="R1984" s="190">
        <f>Q1984*H1984</f>
        <v>0</v>
      </c>
      <c r="S1984" s="190">
        <v>0</v>
      </c>
      <c r="T1984" s="191">
        <f>S1984*H1984</f>
        <v>0</v>
      </c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R1984" s="192" t="s">
        <v>226</v>
      </c>
      <c r="AT1984" s="192" t="s">
        <v>167</v>
      </c>
      <c r="AU1984" s="192" t="s">
        <v>79</v>
      </c>
      <c r="AY1984" s="20" t="s">
        <v>165</v>
      </c>
      <c r="BE1984" s="193">
        <f>IF(N1984="základní",J1984,0)</f>
        <v>0</v>
      </c>
      <c r="BF1984" s="193">
        <f>IF(N1984="snížená",J1984,0)</f>
        <v>0</v>
      </c>
      <c r="BG1984" s="193">
        <f>IF(N1984="zákl. přenesená",J1984,0)</f>
        <v>0</v>
      </c>
      <c r="BH1984" s="193">
        <f>IF(N1984="sníž. přenesená",J1984,0)</f>
        <v>0</v>
      </c>
      <c r="BI1984" s="193">
        <f>IF(N1984="nulová",J1984,0)</f>
        <v>0</v>
      </c>
      <c r="BJ1984" s="20" t="s">
        <v>79</v>
      </c>
      <c r="BK1984" s="193">
        <f>ROUND(I1984*H1984,2)</f>
        <v>0</v>
      </c>
      <c r="BL1984" s="20" t="s">
        <v>226</v>
      </c>
      <c r="BM1984" s="192" t="s">
        <v>2339</v>
      </c>
    </row>
    <row r="1985" spans="1:65" s="2" customFormat="1" ht="11.25">
      <c r="A1985" s="37"/>
      <c r="B1985" s="38"/>
      <c r="C1985" s="39"/>
      <c r="D1985" s="194" t="s">
        <v>172</v>
      </c>
      <c r="E1985" s="39"/>
      <c r="F1985" s="195" t="s">
        <v>2340</v>
      </c>
      <c r="G1985" s="39"/>
      <c r="H1985" s="39"/>
      <c r="I1985" s="196"/>
      <c r="J1985" s="39"/>
      <c r="K1985" s="39"/>
      <c r="L1985" s="42"/>
      <c r="M1985" s="197"/>
      <c r="N1985" s="198"/>
      <c r="O1985" s="67"/>
      <c r="P1985" s="67"/>
      <c r="Q1985" s="67"/>
      <c r="R1985" s="67"/>
      <c r="S1985" s="67"/>
      <c r="T1985" s="68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T1985" s="20" t="s">
        <v>172</v>
      </c>
      <c r="AU1985" s="20" t="s">
        <v>79</v>
      </c>
    </row>
    <row r="1986" spans="1:65" s="13" customFormat="1" ht="11.25">
      <c r="B1986" s="199"/>
      <c r="C1986" s="200"/>
      <c r="D1986" s="201" t="s">
        <v>181</v>
      </c>
      <c r="E1986" s="202" t="s">
        <v>19</v>
      </c>
      <c r="F1986" s="203" t="s">
        <v>2331</v>
      </c>
      <c r="G1986" s="200"/>
      <c r="H1986" s="204">
        <v>348.6</v>
      </c>
      <c r="I1986" s="205"/>
      <c r="J1986" s="200"/>
      <c r="K1986" s="200"/>
      <c r="L1986" s="206"/>
      <c r="M1986" s="207"/>
      <c r="N1986" s="208"/>
      <c r="O1986" s="208"/>
      <c r="P1986" s="208"/>
      <c r="Q1986" s="208"/>
      <c r="R1986" s="208"/>
      <c r="S1986" s="208"/>
      <c r="T1986" s="209"/>
      <c r="AT1986" s="210" t="s">
        <v>181</v>
      </c>
      <c r="AU1986" s="210" t="s">
        <v>79</v>
      </c>
      <c r="AV1986" s="13" t="s">
        <v>79</v>
      </c>
      <c r="AW1986" s="13" t="s">
        <v>31</v>
      </c>
      <c r="AX1986" s="13" t="s">
        <v>69</v>
      </c>
      <c r="AY1986" s="210" t="s">
        <v>165</v>
      </c>
    </row>
    <row r="1987" spans="1:65" s="15" customFormat="1" ht="11.25">
      <c r="B1987" s="221"/>
      <c r="C1987" s="222"/>
      <c r="D1987" s="201" t="s">
        <v>181</v>
      </c>
      <c r="E1987" s="223" t="s">
        <v>19</v>
      </c>
      <c r="F1987" s="224" t="s">
        <v>184</v>
      </c>
      <c r="G1987" s="222"/>
      <c r="H1987" s="225">
        <v>348.6</v>
      </c>
      <c r="I1987" s="226"/>
      <c r="J1987" s="222"/>
      <c r="K1987" s="222"/>
      <c r="L1987" s="227"/>
      <c r="M1987" s="228"/>
      <c r="N1987" s="229"/>
      <c r="O1987" s="229"/>
      <c r="P1987" s="229"/>
      <c r="Q1987" s="229"/>
      <c r="R1987" s="229"/>
      <c r="S1987" s="229"/>
      <c r="T1987" s="230"/>
      <c r="AT1987" s="231" t="s">
        <v>181</v>
      </c>
      <c r="AU1987" s="231" t="s">
        <v>79</v>
      </c>
      <c r="AV1987" s="15" t="s">
        <v>88</v>
      </c>
      <c r="AW1987" s="15" t="s">
        <v>31</v>
      </c>
      <c r="AX1987" s="15" t="s">
        <v>73</v>
      </c>
      <c r="AY1987" s="231" t="s">
        <v>165</v>
      </c>
    </row>
    <row r="1988" spans="1:65" s="2" customFormat="1" ht="16.5" customHeight="1">
      <c r="A1988" s="37"/>
      <c r="B1988" s="38"/>
      <c r="C1988" s="233" t="s">
        <v>1530</v>
      </c>
      <c r="D1988" s="233" t="s">
        <v>502</v>
      </c>
      <c r="E1988" s="234" t="s">
        <v>2341</v>
      </c>
      <c r="F1988" s="235" t="s">
        <v>2342</v>
      </c>
      <c r="G1988" s="236" t="s">
        <v>179</v>
      </c>
      <c r="H1988" s="237">
        <v>2.395</v>
      </c>
      <c r="I1988" s="238"/>
      <c r="J1988" s="239">
        <f>ROUND(I1988*H1988,2)</f>
        <v>0</v>
      </c>
      <c r="K1988" s="235" t="s">
        <v>171</v>
      </c>
      <c r="L1988" s="240"/>
      <c r="M1988" s="241" t="s">
        <v>19</v>
      </c>
      <c r="N1988" s="242" t="s">
        <v>41</v>
      </c>
      <c r="O1988" s="67"/>
      <c r="P1988" s="190">
        <f>O1988*H1988</f>
        <v>0</v>
      </c>
      <c r="Q1988" s="190">
        <v>0.55000000000000004</v>
      </c>
      <c r="R1988" s="190">
        <f>Q1988*H1988</f>
        <v>1.31725</v>
      </c>
      <c r="S1988" s="190">
        <v>0</v>
      </c>
      <c r="T1988" s="191">
        <f>S1988*H1988</f>
        <v>0</v>
      </c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R1988" s="192" t="s">
        <v>297</v>
      </c>
      <c r="AT1988" s="192" t="s">
        <v>502</v>
      </c>
      <c r="AU1988" s="192" t="s">
        <v>79</v>
      </c>
      <c r="AY1988" s="20" t="s">
        <v>165</v>
      </c>
      <c r="BE1988" s="193">
        <f>IF(N1988="základní",J1988,0)</f>
        <v>0</v>
      </c>
      <c r="BF1988" s="193">
        <f>IF(N1988="snížená",J1988,0)</f>
        <v>0</v>
      </c>
      <c r="BG1988" s="193">
        <f>IF(N1988="zákl. přenesená",J1988,0)</f>
        <v>0</v>
      </c>
      <c r="BH1988" s="193">
        <f>IF(N1988="sníž. přenesená",J1988,0)</f>
        <v>0</v>
      </c>
      <c r="BI1988" s="193">
        <f>IF(N1988="nulová",J1988,0)</f>
        <v>0</v>
      </c>
      <c r="BJ1988" s="20" t="s">
        <v>79</v>
      </c>
      <c r="BK1988" s="193">
        <f>ROUND(I1988*H1988,2)</f>
        <v>0</v>
      </c>
      <c r="BL1988" s="20" t="s">
        <v>226</v>
      </c>
      <c r="BM1988" s="192" t="s">
        <v>2343</v>
      </c>
    </row>
    <row r="1989" spans="1:65" s="13" customFormat="1" ht="11.25">
      <c r="B1989" s="199"/>
      <c r="C1989" s="200"/>
      <c r="D1989" s="201" t="s">
        <v>181</v>
      </c>
      <c r="E1989" s="202" t="s">
        <v>19</v>
      </c>
      <c r="F1989" s="203" t="s">
        <v>2344</v>
      </c>
      <c r="G1989" s="200"/>
      <c r="H1989" s="204">
        <v>2.395</v>
      </c>
      <c r="I1989" s="205"/>
      <c r="J1989" s="200"/>
      <c r="K1989" s="200"/>
      <c r="L1989" s="206"/>
      <c r="M1989" s="207"/>
      <c r="N1989" s="208"/>
      <c r="O1989" s="208"/>
      <c r="P1989" s="208"/>
      <c r="Q1989" s="208"/>
      <c r="R1989" s="208"/>
      <c r="S1989" s="208"/>
      <c r="T1989" s="209"/>
      <c r="AT1989" s="210" t="s">
        <v>181</v>
      </c>
      <c r="AU1989" s="210" t="s">
        <v>79</v>
      </c>
      <c r="AV1989" s="13" t="s">
        <v>79</v>
      </c>
      <c r="AW1989" s="13" t="s">
        <v>31</v>
      </c>
      <c r="AX1989" s="13" t="s">
        <v>69</v>
      </c>
      <c r="AY1989" s="210" t="s">
        <v>165</v>
      </c>
    </row>
    <row r="1990" spans="1:65" s="15" customFormat="1" ht="11.25">
      <c r="B1990" s="221"/>
      <c r="C1990" s="222"/>
      <c r="D1990" s="201" t="s">
        <v>181</v>
      </c>
      <c r="E1990" s="223" t="s">
        <v>19</v>
      </c>
      <c r="F1990" s="224" t="s">
        <v>184</v>
      </c>
      <c r="G1990" s="222"/>
      <c r="H1990" s="225">
        <v>2.395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181</v>
      </c>
      <c r="AU1990" s="231" t="s">
        <v>79</v>
      </c>
      <c r="AV1990" s="15" t="s">
        <v>88</v>
      </c>
      <c r="AW1990" s="15" t="s">
        <v>31</v>
      </c>
      <c r="AX1990" s="15" t="s">
        <v>73</v>
      </c>
      <c r="AY1990" s="231" t="s">
        <v>165</v>
      </c>
    </row>
    <row r="1991" spans="1:65" s="2" customFormat="1" ht="24.2" customHeight="1">
      <c r="A1991" s="37"/>
      <c r="B1991" s="38"/>
      <c r="C1991" s="181" t="s">
        <v>2345</v>
      </c>
      <c r="D1991" s="181" t="s">
        <v>167</v>
      </c>
      <c r="E1991" s="182" t="s">
        <v>2346</v>
      </c>
      <c r="F1991" s="183" t="s">
        <v>2347</v>
      </c>
      <c r="G1991" s="184" t="s">
        <v>170</v>
      </c>
      <c r="H1991" s="185">
        <v>388</v>
      </c>
      <c r="I1991" s="186"/>
      <c r="J1991" s="187">
        <f>ROUND(I1991*H1991,2)</f>
        <v>0</v>
      </c>
      <c r="K1991" s="183" t="s">
        <v>171</v>
      </c>
      <c r="L1991" s="42"/>
      <c r="M1991" s="188" t="s">
        <v>19</v>
      </c>
      <c r="N1991" s="189" t="s">
        <v>41</v>
      </c>
      <c r="O1991" s="67"/>
      <c r="P1991" s="190">
        <f>O1991*H1991</f>
        <v>0</v>
      </c>
      <c r="Q1991" s="190">
        <v>2.0000000000000002E-5</v>
      </c>
      <c r="R1991" s="190">
        <f>Q1991*H1991</f>
        <v>7.7600000000000004E-3</v>
      </c>
      <c r="S1991" s="190">
        <v>0</v>
      </c>
      <c r="T1991" s="191">
        <f>S1991*H1991</f>
        <v>0</v>
      </c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R1991" s="192" t="s">
        <v>226</v>
      </c>
      <c r="AT1991" s="192" t="s">
        <v>167</v>
      </c>
      <c r="AU1991" s="192" t="s">
        <v>79</v>
      </c>
      <c r="AY1991" s="20" t="s">
        <v>165</v>
      </c>
      <c r="BE1991" s="193">
        <f>IF(N1991="základní",J1991,0)</f>
        <v>0</v>
      </c>
      <c r="BF1991" s="193">
        <f>IF(N1991="snížená",J1991,0)</f>
        <v>0</v>
      </c>
      <c r="BG1991" s="193">
        <f>IF(N1991="zákl. přenesená",J1991,0)</f>
        <v>0</v>
      </c>
      <c r="BH1991" s="193">
        <f>IF(N1991="sníž. přenesená",J1991,0)</f>
        <v>0</v>
      </c>
      <c r="BI1991" s="193">
        <f>IF(N1991="nulová",J1991,0)</f>
        <v>0</v>
      </c>
      <c r="BJ1991" s="20" t="s">
        <v>79</v>
      </c>
      <c r="BK1991" s="193">
        <f>ROUND(I1991*H1991,2)</f>
        <v>0</v>
      </c>
      <c r="BL1991" s="20" t="s">
        <v>226</v>
      </c>
      <c r="BM1991" s="192" t="s">
        <v>2348</v>
      </c>
    </row>
    <row r="1992" spans="1:65" s="2" customFormat="1" ht="11.25">
      <c r="A1992" s="37"/>
      <c r="B1992" s="38"/>
      <c r="C1992" s="39"/>
      <c r="D1992" s="194" t="s">
        <v>172</v>
      </c>
      <c r="E1992" s="39"/>
      <c r="F1992" s="195" t="s">
        <v>2349</v>
      </c>
      <c r="G1992" s="39"/>
      <c r="H1992" s="39"/>
      <c r="I1992" s="196"/>
      <c r="J1992" s="39"/>
      <c r="K1992" s="39"/>
      <c r="L1992" s="42"/>
      <c r="M1992" s="197"/>
      <c r="N1992" s="198"/>
      <c r="O1992" s="67"/>
      <c r="P1992" s="67"/>
      <c r="Q1992" s="67"/>
      <c r="R1992" s="67"/>
      <c r="S1992" s="67"/>
      <c r="T1992" s="68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T1992" s="20" t="s">
        <v>172</v>
      </c>
      <c r="AU1992" s="20" t="s">
        <v>79</v>
      </c>
    </row>
    <row r="1993" spans="1:65" s="13" customFormat="1" ht="11.25">
      <c r="B1993" s="199"/>
      <c r="C1993" s="200"/>
      <c r="D1993" s="201" t="s">
        <v>181</v>
      </c>
      <c r="E1993" s="202" t="s">
        <v>19</v>
      </c>
      <c r="F1993" s="203" t="s">
        <v>2350</v>
      </c>
      <c r="G1993" s="200"/>
      <c r="H1993" s="204">
        <v>388</v>
      </c>
      <c r="I1993" s="205"/>
      <c r="J1993" s="200"/>
      <c r="K1993" s="200"/>
      <c r="L1993" s="206"/>
      <c r="M1993" s="207"/>
      <c r="N1993" s="208"/>
      <c r="O1993" s="208"/>
      <c r="P1993" s="208"/>
      <c r="Q1993" s="208"/>
      <c r="R1993" s="208"/>
      <c r="S1993" s="208"/>
      <c r="T1993" s="209"/>
      <c r="AT1993" s="210" t="s">
        <v>181</v>
      </c>
      <c r="AU1993" s="210" t="s">
        <v>79</v>
      </c>
      <c r="AV1993" s="13" t="s">
        <v>79</v>
      </c>
      <c r="AW1993" s="13" t="s">
        <v>31</v>
      </c>
      <c r="AX1993" s="13" t="s">
        <v>69</v>
      </c>
      <c r="AY1993" s="210" t="s">
        <v>165</v>
      </c>
    </row>
    <row r="1994" spans="1:65" s="15" customFormat="1" ht="11.25">
      <c r="B1994" s="221"/>
      <c r="C1994" s="222"/>
      <c r="D1994" s="201" t="s">
        <v>181</v>
      </c>
      <c r="E1994" s="223" t="s">
        <v>19</v>
      </c>
      <c r="F1994" s="224" t="s">
        <v>184</v>
      </c>
      <c r="G1994" s="222"/>
      <c r="H1994" s="225">
        <v>388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181</v>
      </c>
      <c r="AU1994" s="231" t="s">
        <v>79</v>
      </c>
      <c r="AV1994" s="15" t="s">
        <v>88</v>
      </c>
      <c r="AW1994" s="15" t="s">
        <v>31</v>
      </c>
      <c r="AX1994" s="15" t="s">
        <v>73</v>
      </c>
      <c r="AY1994" s="231" t="s">
        <v>165</v>
      </c>
    </row>
    <row r="1995" spans="1:65" s="2" customFormat="1" ht="16.5" customHeight="1">
      <c r="A1995" s="37"/>
      <c r="B1995" s="38"/>
      <c r="C1995" s="233" t="s">
        <v>1538</v>
      </c>
      <c r="D1995" s="233" t="s">
        <v>502</v>
      </c>
      <c r="E1995" s="234" t="s">
        <v>2341</v>
      </c>
      <c r="F1995" s="235" t="s">
        <v>2342</v>
      </c>
      <c r="G1995" s="236" t="s">
        <v>179</v>
      </c>
      <c r="H1995" s="237">
        <v>0.93500000000000005</v>
      </c>
      <c r="I1995" s="238"/>
      <c r="J1995" s="239">
        <f>ROUND(I1995*H1995,2)</f>
        <v>0</v>
      </c>
      <c r="K1995" s="235" t="s">
        <v>171</v>
      </c>
      <c r="L1995" s="240"/>
      <c r="M1995" s="241" t="s">
        <v>19</v>
      </c>
      <c r="N1995" s="242" t="s">
        <v>41</v>
      </c>
      <c r="O1995" s="67"/>
      <c r="P1995" s="190">
        <f>O1995*H1995</f>
        <v>0</v>
      </c>
      <c r="Q1995" s="190">
        <v>0.55000000000000004</v>
      </c>
      <c r="R1995" s="190">
        <f>Q1995*H1995</f>
        <v>0.5142500000000001</v>
      </c>
      <c r="S1995" s="190">
        <v>0</v>
      </c>
      <c r="T1995" s="191">
        <f>S1995*H1995</f>
        <v>0</v>
      </c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R1995" s="192" t="s">
        <v>297</v>
      </c>
      <c r="AT1995" s="192" t="s">
        <v>502</v>
      </c>
      <c r="AU1995" s="192" t="s">
        <v>79</v>
      </c>
      <c r="AY1995" s="20" t="s">
        <v>165</v>
      </c>
      <c r="BE1995" s="193">
        <f>IF(N1995="základní",J1995,0)</f>
        <v>0</v>
      </c>
      <c r="BF1995" s="193">
        <f>IF(N1995="snížená",J1995,0)</f>
        <v>0</v>
      </c>
      <c r="BG1995" s="193">
        <f>IF(N1995="zákl. přenesená",J1995,0)</f>
        <v>0</v>
      </c>
      <c r="BH1995" s="193">
        <f>IF(N1995="sníž. přenesená",J1995,0)</f>
        <v>0</v>
      </c>
      <c r="BI1995" s="193">
        <f>IF(N1995="nulová",J1995,0)</f>
        <v>0</v>
      </c>
      <c r="BJ1995" s="20" t="s">
        <v>79</v>
      </c>
      <c r="BK1995" s="193">
        <f>ROUND(I1995*H1995,2)</f>
        <v>0</v>
      </c>
      <c r="BL1995" s="20" t="s">
        <v>226</v>
      </c>
      <c r="BM1995" s="192" t="s">
        <v>2351</v>
      </c>
    </row>
    <row r="1996" spans="1:65" s="13" customFormat="1" ht="11.25">
      <c r="B1996" s="199"/>
      <c r="C1996" s="200"/>
      <c r="D1996" s="201" t="s">
        <v>181</v>
      </c>
      <c r="E1996" s="202" t="s">
        <v>19</v>
      </c>
      <c r="F1996" s="203" t="s">
        <v>2352</v>
      </c>
      <c r="G1996" s="200"/>
      <c r="H1996" s="204">
        <v>0.93500000000000005</v>
      </c>
      <c r="I1996" s="205"/>
      <c r="J1996" s="200"/>
      <c r="K1996" s="200"/>
      <c r="L1996" s="206"/>
      <c r="M1996" s="207"/>
      <c r="N1996" s="208"/>
      <c r="O1996" s="208"/>
      <c r="P1996" s="208"/>
      <c r="Q1996" s="208"/>
      <c r="R1996" s="208"/>
      <c r="S1996" s="208"/>
      <c r="T1996" s="209"/>
      <c r="AT1996" s="210" t="s">
        <v>181</v>
      </c>
      <c r="AU1996" s="210" t="s">
        <v>79</v>
      </c>
      <c r="AV1996" s="13" t="s">
        <v>79</v>
      </c>
      <c r="AW1996" s="13" t="s">
        <v>31</v>
      </c>
      <c r="AX1996" s="13" t="s">
        <v>69</v>
      </c>
      <c r="AY1996" s="210" t="s">
        <v>165</v>
      </c>
    </row>
    <row r="1997" spans="1:65" s="15" customFormat="1" ht="11.25">
      <c r="B1997" s="221"/>
      <c r="C1997" s="222"/>
      <c r="D1997" s="201" t="s">
        <v>181</v>
      </c>
      <c r="E1997" s="223" t="s">
        <v>19</v>
      </c>
      <c r="F1997" s="224" t="s">
        <v>184</v>
      </c>
      <c r="G1997" s="222"/>
      <c r="H1997" s="225">
        <v>0.93500000000000005</v>
      </c>
      <c r="I1997" s="226"/>
      <c r="J1997" s="222"/>
      <c r="K1997" s="222"/>
      <c r="L1997" s="227"/>
      <c r="M1997" s="228"/>
      <c r="N1997" s="229"/>
      <c r="O1997" s="229"/>
      <c r="P1997" s="229"/>
      <c r="Q1997" s="229"/>
      <c r="R1997" s="229"/>
      <c r="S1997" s="229"/>
      <c r="T1997" s="230"/>
      <c r="AT1997" s="231" t="s">
        <v>181</v>
      </c>
      <c r="AU1997" s="231" t="s">
        <v>79</v>
      </c>
      <c r="AV1997" s="15" t="s">
        <v>88</v>
      </c>
      <c r="AW1997" s="15" t="s">
        <v>31</v>
      </c>
      <c r="AX1997" s="15" t="s">
        <v>73</v>
      </c>
      <c r="AY1997" s="231" t="s">
        <v>165</v>
      </c>
    </row>
    <row r="1998" spans="1:65" s="2" customFormat="1" ht="49.15" customHeight="1">
      <c r="A1998" s="37"/>
      <c r="B1998" s="38"/>
      <c r="C1998" s="181" t="s">
        <v>2353</v>
      </c>
      <c r="D1998" s="181" t="s">
        <v>167</v>
      </c>
      <c r="E1998" s="182" t="s">
        <v>2354</v>
      </c>
      <c r="F1998" s="183" t="s">
        <v>2355</v>
      </c>
      <c r="G1998" s="184" t="s">
        <v>323</v>
      </c>
      <c r="H1998" s="185">
        <v>583.49</v>
      </c>
      <c r="I1998" s="186"/>
      <c r="J1998" s="187">
        <f>ROUND(I1998*H1998,2)</f>
        <v>0</v>
      </c>
      <c r="K1998" s="183" t="s">
        <v>171</v>
      </c>
      <c r="L1998" s="42"/>
      <c r="M1998" s="188" t="s">
        <v>19</v>
      </c>
      <c r="N1998" s="189" t="s">
        <v>41</v>
      </c>
      <c r="O1998" s="67"/>
      <c r="P1998" s="190">
        <f>O1998*H1998</f>
        <v>0</v>
      </c>
      <c r="Q1998" s="190">
        <v>0</v>
      </c>
      <c r="R1998" s="190">
        <f>Q1998*H1998</f>
        <v>0</v>
      </c>
      <c r="S1998" s="190">
        <v>5.0000000000000001E-3</v>
      </c>
      <c r="T1998" s="191">
        <f>S1998*H1998</f>
        <v>2.9174500000000001</v>
      </c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R1998" s="192" t="s">
        <v>226</v>
      </c>
      <c r="AT1998" s="192" t="s">
        <v>167</v>
      </c>
      <c r="AU1998" s="192" t="s">
        <v>79</v>
      </c>
      <c r="AY1998" s="20" t="s">
        <v>165</v>
      </c>
      <c r="BE1998" s="193">
        <f>IF(N1998="základní",J1998,0)</f>
        <v>0</v>
      </c>
      <c r="BF1998" s="193">
        <f>IF(N1998="snížená",J1998,0)</f>
        <v>0</v>
      </c>
      <c r="BG1998" s="193">
        <f>IF(N1998="zákl. přenesená",J1998,0)</f>
        <v>0</v>
      </c>
      <c r="BH1998" s="193">
        <f>IF(N1998="sníž. přenesená",J1998,0)</f>
        <v>0</v>
      </c>
      <c r="BI1998" s="193">
        <f>IF(N1998="nulová",J1998,0)</f>
        <v>0</v>
      </c>
      <c r="BJ1998" s="20" t="s">
        <v>79</v>
      </c>
      <c r="BK1998" s="193">
        <f>ROUND(I1998*H1998,2)</f>
        <v>0</v>
      </c>
      <c r="BL1998" s="20" t="s">
        <v>226</v>
      </c>
      <c r="BM1998" s="192" t="s">
        <v>2356</v>
      </c>
    </row>
    <row r="1999" spans="1:65" s="2" customFormat="1" ht="11.25">
      <c r="A1999" s="37"/>
      <c r="B1999" s="38"/>
      <c r="C1999" s="39"/>
      <c r="D1999" s="194" t="s">
        <v>172</v>
      </c>
      <c r="E1999" s="39"/>
      <c r="F1999" s="195" t="s">
        <v>2357</v>
      </c>
      <c r="G1999" s="39"/>
      <c r="H1999" s="39"/>
      <c r="I1999" s="196"/>
      <c r="J1999" s="39"/>
      <c r="K1999" s="39"/>
      <c r="L1999" s="42"/>
      <c r="M1999" s="197"/>
      <c r="N1999" s="198"/>
      <c r="O1999" s="67"/>
      <c r="P1999" s="67"/>
      <c r="Q1999" s="67"/>
      <c r="R1999" s="67"/>
      <c r="S1999" s="67"/>
      <c r="T1999" s="68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T1999" s="20" t="s">
        <v>172</v>
      </c>
      <c r="AU1999" s="20" t="s">
        <v>79</v>
      </c>
    </row>
    <row r="2000" spans="1:65" s="13" customFormat="1" ht="11.25">
      <c r="B2000" s="199"/>
      <c r="C2000" s="200"/>
      <c r="D2000" s="201" t="s">
        <v>181</v>
      </c>
      <c r="E2000" s="202" t="s">
        <v>19</v>
      </c>
      <c r="F2000" s="203" t="s">
        <v>2358</v>
      </c>
      <c r="G2000" s="200"/>
      <c r="H2000" s="204">
        <v>153.6</v>
      </c>
      <c r="I2000" s="205"/>
      <c r="J2000" s="200"/>
      <c r="K2000" s="200"/>
      <c r="L2000" s="206"/>
      <c r="M2000" s="207"/>
      <c r="N2000" s="208"/>
      <c r="O2000" s="208"/>
      <c r="P2000" s="208"/>
      <c r="Q2000" s="208"/>
      <c r="R2000" s="208"/>
      <c r="S2000" s="208"/>
      <c r="T2000" s="209"/>
      <c r="AT2000" s="210" t="s">
        <v>181</v>
      </c>
      <c r="AU2000" s="210" t="s">
        <v>79</v>
      </c>
      <c r="AV2000" s="13" t="s">
        <v>79</v>
      </c>
      <c r="AW2000" s="13" t="s">
        <v>31</v>
      </c>
      <c r="AX2000" s="13" t="s">
        <v>69</v>
      </c>
      <c r="AY2000" s="210" t="s">
        <v>165</v>
      </c>
    </row>
    <row r="2001" spans="1:65" s="13" customFormat="1" ht="11.25">
      <c r="B2001" s="199"/>
      <c r="C2001" s="200"/>
      <c r="D2001" s="201" t="s">
        <v>181</v>
      </c>
      <c r="E2001" s="202" t="s">
        <v>19</v>
      </c>
      <c r="F2001" s="203" t="s">
        <v>2359</v>
      </c>
      <c r="G2001" s="200"/>
      <c r="H2001" s="204">
        <v>310.3</v>
      </c>
      <c r="I2001" s="205"/>
      <c r="J2001" s="200"/>
      <c r="K2001" s="200"/>
      <c r="L2001" s="206"/>
      <c r="M2001" s="207"/>
      <c r="N2001" s="208"/>
      <c r="O2001" s="208"/>
      <c r="P2001" s="208"/>
      <c r="Q2001" s="208"/>
      <c r="R2001" s="208"/>
      <c r="S2001" s="208"/>
      <c r="T2001" s="209"/>
      <c r="AT2001" s="210" t="s">
        <v>181</v>
      </c>
      <c r="AU2001" s="210" t="s">
        <v>79</v>
      </c>
      <c r="AV2001" s="13" t="s">
        <v>79</v>
      </c>
      <c r="AW2001" s="13" t="s">
        <v>31</v>
      </c>
      <c r="AX2001" s="13" t="s">
        <v>69</v>
      </c>
      <c r="AY2001" s="210" t="s">
        <v>165</v>
      </c>
    </row>
    <row r="2002" spans="1:65" s="13" customFormat="1" ht="11.25">
      <c r="B2002" s="199"/>
      <c r="C2002" s="200"/>
      <c r="D2002" s="201" t="s">
        <v>181</v>
      </c>
      <c r="E2002" s="202" t="s">
        <v>19</v>
      </c>
      <c r="F2002" s="203" t="s">
        <v>2360</v>
      </c>
      <c r="G2002" s="200"/>
      <c r="H2002" s="204">
        <v>74.2</v>
      </c>
      <c r="I2002" s="205"/>
      <c r="J2002" s="200"/>
      <c r="K2002" s="200"/>
      <c r="L2002" s="206"/>
      <c r="M2002" s="207"/>
      <c r="N2002" s="208"/>
      <c r="O2002" s="208"/>
      <c r="P2002" s="208"/>
      <c r="Q2002" s="208"/>
      <c r="R2002" s="208"/>
      <c r="S2002" s="208"/>
      <c r="T2002" s="209"/>
      <c r="AT2002" s="210" t="s">
        <v>181</v>
      </c>
      <c r="AU2002" s="210" t="s">
        <v>79</v>
      </c>
      <c r="AV2002" s="13" t="s">
        <v>79</v>
      </c>
      <c r="AW2002" s="13" t="s">
        <v>31</v>
      </c>
      <c r="AX2002" s="13" t="s">
        <v>69</v>
      </c>
      <c r="AY2002" s="210" t="s">
        <v>165</v>
      </c>
    </row>
    <row r="2003" spans="1:65" s="13" customFormat="1" ht="11.25">
      <c r="B2003" s="199"/>
      <c r="C2003" s="200"/>
      <c r="D2003" s="201" t="s">
        <v>181</v>
      </c>
      <c r="E2003" s="202" t="s">
        <v>19</v>
      </c>
      <c r="F2003" s="203" t="s">
        <v>2361</v>
      </c>
      <c r="G2003" s="200"/>
      <c r="H2003" s="204">
        <v>16.64</v>
      </c>
      <c r="I2003" s="205"/>
      <c r="J2003" s="200"/>
      <c r="K2003" s="200"/>
      <c r="L2003" s="206"/>
      <c r="M2003" s="207"/>
      <c r="N2003" s="208"/>
      <c r="O2003" s="208"/>
      <c r="P2003" s="208"/>
      <c r="Q2003" s="208"/>
      <c r="R2003" s="208"/>
      <c r="S2003" s="208"/>
      <c r="T2003" s="209"/>
      <c r="AT2003" s="210" t="s">
        <v>181</v>
      </c>
      <c r="AU2003" s="210" t="s">
        <v>79</v>
      </c>
      <c r="AV2003" s="13" t="s">
        <v>79</v>
      </c>
      <c r="AW2003" s="13" t="s">
        <v>31</v>
      </c>
      <c r="AX2003" s="13" t="s">
        <v>69</v>
      </c>
      <c r="AY2003" s="210" t="s">
        <v>165</v>
      </c>
    </row>
    <row r="2004" spans="1:65" s="13" customFormat="1" ht="11.25">
      <c r="B2004" s="199"/>
      <c r="C2004" s="200"/>
      <c r="D2004" s="201" t="s">
        <v>181</v>
      </c>
      <c r="E2004" s="202" t="s">
        <v>19</v>
      </c>
      <c r="F2004" s="203" t="s">
        <v>2362</v>
      </c>
      <c r="G2004" s="200"/>
      <c r="H2004" s="204">
        <v>28.75</v>
      </c>
      <c r="I2004" s="205"/>
      <c r="J2004" s="200"/>
      <c r="K2004" s="200"/>
      <c r="L2004" s="206"/>
      <c r="M2004" s="207"/>
      <c r="N2004" s="208"/>
      <c r="O2004" s="208"/>
      <c r="P2004" s="208"/>
      <c r="Q2004" s="208"/>
      <c r="R2004" s="208"/>
      <c r="S2004" s="208"/>
      <c r="T2004" s="209"/>
      <c r="AT2004" s="210" t="s">
        <v>181</v>
      </c>
      <c r="AU2004" s="210" t="s">
        <v>79</v>
      </c>
      <c r="AV2004" s="13" t="s">
        <v>79</v>
      </c>
      <c r="AW2004" s="13" t="s">
        <v>31</v>
      </c>
      <c r="AX2004" s="13" t="s">
        <v>69</v>
      </c>
      <c r="AY2004" s="210" t="s">
        <v>165</v>
      </c>
    </row>
    <row r="2005" spans="1:65" s="15" customFormat="1" ht="11.25">
      <c r="B2005" s="221"/>
      <c r="C2005" s="222"/>
      <c r="D2005" s="201" t="s">
        <v>181</v>
      </c>
      <c r="E2005" s="223" t="s">
        <v>19</v>
      </c>
      <c r="F2005" s="224" t="s">
        <v>184</v>
      </c>
      <c r="G2005" s="222"/>
      <c r="H2005" s="225">
        <v>583.49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181</v>
      </c>
      <c r="AU2005" s="231" t="s">
        <v>79</v>
      </c>
      <c r="AV2005" s="15" t="s">
        <v>88</v>
      </c>
      <c r="AW2005" s="15" t="s">
        <v>31</v>
      </c>
      <c r="AX2005" s="15" t="s">
        <v>73</v>
      </c>
      <c r="AY2005" s="231" t="s">
        <v>165</v>
      </c>
    </row>
    <row r="2006" spans="1:65" s="2" customFormat="1" ht="37.9" customHeight="1">
      <c r="A2006" s="37"/>
      <c r="B2006" s="38"/>
      <c r="C2006" s="181" t="s">
        <v>1546</v>
      </c>
      <c r="D2006" s="181" t="s">
        <v>167</v>
      </c>
      <c r="E2006" s="182" t="s">
        <v>2363</v>
      </c>
      <c r="F2006" s="183" t="s">
        <v>2364</v>
      </c>
      <c r="G2006" s="184" t="s">
        <v>179</v>
      </c>
      <c r="H2006" s="185">
        <v>21.594999999999999</v>
      </c>
      <c r="I2006" s="186"/>
      <c r="J2006" s="187">
        <f>ROUND(I2006*H2006,2)</f>
        <v>0</v>
      </c>
      <c r="K2006" s="183" t="s">
        <v>171</v>
      </c>
      <c r="L2006" s="42"/>
      <c r="M2006" s="188" t="s">
        <v>19</v>
      </c>
      <c r="N2006" s="189" t="s">
        <v>41</v>
      </c>
      <c r="O2006" s="67"/>
      <c r="P2006" s="190">
        <f>O2006*H2006</f>
        <v>0</v>
      </c>
      <c r="Q2006" s="190">
        <v>2.3300000000000001E-2</v>
      </c>
      <c r="R2006" s="190">
        <f>Q2006*H2006</f>
        <v>0.50316349999999999</v>
      </c>
      <c r="S2006" s="190">
        <v>0</v>
      </c>
      <c r="T2006" s="191">
        <f>S2006*H2006</f>
        <v>0</v>
      </c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R2006" s="192" t="s">
        <v>226</v>
      </c>
      <c r="AT2006" s="192" t="s">
        <v>167</v>
      </c>
      <c r="AU2006" s="192" t="s">
        <v>79</v>
      </c>
      <c r="AY2006" s="20" t="s">
        <v>165</v>
      </c>
      <c r="BE2006" s="193">
        <f>IF(N2006="základní",J2006,0)</f>
        <v>0</v>
      </c>
      <c r="BF2006" s="193">
        <f>IF(N2006="snížená",J2006,0)</f>
        <v>0</v>
      </c>
      <c r="BG2006" s="193">
        <f>IF(N2006="zákl. přenesená",J2006,0)</f>
        <v>0</v>
      </c>
      <c r="BH2006" s="193">
        <f>IF(N2006="sníž. přenesená",J2006,0)</f>
        <v>0</v>
      </c>
      <c r="BI2006" s="193">
        <f>IF(N2006="nulová",J2006,0)</f>
        <v>0</v>
      </c>
      <c r="BJ2006" s="20" t="s">
        <v>79</v>
      </c>
      <c r="BK2006" s="193">
        <f>ROUND(I2006*H2006,2)</f>
        <v>0</v>
      </c>
      <c r="BL2006" s="20" t="s">
        <v>226</v>
      </c>
      <c r="BM2006" s="192" t="s">
        <v>2365</v>
      </c>
    </row>
    <row r="2007" spans="1:65" s="2" customFormat="1" ht="11.25">
      <c r="A2007" s="37"/>
      <c r="B2007" s="38"/>
      <c r="C2007" s="39"/>
      <c r="D2007" s="194" t="s">
        <v>172</v>
      </c>
      <c r="E2007" s="39"/>
      <c r="F2007" s="195" t="s">
        <v>2366</v>
      </c>
      <c r="G2007" s="39"/>
      <c r="H2007" s="39"/>
      <c r="I2007" s="196"/>
      <c r="J2007" s="39"/>
      <c r="K2007" s="39"/>
      <c r="L2007" s="42"/>
      <c r="M2007" s="197"/>
      <c r="N2007" s="198"/>
      <c r="O2007" s="67"/>
      <c r="P2007" s="67"/>
      <c r="Q2007" s="67"/>
      <c r="R2007" s="67"/>
      <c r="S2007" s="67"/>
      <c r="T2007" s="68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T2007" s="20" t="s">
        <v>172</v>
      </c>
      <c r="AU2007" s="20" t="s">
        <v>79</v>
      </c>
    </row>
    <row r="2008" spans="1:65" s="13" customFormat="1" ht="22.5">
      <c r="B2008" s="199"/>
      <c r="C2008" s="200"/>
      <c r="D2008" s="201" t="s">
        <v>181</v>
      </c>
      <c r="E2008" s="202" t="s">
        <v>19</v>
      </c>
      <c r="F2008" s="203" t="s">
        <v>2367</v>
      </c>
      <c r="G2008" s="200"/>
      <c r="H2008" s="204">
        <v>18.594999999999999</v>
      </c>
      <c r="I2008" s="205"/>
      <c r="J2008" s="200"/>
      <c r="K2008" s="200"/>
      <c r="L2008" s="206"/>
      <c r="M2008" s="207"/>
      <c r="N2008" s="208"/>
      <c r="O2008" s="208"/>
      <c r="P2008" s="208"/>
      <c r="Q2008" s="208"/>
      <c r="R2008" s="208"/>
      <c r="S2008" s="208"/>
      <c r="T2008" s="209"/>
      <c r="AT2008" s="210" t="s">
        <v>181</v>
      </c>
      <c r="AU2008" s="210" t="s">
        <v>79</v>
      </c>
      <c r="AV2008" s="13" t="s">
        <v>79</v>
      </c>
      <c r="AW2008" s="13" t="s">
        <v>31</v>
      </c>
      <c r="AX2008" s="13" t="s">
        <v>69</v>
      </c>
      <c r="AY2008" s="210" t="s">
        <v>165</v>
      </c>
    </row>
    <row r="2009" spans="1:65" s="13" customFormat="1" ht="11.25">
      <c r="B2009" s="199"/>
      <c r="C2009" s="200"/>
      <c r="D2009" s="201" t="s">
        <v>181</v>
      </c>
      <c r="E2009" s="202" t="s">
        <v>19</v>
      </c>
      <c r="F2009" s="203" t="s">
        <v>2368</v>
      </c>
      <c r="G2009" s="200"/>
      <c r="H2009" s="204">
        <v>3</v>
      </c>
      <c r="I2009" s="205"/>
      <c r="J2009" s="200"/>
      <c r="K2009" s="200"/>
      <c r="L2009" s="206"/>
      <c r="M2009" s="207"/>
      <c r="N2009" s="208"/>
      <c r="O2009" s="208"/>
      <c r="P2009" s="208"/>
      <c r="Q2009" s="208"/>
      <c r="R2009" s="208"/>
      <c r="S2009" s="208"/>
      <c r="T2009" s="209"/>
      <c r="AT2009" s="210" t="s">
        <v>181</v>
      </c>
      <c r="AU2009" s="210" t="s">
        <v>79</v>
      </c>
      <c r="AV2009" s="13" t="s">
        <v>79</v>
      </c>
      <c r="AW2009" s="13" t="s">
        <v>31</v>
      </c>
      <c r="AX2009" s="13" t="s">
        <v>69</v>
      </c>
      <c r="AY2009" s="210" t="s">
        <v>165</v>
      </c>
    </row>
    <row r="2010" spans="1:65" s="15" customFormat="1" ht="11.25">
      <c r="B2010" s="221"/>
      <c r="C2010" s="222"/>
      <c r="D2010" s="201" t="s">
        <v>181</v>
      </c>
      <c r="E2010" s="223" t="s">
        <v>19</v>
      </c>
      <c r="F2010" s="224" t="s">
        <v>184</v>
      </c>
      <c r="G2010" s="222"/>
      <c r="H2010" s="225">
        <v>21.594999999999999</v>
      </c>
      <c r="I2010" s="226"/>
      <c r="J2010" s="222"/>
      <c r="K2010" s="222"/>
      <c r="L2010" s="227"/>
      <c r="M2010" s="228"/>
      <c r="N2010" s="229"/>
      <c r="O2010" s="229"/>
      <c r="P2010" s="229"/>
      <c r="Q2010" s="229"/>
      <c r="R2010" s="229"/>
      <c r="S2010" s="229"/>
      <c r="T2010" s="230"/>
      <c r="AT2010" s="231" t="s">
        <v>181</v>
      </c>
      <c r="AU2010" s="231" t="s">
        <v>79</v>
      </c>
      <c r="AV2010" s="15" t="s">
        <v>88</v>
      </c>
      <c r="AW2010" s="15" t="s">
        <v>31</v>
      </c>
      <c r="AX2010" s="15" t="s">
        <v>73</v>
      </c>
      <c r="AY2010" s="231" t="s">
        <v>165</v>
      </c>
    </row>
    <row r="2011" spans="1:65" s="2" customFormat="1" ht="21.75" customHeight="1">
      <c r="A2011" s="37"/>
      <c r="B2011" s="38"/>
      <c r="C2011" s="181" t="s">
        <v>2369</v>
      </c>
      <c r="D2011" s="181" t="s">
        <v>167</v>
      </c>
      <c r="E2011" s="182" t="s">
        <v>2370</v>
      </c>
      <c r="F2011" s="183" t="s">
        <v>2371</v>
      </c>
      <c r="G2011" s="184" t="s">
        <v>323</v>
      </c>
      <c r="H2011" s="185">
        <v>130.56</v>
      </c>
      <c r="I2011" s="186"/>
      <c r="J2011" s="187">
        <f>ROUND(I2011*H2011,2)</f>
        <v>0</v>
      </c>
      <c r="K2011" s="183" t="s">
        <v>171</v>
      </c>
      <c r="L2011" s="42"/>
      <c r="M2011" s="188" t="s">
        <v>19</v>
      </c>
      <c r="N2011" s="189" t="s">
        <v>41</v>
      </c>
      <c r="O2011" s="67"/>
      <c r="P2011" s="190">
        <f>O2011*H2011</f>
        <v>0</v>
      </c>
      <c r="Q2011" s="190">
        <v>0</v>
      </c>
      <c r="R2011" s="190">
        <f>Q2011*H2011</f>
        <v>0</v>
      </c>
      <c r="S2011" s="190">
        <v>1.6E-2</v>
      </c>
      <c r="T2011" s="191">
        <f>S2011*H2011</f>
        <v>2.0889600000000002</v>
      </c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R2011" s="192" t="s">
        <v>226</v>
      </c>
      <c r="AT2011" s="192" t="s">
        <v>167</v>
      </c>
      <c r="AU2011" s="192" t="s">
        <v>79</v>
      </c>
      <c r="AY2011" s="20" t="s">
        <v>165</v>
      </c>
      <c r="BE2011" s="193">
        <f>IF(N2011="základní",J2011,0)</f>
        <v>0</v>
      </c>
      <c r="BF2011" s="193">
        <f>IF(N2011="snížená",J2011,0)</f>
        <v>0</v>
      </c>
      <c r="BG2011" s="193">
        <f>IF(N2011="zákl. přenesená",J2011,0)</f>
        <v>0</v>
      </c>
      <c r="BH2011" s="193">
        <f>IF(N2011="sníž. přenesená",J2011,0)</f>
        <v>0</v>
      </c>
      <c r="BI2011" s="193">
        <f>IF(N2011="nulová",J2011,0)</f>
        <v>0</v>
      </c>
      <c r="BJ2011" s="20" t="s">
        <v>79</v>
      </c>
      <c r="BK2011" s="193">
        <f>ROUND(I2011*H2011,2)</f>
        <v>0</v>
      </c>
      <c r="BL2011" s="20" t="s">
        <v>226</v>
      </c>
      <c r="BM2011" s="192" t="s">
        <v>2372</v>
      </c>
    </row>
    <row r="2012" spans="1:65" s="2" customFormat="1" ht="11.25">
      <c r="A2012" s="37"/>
      <c r="B2012" s="38"/>
      <c r="C2012" s="39"/>
      <c r="D2012" s="194" t="s">
        <v>172</v>
      </c>
      <c r="E2012" s="39"/>
      <c r="F2012" s="195" t="s">
        <v>2373</v>
      </c>
      <c r="G2012" s="39"/>
      <c r="H2012" s="39"/>
      <c r="I2012" s="196"/>
      <c r="J2012" s="39"/>
      <c r="K2012" s="39"/>
      <c r="L2012" s="42"/>
      <c r="M2012" s="197"/>
      <c r="N2012" s="198"/>
      <c r="O2012" s="67"/>
      <c r="P2012" s="67"/>
      <c r="Q2012" s="67"/>
      <c r="R2012" s="67"/>
      <c r="S2012" s="67"/>
      <c r="T2012" s="68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T2012" s="20" t="s">
        <v>172</v>
      </c>
      <c r="AU2012" s="20" t="s">
        <v>79</v>
      </c>
    </row>
    <row r="2013" spans="1:65" s="13" customFormat="1" ht="11.25">
      <c r="B2013" s="199"/>
      <c r="C2013" s="200"/>
      <c r="D2013" s="201" t="s">
        <v>181</v>
      </c>
      <c r="E2013" s="202" t="s">
        <v>19</v>
      </c>
      <c r="F2013" s="203" t="s">
        <v>2374</v>
      </c>
      <c r="G2013" s="200"/>
      <c r="H2013" s="204">
        <v>130.56</v>
      </c>
      <c r="I2013" s="205"/>
      <c r="J2013" s="200"/>
      <c r="K2013" s="200"/>
      <c r="L2013" s="206"/>
      <c r="M2013" s="207"/>
      <c r="N2013" s="208"/>
      <c r="O2013" s="208"/>
      <c r="P2013" s="208"/>
      <c r="Q2013" s="208"/>
      <c r="R2013" s="208"/>
      <c r="S2013" s="208"/>
      <c r="T2013" s="209"/>
      <c r="AT2013" s="210" t="s">
        <v>181</v>
      </c>
      <c r="AU2013" s="210" t="s">
        <v>79</v>
      </c>
      <c r="AV2013" s="13" t="s">
        <v>79</v>
      </c>
      <c r="AW2013" s="13" t="s">
        <v>31</v>
      </c>
      <c r="AX2013" s="13" t="s">
        <v>69</v>
      </c>
      <c r="AY2013" s="210" t="s">
        <v>165</v>
      </c>
    </row>
    <row r="2014" spans="1:65" s="15" customFormat="1" ht="11.25">
      <c r="B2014" s="221"/>
      <c r="C2014" s="222"/>
      <c r="D2014" s="201" t="s">
        <v>181</v>
      </c>
      <c r="E2014" s="223" t="s">
        <v>19</v>
      </c>
      <c r="F2014" s="224" t="s">
        <v>184</v>
      </c>
      <c r="G2014" s="222"/>
      <c r="H2014" s="225">
        <v>130.56</v>
      </c>
      <c r="I2014" s="226"/>
      <c r="J2014" s="222"/>
      <c r="K2014" s="222"/>
      <c r="L2014" s="227"/>
      <c r="M2014" s="228"/>
      <c r="N2014" s="229"/>
      <c r="O2014" s="229"/>
      <c r="P2014" s="229"/>
      <c r="Q2014" s="229"/>
      <c r="R2014" s="229"/>
      <c r="S2014" s="229"/>
      <c r="T2014" s="230"/>
      <c r="AT2014" s="231" t="s">
        <v>181</v>
      </c>
      <c r="AU2014" s="231" t="s">
        <v>79</v>
      </c>
      <c r="AV2014" s="15" t="s">
        <v>88</v>
      </c>
      <c r="AW2014" s="15" t="s">
        <v>31</v>
      </c>
      <c r="AX2014" s="15" t="s">
        <v>73</v>
      </c>
      <c r="AY2014" s="231" t="s">
        <v>165</v>
      </c>
    </row>
    <row r="2015" spans="1:65" s="2" customFormat="1" ht="49.15" customHeight="1">
      <c r="A2015" s="37"/>
      <c r="B2015" s="38"/>
      <c r="C2015" s="181" t="s">
        <v>1554</v>
      </c>
      <c r="D2015" s="181" t="s">
        <v>167</v>
      </c>
      <c r="E2015" s="182" t="s">
        <v>2375</v>
      </c>
      <c r="F2015" s="183" t="s">
        <v>2376</v>
      </c>
      <c r="G2015" s="184" t="s">
        <v>256</v>
      </c>
      <c r="H2015" s="185">
        <v>9.7899999999999991</v>
      </c>
      <c r="I2015" s="186"/>
      <c r="J2015" s="187">
        <f>ROUND(I2015*H2015,2)</f>
        <v>0</v>
      </c>
      <c r="K2015" s="183" t="s">
        <v>171</v>
      </c>
      <c r="L2015" s="42"/>
      <c r="M2015" s="188" t="s">
        <v>19</v>
      </c>
      <c r="N2015" s="189" t="s">
        <v>41</v>
      </c>
      <c r="O2015" s="67"/>
      <c r="P2015" s="190">
        <f>O2015*H2015</f>
        <v>0</v>
      </c>
      <c r="Q2015" s="190">
        <v>0</v>
      </c>
      <c r="R2015" s="190">
        <f>Q2015*H2015</f>
        <v>0</v>
      </c>
      <c r="S2015" s="190">
        <v>0</v>
      </c>
      <c r="T2015" s="191">
        <f>S2015*H2015</f>
        <v>0</v>
      </c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R2015" s="192" t="s">
        <v>226</v>
      </c>
      <c r="AT2015" s="192" t="s">
        <v>167</v>
      </c>
      <c r="AU2015" s="192" t="s">
        <v>79</v>
      </c>
      <c r="AY2015" s="20" t="s">
        <v>165</v>
      </c>
      <c r="BE2015" s="193">
        <f>IF(N2015="základní",J2015,0)</f>
        <v>0</v>
      </c>
      <c r="BF2015" s="193">
        <f>IF(N2015="snížená",J2015,0)</f>
        <v>0</v>
      </c>
      <c r="BG2015" s="193">
        <f>IF(N2015="zákl. přenesená",J2015,0)</f>
        <v>0</v>
      </c>
      <c r="BH2015" s="193">
        <f>IF(N2015="sníž. přenesená",J2015,0)</f>
        <v>0</v>
      </c>
      <c r="BI2015" s="193">
        <f>IF(N2015="nulová",J2015,0)</f>
        <v>0</v>
      </c>
      <c r="BJ2015" s="20" t="s">
        <v>79</v>
      </c>
      <c r="BK2015" s="193">
        <f>ROUND(I2015*H2015,2)</f>
        <v>0</v>
      </c>
      <c r="BL2015" s="20" t="s">
        <v>226</v>
      </c>
      <c r="BM2015" s="192" t="s">
        <v>2377</v>
      </c>
    </row>
    <row r="2016" spans="1:65" s="2" customFormat="1" ht="11.25">
      <c r="A2016" s="37"/>
      <c r="B2016" s="38"/>
      <c r="C2016" s="39"/>
      <c r="D2016" s="194" t="s">
        <v>172</v>
      </c>
      <c r="E2016" s="39"/>
      <c r="F2016" s="195" t="s">
        <v>2378</v>
      </c>
      <c r="G2016" s="39"/>
      <c r="H2016" s="39"/>
      <c r="I2016" s="196"/>
      <c r="J2016" s="39"/>
      <c r="K2016" s="39"/>
      <c r="L2016" s="42"/>
      <c r="M2016" s="197"/>
      <c r="N2016" s="198"/>
      <c r="O2016" s="67"/>
      <c r="P2016" s="67"/>
      <c r="Q2016" s="67"/>
      <c r="R2016" s="67"/>
      <c r="S2016" s="67"/>
      <c r="T2016" s="68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T2016" s="20" t="s">
        <v>172</v>
      </c>
      <c r="AU2016" s="20" t="s">
        <v>79</v>
      </c>
    </row>
    <row r="2017" spans="1:65" s="12" customFormat="1" ht="22.9" customHeight="1">
      <c r="B2017" s="165"/>
      <c r="C2017" s="166"/>
      <c r="D2017" s="167" t="s">
        <v>68</v>
      </c>
      <c r="E2017" s="179" t="s">
        <v>2379</v>
      </c>
      <c r="F2017" s="179" t="s">
        <v>2380</v>
      </c>
      <c r="G2017" s="166"/>
      <c r="H2017" s="166"/>
      <c r="I2017" s="169"/>
      <c r="J2017" s="180">
        <f>BK2017</f>
        <v>0</v>
      </c>
      <c r="K2017" s="166"/>
      <c r="L2017" s="171"/>
      <c r="M2017" s="172"/>
      <c r="N2017" s="173"/>
      <c r="O2017" s="173"/>
      <c r="P2017" s="174">
        <f>SUM(P2018:P2143)</f>
        <v>0</v>
      </c>
      <c r="Q2017" s="173"/>
      <c r="R2017" s="174">
        <f>SUM(R2018:R2143)</f>
        <v>15.528050600000004</v>
      </c>
      <c r="S2017" s="173"/>
      <c r="T2017" s="175">
        <f>SUM(T2018:T2143)</f>
        <v>4.2844690500000002</v>
      </c>
      <c r="AR2017" s="176" t="s">
        <v>79</v>
      </c>
      <c r="AT2017" s="177" t="s">
        <v>68</v>
      </c>
      <c r="AU2017" s="177" t="s">
        <v>73</v>
      </c>
      <c r="AY2017" s="176" t="s">
        <v>165</v>
      </c>
      <c r="BK2017" s="178">
        <f>SUM(BK2018:BK2143)</f>
        <v>0</v>
      </c>
    </row>
    <row r="2018" spans="1:65" s="2" customFormat="1" ht="55.5" customHeight="1">
      <c r="A2018" s="37"/>
      <c r="B2018" s="38"/>
      <c r="C2018" s="181" t="s">
        <v>2381</v>
      </c>
      <c r="D2018" s="181" t="s">
        <v>167</v>
      </c>
      <c r="E2018" s="182" t="s">
        <v>2382</v>
      </c>
      <c r="F2018" s="183" t="s">
        <v>2383</v>
      </c>
      <c r="G2018" s="184" t="s">
        <v>323</v>
      </c>
      <c r="H2018" s="185">
        <v>2.3250000000000002</v>
      </c>
      <c r="I2018" s="186"/>
      <c r="J2018" s="187">
        <f>ROUND(I2018*H2018,2)</f>
        <v>0</v>
      </c>
      <c r="K2018" s="183" t="s">
        <v>171</v>
      </c>
      <c r="L2018" s="42"/>
      <c r="M2018" s="188" t="s">
        <v>19</v>
      </c>
      <c r="N2018" s="189" t="s">
        <v>41</v>
      </c>
      <c r="O2018" s="67"/>
      <c r="P2018" s="190">
        <f>O2018*H2018</f>
        <v>0</v>
      </c>
      <c r="Q2018" s="190">
        <v>2.7910000000000001E-2</v>
      </c>
      <c r="R2018" s="190">
        <f>Q2018*H2018</f>
        <v>6.4890750000000011E-2</v>
      </c>
      <c r="S2018" s="190">
        <v>0</v>
      </c>
      <c r="T2018" s="191">
        <f>S2018*H2018</f>
        <v>0</v>
      </c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R2018" s="192" t="s">
        <v>226</v>
      </c>
      <c r="AT2018" s="192" t="s">
        <v>167</v>
      </c>
      <c r="AU2018" s="192" t="s">
        <v>79</v>
      </c>
      <c r="AY2018" s="20" t="s">
        <v>165</v>
      </c>
      <c r="BE2018" s="193">
        <f>IF(N2018="základní",J2018,0)</f>
        <v>0</v>
      </c>
      <c r="BF2018" s="193">
        <f>IF(N2018="snížená",J2018,0)</f>
        <v>0</v>
      </c>
      <c r="BG2018" s="193">
        <f>IF(N2018="zákl. přenesená",J2018,0)</f>
        <v>0</v>
      </c>
      <c r="BH2018" s="193">
        <f>IF(N2018="sníž. přenesená",J2018,0)</f>
        <v>0</v>
      </c>
      <c r="BI2018" s="193">
        <f>IF(N2018="nulová",J2018,0)</f>
        <v>0</v>
      </c>
      <c r="BJ2018" s="20" t="s">
        <v>79</v>
      </c>
      <c r="BK2018" s="193">
        <f>ROUND(I2018*H2018,2)</f>
        <v>0</v>
      </c>
      <c r="BL2018" s="20" t="s">
        <v>226</v>
      </c>
      <c r="BM2018" s="192" t="s">
        <v>2384</v>
      </c>
    </row>
    <row r="2019" spans="1:65" s="2" customFormat="1" ht="11.25">
      <c r="A2019" s="37"/>
      <c r="B2019" s="38"/>
      <c r="C2019" s="39"/>
      <c r="D2019" s="194" t="s">
        <v>172</v>
      </c>
      <c r="E2019" s="39"/>
      <c r="F2019" s="195" t="s">
        <v>2385</v>
      </c>
      <c r="G2019" s="39"/>
      <c r="H2019" s="39"/>
      <c r="I2019" s="196"/>
      <c r="J2019" s="39"/>
      <c r="K2019" s="39"/>
      <c r="L2019" s="42"/>
      <c r="M2019" s="197"/>
      <c r="N2019" s="198"/>
      <c r="O2019" s="67"/>
      <c r="P2019" s="67"/>
      <c r="Q2019" s="67"/>
      <c r="R2019" s="67"/>
      <c r="S2019" s="67"/>
      <c r="T2019" s="68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T2019" s="20" t="s">
        <v>172</v>
      </c>
      <c r="AU2019" s="20" t="s">
        <v>79</v>
      </c>
    </row>
    <row r="2020" spans="1:65" s="13" customFormat="1" ht="11.25">
      <c r="B2020" s="199"/>
      <c r="C2020" s="200"/>
      <c r="D2020" s="201" t="s">
        <v>181</v>
      </c>
      <c r="E2020" s="202" t="s">
        <v>19</v>
      </c>
      <c r="F2020" s="203" t="s">
        <v>2386</v>
      </c>
      <c r="G2020" s="200"/>
      <c r="H2020" s="204">
        <v>2.3250000000000002</v>
      </c>
      <c r="I2020" s="205"/>
      <c r="J2020" s="200"/>
      <c r="K2020" s="200"/>
      <c r="L2020" s="206"/>
      <c r="M2020" s="207"/>
      <c r="N2020" s="208"/>
      <c r="O2020" s="208"/>
      <c r="P2020" s="208"/>
      <c r="Q2020" s="208"/>
      <c r="R2020" s="208"/>
      <c r="S2020" s="208"/>
      <c r="T2020" s="209"/>
      <c r="AT2020" s="210" t="s">
        <v>181</v>
      </c>
      <c r="AU2020" s="210" t="s">
        <v>79</v>
      </c>
      <c r="AV2020" s="13" t="s">
        <v>79</v>
      </c>
      <c r="AW2020" s="13" t="s">
        <v>31</v>
      </c>
      <c r="AX2020" s="13" t="s">
        <v>69</v>
      </c>
      <c r="AY2020" s="210" t="s">
        <v>165</v>
      </c>
    </row>
    <row r="2021" spans="1:65" s="15" customFormat="1" ht="11.25">
      <c r="B2021" s="221"/>
      <c r="C2021" s="222"/>
      <c r="D2021" s="201" t="s">
        <v>181</v>
      </c>
      <c r="E2021" s="223" t="s">
        <v>19</v>
      </c>
      <c r="F2021" s="224" t="s">
        <v>184</v>
      </c>
      <c r="G2021" s="222"/>
      <c r="H2021" s="225">
        <v>2.3250000000000002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181</v>
      </c>
      <c r="AU2021" s="231" t="s">
        <v>79</v>
      </c>
      <c r="AV2021" s="15" t="s">
        <v>88</v>
      </c>
      <c r="AW2021" s="15" t="s">
        <v>31</v>
      </c>
      <c r="AX2021" s="15" t="s">
        <v>73</v>
      </c>
      <c r="AY2021" s="231" t="s">
        <v>165</v>
      </c>
    </row>
    <row r="2022" spans="1:65" s="2" customFormat="1" ht="62.65" customHeight="1">
      <c r="A2022" s="37"/>
      <c r="B2022" s="38"/>
      <c r="C2022" s="181" t="s">
        <v>1561</v>
      </c>
      <c r="D2022" s="181" t="s">
        <v>167</v>
      </c>
      <c r="E2022" s="182" t="s">
        <v>2387</v>
      </c>
      <c r="F2022" s="183" t="s">
        <v>2388</v>
      </c>
      <c r="G2022" s="184" t="s">
        <v>323</v>
      </c>
      <c r="H2022" s="185">
        <v>5.1760000000000002</v>
      </c>
      <c r="I2022" s="186"/>
      <c r="J2022" s="187">
        <f>ROUND(I2022*H2022,2)</f>
        <v>0</v>
      </c>
      <c r="K2022" s="183" t="s">
        <v>171</v>
      </c>
      <c r="L2022" s="42"/>
      <c r="M2022" s="188" t="s">
        <v>19</v>
      </c>
      <c r="N2022" s="189" t="s">
        <v>41</v>
      </c>
      <c r="O2022" s="67"/>
      <c r="P2022" s="190">
        <f>O2022*H2022</f>
        <v>0</v>
      </c>
      <c r="Q2022" s="190">
        <v>2.614E-2</v>
      </c>
      <c r="R2022" s="190">
        <f>Q2022*H2022</f>
        <v>0.13530064</v>
      </c>
      <c r="S2022" s="190">
        <v>0</v>
      </c>
      <c r="T2022" s="191">
        <f>S2022*H2022</f>
        <v>0</v>
      </c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R2022" s="192" t="s">
        <v>226</v>
      </c>
      <c r="AT2022" s="192" t="s">
        <v>167</v>
      </c>
      <c r="AU2022" s="192" t="s">
        <v>79</v>
      </c>
      <c r="AY2022" s="20" t="s">
        <v>165</v>
      </c>
      <c r="BE2022" s="193">
        <f>IF(N2022="základní",J2022,0)</f>
        <v>0</v>
      </c>
      <c r="BF2022" s="193">
        <f>IF(N2022="snížená",J2022,0)</f>
        <v>0</v>
      </c>
      <c r="BG2022" s="193">
        <f>IF(N2022="zákl. přenesená",J2022,0)</f>
        <v>0</v>
      </c>
      <c r="BH2022" s="193">
        <f>IF(N2022="sníž. přenesená",J2022,0)</f>
        <v>0</v>
      </c>
      <c r="BI2022" s="193">
        <f>IF(N2022="nulová",J2022,0)</f>
        <v>0</v>
      </c>
      <c r="BJ2022" s="20" t="s">
        <v>79</v>
      </c>
      <c r="BK2022" s="193">
        <f>ROUND(I2022*H2022,2)</f>
        <v>0</v>
      </c>
      <c r="BL2022" s="20" t="s">
        <v>226</v>
      </c>
      <c r="BM2022" s="192" t="s">
        <v>2389</v>
      </c>
    </row>
    <row r="2023" spans="1:65" s="2" customFormat="1" ht="11.25">
      <c r="A2023" s="37"/>
      <c r="B2023" s="38"/>
      <c r="C2023" s="39"/>
      <c r="D2023" s="194" t="s">
        <v>172</v>
      </c>
      <c r="E2023" s="39"/>
      <c r="F2023" s="195" t="s">
        <v>2390</v>
      </c>
      <c r="G2023" s="39"/>
      <c r="H2023" s="39"/>
      <c r="I2023" s="196"/>
      <c r="J2023" s="39"/>
      <c r="K2023" s="39"/>
      <c r="L2023" s="42"/>
      <c r="M2023" s="197"/>
      <c r="N2023" s="198"/>
      <c r="O2023" s="67"/>
      <c r="P2023" s="67"/>
      <c r="Q2023" s="67"/>
      <c r="R2023" s="67"/>
      <c r="S2023" s="67"/>
      <c r="T2023" s="68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T2023" s="20" t="s">
        <v>172</v>
      </c>
      <c r="AU2023" s="20" t="s">
        <v>79</v>
      </c>
    </row>
    <row r="2024" spans="1:65" s="13" customFormat="1" ht="11.25">
      <c r="B2024" s="199"/>
      <c r="C2024" s="200"/>
      <c r="D2024" s="201" t="s">
        <v>181</v>
      </c>
      <c r="E2024" s="202" t="s">
        <v>19</v>
      </c>
      <c r="F2024" s="203" t="s">
        <v>2391</v>
      </c>
      <c r="G2024" s="200"/>
      <c r="H2024" s="204">
        <v>5.1760000000000002</v>
      </c>
      <c r="I2024" s="205"/>
      <c r="J2024" s="200"/>
      <c r="K2024" s="200"/>
      <c r="L2024" s="206"/>
      <c r="M2024" s="207"/>
      <c r="N2024" s="208"/>
      <c r="O2024" s="208"/>
      <c r="P2024" s="208"/>
      <c r="Q2024" s="208"/>
      <c r="R2024" s="208"/>
      <c r="S2024" s="208"/>
      <c r="T2024" s="209"/>
      <c r="AT2024" s="210" t="s">
        <v>181</v>
      </c>
      <c r="AU2024" s="210" t="s">
        <v>79</v>
      </c>
      <c r="AV2024" s="13" t="s">
        <v>79</v>
      </c>
      <c r="AW2024" s="13" t="s">
        <v>31</v>
      </c>
      <c r="AX2024" s="13" t="s">
        <v>69</v>
      </c>
      <c r="AY2024" s="210" t="s">
        <v>165</v>
      </c>
    </row>
    <row r="2025" spans="1:65" s="15" customFormat="1" ht="11.25">
      <c r="B2025" s="221"/>
      <c r="C2025" s="222"/>
      <c r="D2025" s="201" t="s">
        <v>181</v>
      </c>
      <c r="E2025" s="223" t="s">
        <v>19</v>
      </c>
      <c r="F2025" s="224" t="s">
        <v>184</v>
      </c>
      <c r="G2025" s="222"/>
      <c r="H2025" s="225">
        <v>5.1760000000000002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181</v>
      </c>
      <c r="AU2025" s="231" t="s">
        <v>79</v>
      </c>
      <c r="AV2025" s="15" t="s">
        <v>88</v>
      </c>
      <c r="AW2025" s="15" t="s">
        <v>31</v>
      </c>
      <c r="AX2025" s="15" t="s">
        <v>73</v>
      </c>
      <c r="AY2025" s="231" t="s">
        <v>165</v>
      </c>
    </row>
    <row r="2026" spans="1:65" s="2" customFormat="1" ht="62.65" customHeight="1">
      <c r="A2026" s="37"/>
      <c r="B2026" s="38"/>
      <c r="C2026" s="181" t="s">
        <v>2392</v>
      </c>
      <c r="D2026" s="181" t="s">
        <v>167</v>
      </c>
      <c r="E2026" s="182" t="s">
        <v>2393</v>
      </c>
      <c r="F2026" s="183" t="s">
        <v>2394</v>
      </c>
      <c r="G2026" s="184" t="s">
        <v>323</v>
      </c>
      <c r="H2026" s="185">
        <v>1.39</v>
      </c>
      <c r="I2026" s="186"/>
      <c r="J2026" s="187">
        <f>ROUND(I2026*H2026,2)</f>
        <v>0</v>
      </c>
      <c r="K2026" s="183" t="s">
        <v>171</v>
      </c>
      <c r="L2026" s="42"/>
      <c r="M2026" s="188" t="s">
        <v>19</v>
      </c>
      <c r="N2026" s="189" t="s">
        <v>41</v>
      </c>
      <c r="O2026" s="67"/>
      <c r="P2026" s="190">
        <f>O2026*H2026</f>
        <v>0</v>
      </c>
      <c r="Q2026" s="190">
        <v>5.0259999999999999E-2</v>
      </c>
      <c r="R2026" s="190">
        <f>Q2026*H2026</f>
        <v>6.986139999999999E-2</v>
      </c>
      <c r="S2026" s="190">
        <v>0</v>
      </c>
      <c r="T2026" s="191">
        <f>S2026*H2026</f>
        <v>0</v>
      </c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R2026" s="192" t="s">
        <v>226</v>
      </c>
      <c r="AT2026" s="192" t="s">
        <v>167</v>
      </c>
      <c r="AU2026" s="192" t="s">
        <v>79</v>
      </c>
      <c r="AY2026" s="20" t="s">
        <v>165</v>
      </c>
      <c r="BE2026" s="193">
        <f>IF(N2026="základní",J2026,0)</f>
        <v>0</v>
      </c>
      <c r="BF2026" s="193">
        <f>IF(N2026="snížená",J2026,0)</f>
        <v>0</v>
      </c>
      <c r="BG2026" s="193">
        <f>IF(N2026="zákl. přenesená",J2026,0)</f>
        <v>0</v>
      </c>
      <c r="BH2026" s="193">
        <f>IF(N2026="sníž. přenesená",J2026,0)</f>
        <v>0</v>
      </c>
      <c r="BI2026" s="193">
        <f>IF(N2026="nulová",J2026,0)</f>
        <v>0</v>
      </c>
      <c r="BJ2026" s="20" t="s">
        <v>79</v>
      </c>
      <c r="BK2026" s="193">
        <f>ROUND(I2026*H2026,2)</f>
        <v>0</v>
      </c>
      <c r="BL2026" s="20" t="s">
        <v>226</v>
      </c>
      <c r="BM2026" s="192" t="s">
        <v>2395</v>
      </c>
    </row>
    <row r="2027" spans="1:65" s="2" customFormat="1" ht="11.25">
      <c r="A2027" s="37"/>
      <c r="B2027" s="38"/>
      <c r="C2027" s="39"/>
      <c r="D2027" s="194" t="s">
        <v>172</v>
      </c>
      <c r="E2027" s="39"/>
      <c r="F2027" s="195" t="s">
        <v>2396</v>
      </c>
      <c r="G2027" s="39"/>
      <c r="H2027" s="39"/>
      <c r="I2027" s="196"/>
      <c r="J2027" s="39"/>
      <c r="K2027" s="39"/>
      <c r="L2027" s="42"/>
      <c r="M2027" s="197"/>
      <c r="N2027" s="198"/>
      <c r="O2027" s="67"/>
      <c r="P2027" s="67"/>
      <c r="Q2027" s="67"/>
      <c r="R2027" s="67"/>
      <c r="S2027" s="67"/>
      <c r="T2027" s="68"/>
      <c r="U2027" s="37"/>
      <c r="V2027" s="37"/>
      <c r="W2027" s="37"/>
      <c r="X2027" s="37"/>
      <c r="Y2027" s="37"/>
      <c r="Z2027" s="37"/>
      <c r="AA2027" s="37"/>
      <c r="AB2027" s="37"/>
      <c r="AC2027" s="37"/>
      <c r="AD2027" s="37"/>
      <c r="AE2027" s="37"/>
      <c r="AT2027" s="20" t="s">
        <v>172</v>
      </c>
      <c r="AU2027" s="20" t="s">
        <v>79</v>
      </c>
    </row>
    <row r="2028" spans="1:65" s="13" customFormat="1" ht="11.25">
      <c r="B2028" s="199"/>
      <c r="C2028" s="200"/>
      <c r="D2028" s="201" t="s">
        <v>181</v>
      </c>
      <c r="E2028" s="202" t="s">
        <v>19</v>
      </c>
      <c r="F2028" s="203" t="s">
        <v>2397</v>
      </c>
      <c r="G2028" s="200"/>
      <c r="H2028" s="204">
        <v>1.39</v>
      </c>
      <c r="I2028" s="205"/>
      <c r="J2028" s="200"/>
      <c r="K2028" s="200"/>
      <c r="L2028" s="206"/>
      <c r="M2028" s="207"/>
      <c r="N2028" s="208"/>
      <c r="O2028" s="208"/>
      <c r="P2028" s="208"/>
      <c r="Q2028" s="208"/>
      <c r="R2028" s="208"/>
      <c r="S2028" s="208"/>
      <c r="T2028" s="209"/>
      <c r="AT2028" s="210" t="s">
        <v>181</v>
      </c>
      <c r="AU2028" s="210" t="s">
        <v>79</v>
      </c>
      <c r="AV2028" s="13" t="s">
        <v>79</v>
      </c>
      <c r="AW2028" s="13" t="s">
        <v>31</v>
      </c>
      <c r="AX2028" s="13" t="s">
        <v>69</v>
      </c>
      <c r="AY2028" s="210" t="s">
        <v>165</v>
      </c>
    </row>
    <row r="2029" spans="1:65" s="15" customFormat="1" ht="11.25">
      <c r="B2029" s="221"/>
      <c r="C2029" s="222"/>
      <c r="D2029" s="201" t="s">
        <v>181</v>
      </c>
      <c r="E2029" s="223" t="s">
        <v>19</v>
      </c>
      <c r="F2029" s="224" t="s">
        <v>184</v>
      </c>
      <c r="G2029" s="222"/>
      <c r="H2029" s="225">
        <v>1.39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181</v>
      </c>
      <c r="AU2029" s="231" t="s">
        <v>79</v>
      </c>
      <c r="AV2029" s="15" t="s">
        <v>88</v>
      </c>
      <c r="AW2029" s="15" t="s">
        <v>31</v>
      </c>
      <c r="AX2029" s="15" t="s">
        <v>73</v>
      </c>
      <c r="AY2029" s="231" t="s">
        <v>165</v>
      </c>
    </row>
    <row r="2030" spans="1:65" s="2" customFormat="1" ht="62.65" customHeight="1">
      <c r="A2030" s="37"/>
      <c r="B2030" s="38"/>
      <c r="C2030" s="181" t="s">
        <v>1572</v>
      </c>
      <c r="D2030" s="181" t="s">
        <v>167</v>
      </c>
      <c r="E2030" s="182" t="s">
        <v>2398</v>
      </c>
      <c r="F2030" s="183" t="s">
        <v>2399</v>
      </c>
      <c r="G2030" s="184" t="s">
        <v>323</v>
      </c>
      <c r="H2030" s="185">
        <v>7.75</v>
      </c>
      <c r="I2030" s="186"/>
      <c r="J2030" s="187">
        <f>ROUND(I2030*H2030,2)</f>
        <v>0</v>
      </c>
      <c r="K2030" s="183" t="s">
        <v>171</v>
      </c>
      <c r="L2030" s="42"/>
      <c r="M2030" s="188" t="s">
        <v>19</v>
      </c>
      <c r="N2030" s="189" t="s">
        <v>41</v>
      </c>
      <c r="O2030" s="67"/>
      <c r="P2030" s="190">
        <f>O2030*H2030</f>
        <v>0</v>
      </c>
      <c r="Q2030" s="190">
        <v>5.3409999999999999E-2</v>
      </c>
      <c r="R2030" s="190">
        <f>Q2030*H2030</f>
        <v>0.4139275</v>
      </c>
      <c r="S2030" s="190">
        <v>0</v>
      </c>
      <c r="T2030" s="191">
        <f>S2030*H2030</f>
        <v>0</v>
      </c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R2030" s="192" t="s">
        <v>226</v>
      </c>
      <c r="AT2030" s="192" t="s">
        <v>167</v>
      </c>
      <c r="AU2030" s="192" t="s">
        <v>79</v>
      </c>
      <c r="AY2030" s="20" t="s">
        <v>165</v>
      </c>
      <c r="BE2030" s="193">
        <f>IF(N2030="základní",J2030,0)</f>
        <v>0</v>
      </c>
      <c r="BF2030" s="193">
        <f>IF(N2030="snížená",J2030,0)</f>
        <v>0</v>
      </c>
      <c r="BG2030" s="193">
        <f>IF(N2030="zákl. přenesená",J2030,0)</f>
        <v>0</v>
      </c>
      <c r="BH2030" s="193">
        <f>IF(N2030="sníž. přenesená",J2030,0)</f>
        <v>0</v>
      </c>
      <c r="BI2030" s="193">
        <f>IF(N2030="nulová",J2030,0)</f>
        <v>0</v>
      </c>
      <c r="BJ2030" s="20" t="s">
        <v>79</v>
      </c>
      <c r="BK2030" s="193">
        <f>ROUND(I2030*H2030,2)</f>
        <v>0</v>
      </c>
      <c r="BL2030" s="20" t="s">
        <v>226</v>
      </c>
      <c r="BM2030" s="192" t="s">
        <v>2400</v>
      </c>
    </row>
    <row r="2031" spans="1:65" s="2" customFormat="1" ht="11.25">
      <c r="A2031" s="37"/>
      <c r="B2031" s="38"/>
      <c r="C2031" s="39"/>
      <c r="D2031" s="194" t="s">
        <v>172</v>
      </c>
      <c r="E2031" s="39"/>
      <c r="F2031" s="195" t="s">
        <v>2401</v>
      </c>
      <c r="G2031" s="39"/>
      <c r="H2031" s="39"/>
      <c r="I2031" s="196"/>
      <c r="J2031" s="39"/>
      <c r="K2031" s="39"/>
      <c r="L2031" s="42"/>
      <c r="M2031" s="197"/>
      <c r="N2031" s="198"/>
      <c r="O2031" s="67"/>
      <c r="P2031" s="67"/>
      <c r="Q2031" s="67"/>
      <c r="R2031" s="67"/>
      <c r="S2031" s="67"/>
      <c r="T2031" s="68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T2031" s="20" t="s">
        <v>172</v>
      </c>
      <c r="AU2031" s="20" t="s">
        <v>79</v>
      </c>
    </row>
    <row r="2032" spans="1:65" s="13" customFormat="1" ht="11.25">
      <c r="B2032" s="199"/>
      <c r="C2032" s="200"/>
      <c r="D2032" s="201" t="s">
        <v>181</v>
      </c>
      <c r="E2032" s="202" t="s">
        <v>19</v>
      </c>
      <c r="F2032" s="203" t="s">
        <v>2402</v>
      </c>
      <c r="G2032" s="200"/>
      <c r="H2032" s="204">
        <v>5.5250000000000004</v>
      </c>
      <c r="I2032" s="205"/>
      <c r="J2032" s="200"/>
      <c r="K2032" s="200"/>
      <c r="L2032" s="206"/>
      <c r="M2032" s="207"/>
      <c r="N2032" s="208"/>
      <c r="O2032" s="208"/>
      <c r="P2032" s="208"/>
      <c r="Q2032" s="208"/>
      <c r="R2032" s="208"/>
      <c r="S2032" s="208"/>
      <c r="T2032" s="209"/>
      <c r="AT2032" s="210" t="s">
        <v>181</v>
      </c>
      <c r="AU2032" s="210" t="s">
        <v>79</v>
      </c>
      <c r="AV2032" s="13" t="s">
        <v>79</v>
      </c>
      <c r="AW2032" s="13" t="s">
        <v>31</v>
      </c>
      <c r="AX2032" s="13" t="s">
        <v>69</v>
      </c>
      <c r="AY2032" s="210" t="s">
        <v>165</v>
      </c>
    </row>
    <row r="2033" spans="1:65" s="13" customFormat="1" ht="11.25">
      <c r="B2033" s="199"/>
      <c r="C2033" s="200"/>
      <c r="D2033" s="201" t="s">
        <v>181</v>
      </c>
      <c r="E2033" s="202" t="s">
        <v>19</v>
      </c>
      <c r="F2033" s="203" t="s">
        <v>2403</v>
      </c>
      <c r="G2033" s="200"/>
      <c r="H2033" s="204">
        <v>2.2250000000000001</v>
      </c>
      <c r="I2033" s="205"/>
      <c r="J2033" s="200"/>
      <c r="K2033" s="200"/>
      <c r="L2033" s="206"/>
      <c r="M2033" s="207"/>
      <c r="N2033" s="208"/>
      <c r="O2033" s="208"/>
      <c r="P2033" s="208"/>
      <c r="Q2033" s="208"/>
      <c r="R2033" s="208"/>
      <c r="S2033" s="208"/>
      <c r="T2033" s="209"/>
      <c r="AT2033" s="210" t="s">
        <v>181</v>
      </c>
      <c r="AU2033" s="210" t="s">
        <v>79</v>
      </c>
      <c r="AV2033" s="13" t="s">
        <v>79</v>
      </c>
      <c r="AW2033" s="13" t="s">
        <v>31</v>
      </c>
      <c r="AX2033" s="13" t="s">
        <v>69</v>
      </c>
      <c r="AY2033" s="210" t="s">
        <v>165</v>
      </c>
    </row>
    <row r="2034" spans="1:65" s="15" customFormat="1" ht="11.25">
      <c r="B2034" s="221"/>
      <c r="C2034" s="222"/>
      <c r="D2034" s="201" t="s">
        <v>181</v>
      </c>
      <c r="E2034" s="223" t="s">
        <v>19</v>
      </c>
      <c r="F2034" s="224" t="s">
        <v>184</v>
      </c>
      <c r="G2034" s="222"/>
      <c r="H2034" s="225">
        <v>7.75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181</v>
      </c>
      <c r="AU2034" s="231" t="s">
        <v>79</v>
      </c>
      <c r="AV2034" s="15" t="s">
        <v>88</v>
      </c>
      <c r="AW2034" s="15" t="s">
        <v>31</v>
      </c>
      <c r="AX2034" s="15" t="s">
        <v>73</v>
      </c>
      <c r="AY2034" s="231" t="s">
        <v>165</v>
      </c>
    </row>
    <row r="2035" spans="1:65" s="2" customFormat="1" ht="62.65" customHeight="1">
      <c r="A2035" s="37"/>
      <c r="B2035" s="38"/>
      <c r="C2035" s="181" t="s">
        <v>2404</v>
      </c>
      <c r="D2035" s="181" t="s">
        <v>167</v>
      </c>
      <c r="E2035" s="182" t="s">
        <v>2405</v>
      </c>
      <c r="F2035" s="183" t="s">
        <v>2406</v>
      </c>
      <c r="G2035" s="184" t="s">
        <v>323</v>
      </c>
      <c r="H2035" s="185">
        <v>2.31</v>
      </c>
      <c r="I2035" s="186"/>
      <c r="J2035" s="187">
        <f>ROUND(I2035*H2035,2)</f>
        <v>0</v>
      </c>
      <c r="K2035" s="183" t="s">
        <v>171</v>
      </c>
      <c r="L2035" s="42"/>
      <c r="M2035" s="188" t="s">
        <v>19</v>
      </c>
      <c r="N2035" s="189" t="s">
        <v>41</v>
      </c>
      <c r="O2035" s="67"/>
      <c r="P2035" s="190">
        <f>O2035*H2035</f>
        <v>0</v>
      </c>
      <c r="Q2035" s="190">
        <v>4.6960000000000002E-2</v>
      </c>
      <c r="R2035" s="190">
        <f>Q2035*H2035</f>
        <v>0.10847760000000001</v>
      </c>
      <c r="S2035" s="190">
        <v>0</v>
      </c>
      <c r="T2035" s="191">
        <f>S2035*H2035</f>
        <v>0</v>
      </c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R2035" s="192" t="s">
        <v>226</v>
      </c>
      <c r="AT2035" s="192" t="s">
        <v>167</v>
      </c>
      <c r="AU2035" s="192" t="s">
        <v>79</v>
      </c>
      <c r="AY2035" s="20" t="s">
        <v>165</v>
      </c>
      <c r="BE2035" s="193">
        <f>IF(N2035="základní",J2035,0)</f>
        <v>0</v>
      </c>
      <c r="BF2035" s="193">
        <f>IF(N2035="snížená",J2035,0)</f>
        <v>0</v>
      </c>
      <c r="BG2035" s="193">
        <f>IF(N2035="zákl. přenesená",J2035,0)</f>
        <v>0</v>
      </c>
      <c r="BH2035" s="193">
        <f>IF(N2035="sníž. přenesená",J2035,0)</f>
        <v>0</v>
      </c>
      <c r="BI2035" s="193">
        <f>IF(N2035="nulová",J2035,0)</f>
        <v>0</v>
      </c>
      <c r="BJ2035" s="20" t="s">
        <v>79</v>
      </c>
      <c r="BK2035" s="193">
        <f>ROUND(I2035*H2035,2)</f>
        <v>0</v>
      </c>
      <c r="BL2035" s="20" t="s">
        <v>226</v>
      </c>
      <c r="BM2035" s="192" t="s">
        <v>2407</v>
      </c>
    </row>
    <row r="2036" spans="1:65" s="2" customFormat="1" ht="11.25">
      <c r="A2036" s="37"/>
      <c r="B2036" s="38"/>
      <c r="C2036" s="39"/>
      <c r="D2036" s="194" t="s">
        <v>172</v>
      </c>
      <c r="E2036" s="39"/>
      <c r="F2036" s="195" t="s">
        <v>2408</v>
      </c>
      <c r="G2036" s="39"/>
      <c r="H2036" s="39"/>
      <c r="I2036" s="196"/>
      <c r="J2036" s="39"/>
      <c r="K2036" s="39"/>
      <c r="L2036" s="42"/>
      <c r="M2036" s="197"/>
      <c r="N2036" s="198"/>
      <c r="O2036" s="67"/>
      <c r="P2036" s="67"/>
      <c r="Q2036" s="67"/>
      <c r="R2036" s="67"/>
      <c r="S2036" s="67"/>
      <c r="T2036" s="68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T2036" s="20" t="s">
        <v>172</v>
      </c>
      <c r="AU2036" s="20" t="s">
        <v>79</v>
      </c>
    </row>
    <row r="2037" spans="1:65" s="13" customFormat="1" ht="11.25">
      <c r="B2037" s="199"/>
      <c r="C2037" s="200"/>
      <c r="D2037" s="201" t="s">
        <v>181</v>
      </c>
      <c r="E2037" s="202" t="s">
        <v>19</v>
      </c>
      <c r="F2037" s="203" t="s">
        <v>2409</v>
      </c>
      <c r="G2037" s="200"/>
      <c r="H2037" s="204">
        <v>2.31</v>
      </c>
      <c r="I2037" s="205"/>
      <c r="J2037" s="200"/>
      <c r="K2037" s="200"/>
      <c r="L2037" s="206"/>
      <c r="M2037" s="207"/>
      <c r="N2037" s="208"/>
      <c r="O2037" s="208"/>
      <c r="P2037" s="208"/>
      <c r="Q2037" s="208"/>
      <c r="R2037" s="208"/>
      <c r="S2037" s="208"/>
      <c r="T2037" s="209"/>
      <c r="AT2037" s="210" t="s">
        <v>181</v>
      </c>
      <c r="AU2037" s="210" t="s">
        <v>79</v>
      </c>
      <c r="AV2037" s="13" t="s">
        <v>79</v>
      </c>
      <c r="AW2037" s="13" t="s">
        <v>31</v>
      </c>
      <c r="AX2037" s="13" t="s">
        <v>69</v>
      </c>
      <c r="AY2037" s="210" t="s">
        <v>165</v>
      </c>
    </row>
    <row r="2038" spans="1:65" s="15" customFormat="1" ht="11.25">
      <c r="B2038" s="221"/>
      <c r="C2038" s="222"/>
      <c r="D2038" s="201" t="s">
        <v>181</v>
      </c>
      <c r="E2038" s="223" t="s">
        <v>19</v>
      </c>
      <c r="F2038" s="224" t="s">
        <v>184</v>
      </c>
      <c r="G2038" s="222"/>
      <c r="H2038" s="225">
        <v>2.31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181</v>
      </c>
      <c r="AU2038" s="231" t="s">
        <v>79</v>
      </c>
      <c r="AV2038" s="15" t="s">
        <v>88</v>
      </c>
      <c r="AW2038" s="15" t="s">
        <v>31</v>
      </c>
      <c r="AX2038" s="15" t="s">
        <v>73</v>
      </c>
      <c r="AY2038" s="231" t="s">
        <v>165</v>
      </c>
    </row>
    <row r="2039" spans="1:65" s="2" customFormat="1" ht="44.25" customHeight="1">
      <c r="A2039" s="37"/>
      <c r="B2039" s="38"/>
      <c r="C2039" s="181" t="s">
        <v>1579</v>
      </c>
      <c r="D2039" s="181" t="s">
        <v>167</v>
      </c>
      <c r="E2039" s="182" t="s">
        <v>2410</v>
      </c>
      <c r="F2039" s="183" t="s">
        <v>2411</v>
      </c>
      <c r="G2039" s="184" t="s">
        <v>323</v>
      </c>
      <c r="H2039" s="185">
        <v>45.220999999999997</v>
      </c>
      <c r="I2039" s="186"/>
      <c r="J2039" s="187">
        <f>ROUND(I2039*H2039,2)</f>
        <v>0</v>
      </c>
      <c r="K2039" s="183" t="s">
        <v>171</v>
      </c>
      <c r="L2039" s="42"/>
      <c r="M2039" s="188" t="s">
        <v>19</v>
      </c>
      <c r="N2039" s="189" t="s">
        <v>41</v>
      </c>
      <c r="O2039" s="67"/>
      <c r="P2039" s="190">
        <f>O2039*H2039</f>
        <v>0</v>
      </c>
      <c r="Q2039" s="190">
        <v>2.0000000000000001E-4</v>
      </c>
      <c r="R2039" s="190">
        <f>Q2039*H2039</f>
        <v>9.0442000000000005E-3</v>
      </c>
      <c r="S2039" s="190">
        <v>0</v>
      </c>
      <c r="T2039" s="191">
        <f>S2039*H2039</f>
        <v>0</v>
      </c>
      <c r="U2039" s="37"/>
      <c r="V2039" s="37"/>
      <c r="W2039" s="37"/>
      <c r="X2039" s="37"/>
      <c r="Y2039" s="37"/>
      <c r="Z2039" s="37"/>
      <c r="AA2039" s="37"/>
      <c r="AB2039" s="37"/>
      <c r="AC2039" s="37"/>
      <c r="AD2039" s="37"/>
      <c r="AE2039" s="37"/>
      <c r="AR2039" s="192" t="s">
        <v>226</v>
      </c>
      <c r="AT2039" s="192" t="s">
        <v>167</v>
      </c>
      <c r="AU2039" s="192" t="s">
        <v>79</v>
      </c>
      <c r="AY2039" s="20" t="s">
        <v>165</v>
      </c>
      <c r="BE2039" s="193">
        <f>IF(N2039="základní",J2039,0)</f>
        <v>0</v>
      </c>
      <c r="BF2039" s="193">
        <f>IF(N2039="snížená",J2039,0)</f>
        <v>0</v>
      </c>
      <c r="BG2039" s="193">
        <f>IF(N2039="zákl. přenesená",J2039,0)</f>
        <v>0</v>
      </c>
      <c r="BH2039" s="193">
        <f>IF(N2039="sníž. přenesená",J2039,0)</f>
        <v>0</v>
      </c>
      <c r="BI2039" s="193">
        <f>IF(N2039="nulová",J2039,0)</f>
        <v>0</v>
      </c>
      <c r="BJ2039" s="20" t="s">
        <v>79</v>
      </c>
      <c r="BK2039" s="193">
        <f>ROUND(I2039*H2039,2)</f>
        <v>0</v>
      </c>
      <c r="BL2039" s="20" t="s">
        <v>226</v>
      </c>
      <c r="BM2039" s="192" t="s">
        <v>2412</v>
      </c>
    </row>
    <row r="2040" spans="1:65" s="2" customFormat="1" ht="11.25">
      <c r="A2040" s="37"/>
      <c r="B2040" s="38"/>
      <c r="C2040" s="39"/>
      <c r="D2040" s="194" t="s">
        <v>172</v>
      </c>
      <c r="E2040" s="39"/>
      <c r="F2040" s="195" t="s">
        <v>2413</v>
      </c>
      <c r="G2040" s="39"/>
      <c r="H2040" s="39"/>
      <c r="I2040" s="196"/>
      <c r="J2040" s="39"/>
      <c r="K2040" s="39"/>
      <c r="L2040" s="42"/>
      <c r="M2040" s="197"/>
      <c r="N2040" s="198"/>
      <c r="O2040" s="67"/>
      <c r="P2040" s="67"/>
      <c r="Q2040" s="67"/>
      <c r="R2040" s="67"/>
      <c r="S2040" s="67"/>
      <c r="T2040" s="68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T2040" s="20" t="s">
        <v>172</v>
      </c>
      <c r="AU2040" s="20" t="s">
        <v>79</v>
      </c>
    </row>
    <row r="2041" spans="1:65" s="13" customFormat="1" ht="11.25">
      <c r="B2041" s="199"/>
      <c r="C2041" s="200"/>
      <c r="D2041" s="201" t="s">
        <v>181</v>
      </c>
      <c r="E2041" s="202" t="s">
        <v>19</v>
      </c>
      <c r="F2041" s="203" t="s">
        <v>2414</v>
      </c>
      <c r="G2041" s="200"/>
      <c r="H2041" s="204">
        <v>45.220999999999997</v>
      </c>
      <c r="I2041" s="205"/>
      <c r="J2041" s="200"/>
      <c r="K2041" s="200"/>
      <c r="L2041" s="206"/>
      <c r="M2041" s="207"/>
      <c r="N2041" s="208"/>
      <c r="O2041" s="208"/>
      <c r="P2041" s="208"/>
      <c r="Q2041" s="208"/>
      <c r="R2041" s="208"/>
      <c r="S2041" s="208"/>
      <c r="T2041" s="209"/>
      <c r="AT2041" s="210" t="s">
        <v>181</v>
      </c>
      <c r="AU2041" s="210" t="s">
        <v>79</v>
      </c>
      <c r="AV2041" s="13" t="s">
        <v>79</v>
      </c>
      <c r="AW2041" s="13" t="s">
        <v>31</v>
      </c>
      <c r="AX2041" s="13" t="s">
        <v>73</v>
      </c>
      <c r="AY2041" s="210" t="s">
        <v>165</v>
      </c>
    </row>
    <row r="2042" spans="1:65" s="2" customFormat="1" ht="44.25" customHeight="1">
      <c r="A2042" s="37"/>
      <c r="B2042" s="38"/>
      <c r="C2042" s="181" t="s">
        <v>2415</v>
      </c>
      <c r="D2042" s="181" t="s">
        <v>167</v>
      </c>
      <c r="E2042" s="182" t="s">
        <v>2416</v>
      </c>
      <c r="F2042" s="183" t="s">
        <v>2417</v>
      </c>
      <c r="G2042" s="184" t="s">
        <v>170</v>
      </c>
      <c r="H2042" s="185">
        <v>23.6</v>
      </c>
      <c r="I2042" s="186"/>
      <c r="J2042" s="187">
        <f>ROUND(I2042*H2042,2)</f>
        <v>0</v>
      </c>
      <c r="K2042" s="183" t="s">
        <v>171</v>
      </c>
      <c r="L2042" s="42"/>
      <c r="M2042" s="188" t="s">
        <v>19</v>
      </c>
      <c r="N2042" s="189" t="s">
        <v>41</v>
      </c>
      <c r="O2042" s="67"/>
      <c r="P2042" s="190">
        <f>O2042*H2042</f>
        <v>0</v>
      </c>
      <c r="Q2042" s="190">
        <v>3.6000000000000002E-4</v>
      </c>
      <c r="R2042" s="190">
        <f>Q2042*H2042</f>
        <v>8.4960000000000018E-3</v>
      </c>
      <c r="S2042" s="190">
        <v>0</v>
      </c>
      <c r="T2042" s="191">
        <f>S2042*H2042</f>
        <v>0</v>
      </c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R2042" s="192" t="s">
        <v>226</v>
      </c>
      <c r="AT2042" s="192" t="s">
        <v>167</v>
      </c>
      <c r="AU2042" s="192" t="s">
        <v>79</v>
      </c>
      <c r="AY2042" s="20" t="s">
        <v>165</v>
      </c>
      <c r="BE2042" s="193">
        <f>IF(N2042="základní",J2042,0)</f>
        <v>0</v>
      </c>
      <c r="BF2042" s="193">
        <f>IF(N2042="snížená",J2042,0)</f>
        <v>0</v>
      </c>
      <c r="BG2042" s="193">
        <f>IF(N2042="zákl. přenesená",J2042,0)</f>
        <v>0</v>
      </c>
      <c r="BH2042" s="193">
        <f>IF(N2042="sníž. přenesená",J2042,0)</f>
        <v>0</v>
      </c>
      <c r="BI2042" s="193">
        <f>IF(N2042="nulová",J2042,0)</f>
        <v>0</v>
      </c>
      <c r="BJ2042" s="20" t="s">
        <v>79</v>
      </c>
      <c r="BK2042" s="193">
        <f>ROUND(I2042*H2042,2)</f>
        <v>0</v>
      </c>
      <c r="BL2042" s="20" t="s">
        <v>226</v>
      </c>
      <c r="BM2042" s="192" t="s">
        <v>2418</v>
      </c>
    </row>
    <row r="2043" spans="1:65" s="2" customFormat="1" ht="11.25">
      <c r="A2043" s="37"/>
      <c r="B2043" s="38"/>
      <c r="C2043" s="39"/>
      <c r="D2043" s="194" t="s">
        <v>172</v>
      </c>
      <c r="E2043" s="39"/>
      <c r="F2043" s="195" t="s">
        <v>2419</v>
      </c>
      <c r="G2043" s="39"/>
      <c r="H2043" s="39"/>
      <c r="I2043" s="196"/>
      <c r="J2043" s="39"/>
      <c r="K2043" s="39"/>
      <c r="L2043" s="42"/>
      <c r="M2043" s="197"/>
      <c r="N2043" s="198"/>
      <c r="O2043" s="67"/>
      <c r="P2043" s="67"/>
      <c r="Q2043" s="67"/>
      <c r="R2043" s="67"/>
      <c r="S2043" s="67"/>
      <c r="T2043" s="68"/>
      <c r="U2043" s="37"/>
      <c r="V2043" s="37"/>
      <c r="W2043" s="37"/>
      <c r="X2043" s="37"/>
      <c r="Y2043" s="37"/>
      <c r="Z2043" s="37"/>
      <c r="AA2043" s="37"/>
      <c r="AB2043" s="37"/>
      <c r="AC2043" s="37"/>
      <c r="AD2043" s="37"/>
      <c r="AE2043" s="37"/>
      <c r="AT2043" s="20" t="s">
        <v>172</v>
      </c>
      <c r="AU2043" s="20" t="s">
        <v>79</v>
      </c>
    </row>
    <row r="2044" spans="1:65" s="13" customFormat="1" ht="11.25">
      <c r="B2044" s="199"/>
      <c r="C2044" s="200"/>
      <c r="D2044" s="201" t="s">
        <v>181</v>
      </c>
      <c r="E2044" s="202" t="s">
        <v>19</v>
      </c>
      <c r="F2044" s="203" t="s">
        <v>2420</v>
      </c>
      <c r="G2044" s="200"/>
      <c r="H2044" s="204">
        <v>2.5</v>
      </c>
      <c r="I2044" s="205"/>
      <c r="J2044" s="200"/>
      <c r="K2044" s="200"/>
      <c r="L2044" s="206"/>
      <c r="M2044" s="207"/>
      <c r="N2044" s="208"/>
      <c r="O2044" s="208"/>
      <c r="P2044" s="208"/>
      <c r="Q2044" s="208"/>
      <c r="R2044" s="208"/>
      <c r="S2044" s="208"/>
      <c r="T2044" s="209"/>
      <c r="AT2044" s="210" t="s">
        <v>181</v>
      </c>
      <c r="AU2044" s="210" t="s">
        <v>79</v>
      </c>
      <c r="AV2044" s="13" t="s">
        <v>79</v>
      </c>
      <c r="AW2044" s="13" t="s">
        <v>31</v>
      </c>
      <c r="AX2044" s="13" t="s">
        <v>69</v>
      </c>
      <c r="AY2044" s="210" t="s">
        <v>165</v>
      </c>
    </row>
    <row r="2045" spans="1:65" s="13" customFormat="1" ht="11.25">
      <c r="B2045" s="199"/>
      <c r="C2045" s="200"/>
      <c r="D2045" s="201" t="s">
        <v>181</v>
      </c>
      <c r="E2045" s="202" t="s">
        <v>19</v>
      </c>
      <c r="F2045" s="203" t="s">
        <v>2421</v>
      </c>
      <c r="G2045" s="200"/>
      <c r="H2045" s="204">
        <v>5</v>
      </c>
      <c r="I2045" s="205"/>
      <c r="J2045" s="200"/>
      <c r="K2045" s="200"/>
      <c r="L2045" s="206"/>
      <c r="M2045" s="207"/>
      <c r="N2045" s="208"/>
      <c r="O2045" s="208"/>
      <c r="P2045" s="208"/>
      <c r="Q2045" s="208"/>
      <c r="R2045" s="208"/>
      <c r="S2045" s="208"/>
      <c r="T2045" s="209"/>
      <c r="AT2045" s="210" t="s">
        <v>181</v>
      </c>
      <c r="AU2045" s="210" t="s">
        <v>79</v>
      </c>
      <c r="AV2045" s="13" t="s">
        <v>79</v>
      </c>
      <c r="AW2045" s="13" t="s">
        <v>31</v>
      </c>
      <c r="AX2045" s="13" t="s">
        <v>69</v>
      </c>
      <c r="AY2045" s="210" t="s">
        <v>165</v>
      </c>
    </row>
    <row r="2046" spans="1:65" s="13" customFormat="1" ht="11.25">
      <c r="B2046" s="199"/>
      <c r="C2046" s="200"/>
      <c r="D2046" s="201" t="s">
        <v>181</v>
      </c>
      <c r="E2046" s="202" t="s">
        <v>19</v>
      </c>
      <c r="F2046" s="203" t="s">
        <v>2422</v>
      </c>
      <c r="G2046" s="200"/>
      <c r="H2046" s="204">
        <v>2.5</v>
      </c>
      <c r="I2046" s="205"/>
      <c r="J2046" s="200"/>
      <c r="K2046" s="200"/>
      <c r="L2046" s="206"/>
      <c r="M2046" s="207"/>
      <c r="N2046" s="208"/>
      <c r="O2046" s="208"/>
      <c r="P2046" s="208"/>
      <c r="Q2046" s="208"/>
      <c r="R2046" s="208"/>
      <c r="S2046" s="208"/>
      <c r="T2046" s="209"/>
      <c r="AT2046" s="210" t="s">
        <v>181</v>
      </c>
      <c r="AU2046" s="210" t="s">
        <v>79</v>
      </c>
      <c r="AV2046" s="13" t="s">
        <v>79</v>
      </c>
      <c r="AW2046" s="13" t="s">
        <v>31</v>
      </c>
      <c r="AX2046" s="13" t="s">
        <v>69</v>
      </c>
      <c r="AY2046" s="210" t="s">
        <v>165</v>
      </c>
    </row>
    <row r="2047" spans="1:65" s="13" customFormat="1" ht="11.25">
      <c r="B2047" s="199"/>
      <c r="C2047" s="200"/>
      <c r="D2047" s="201" t="s">
        <v>181</v>
      </c>
      <c r="E2047" s="202" t="s">
        <v>19</v>
      </c>
      <c r="F2047" s="203" t="s">
        <v>2423</v>
      </c>
      <c r="G2047" s="200"/>
      <c r="H2047" s="204">
        <v>2.5</v>
      </c>
      <c r="I2047" s="205"/>
      <c r="J2047" s="200"/>
      <c r="K2047" s="200"/>
      <c r="L2047" s="206"/>
      <c r="M2047" s="207"/>
      <c r="N2047" s="208"/>
      <c r="O2047" s="208"/>
      <c r="P2047" s="208"/>
      <c r="Q2047" s="208"/>
      <c r="R2047" s="208"/>
      <c r="S2047" s="208"/>
      <c r="T2047" s="209"/>
      <c r="AT2047" s="210" t="s">
        <v>181</v>
      </c>
      <c r="AU2047" s="210" t="s">
        <v>79</v>
      </c>
      <c r="AV2047" s="13" t="s">
        <v>79</v>
      </c>
      <c r="AW2047" s="13" t="s">
        <v>31</v>
      </c>
      <c r="AX2047" s="13" t="s">
        <v>69</v>
      </c>
      <c r="AY2047" s="210" t="s">
        <v>165</v>
      </c>
    </row>
    <row r="2048" spans="1:65" s="13" customFormat="1" ht="11.25">
      <c r="B2048" s="199"/>
      <c r="C2048" s="200"/>
      <c r="D2048" s="201" t="s">
        <v>181</v>
      </c>
      <c r="E2048" s="202" t="s">
        <v>19</v>
      </c>
      <c r="F2048" s="203" t="s">
        <v>2424</v>
      </c>
      <c r="G2048" s="200"/>
      <c r="H2048" s="204">
        <v>2.6</v>
      </c>
      <c r="I2048" s="205"/>
      <c r="J2048" s="200"/>
      <c r="K2048" s="200"/>
      <c r="L2048" s="206"/>
      <c r="M2048" s="207"/>
      <c r="N2048" s="208"/>
      <c r="O2048" s="208"/>
      <c r="P2048" s="208"/>
      <c r="Q2048" s="208"/>
      <c r="R2048" s="208"/>
      <c r="S2048" s="208"/>
      <c r="T2048" s="209"/>
      <c r="AT2048" s="210" t="s">
        <v>181</v>
      </c>
      <c r="AU2048" s="210" t="s">
        <v>79</v>
      </c>
      <c r="AV2048" s="13" t="s">
        <v>79</v>
      </c>
      <c r="AW2048" s="13" t="s">
        <v>31</v>
      </c>
      <c r="AX2048" s="13" t="s">
        <v>69</v>
      </c>
      <c r="AY2048" s="210" t="s">
        <v>165</v>
      </c>
    </row>
    <row r="2049" spans="1:65" s="13" customFormat="1" ht="11.25">
      <c r="B2049" s="199"/>
      <c r="C2049" s="200"/>
      <c r="D2049" s="201" t="s">
        <v>181</v>
      </c>
      <c r="E2049" s="202" t="s">
        <v>19</v>
      </c>
      <c r="F2049" s="203" t="s">
        <v>2425</v>
      </c>
      <c r="G2049" s="200"/>
      <c r="H2049" s="204">
        <v>8.5</v>
      </c>
      <c r="I2049" s="205"/>
      <c r="J2049" s="200"/>
      <c r="K2049" s="200"/>
      <c r="L2049" s="206"/>
      <c r="M2049" s="207"/>
      <c r="N2049" s="208"/>
      <c r="O2049" s="208"/>
      <c r="P2049" s="208"/>
      <c r="Q2049" s="208"/>
      <c r="R2049" s="208"/>
      <c r="S2049" s="208"/>
      <c r="T2049" s="209"/>
      <c r="AT2049" s="210" t="s">
        <v>181</v>
      </c>
      <c r="AU2049" s="210" t="s">
        <v>79</v>
      </c>
      <c r="AV2049" s="13" t="s">
        <v>79</v>
      </c>
      <c r="AW2049" s="13" t="s">
        <v>31</v>
      </c>
      <c r="AX2049" s="13" t="s">
        <v>69</v>
      </c>
      <c r="AY2049" s="210" t="s">
        <v>165</v>
      </c>
    </row>
    <row r="2050" spans="1:65" s="15" customFormat="1" ht="11.25">
      <c r="B2050" s="221"/>
      <c r="C2050" s="222"/>
      <c r="D2050" s="201" t="s">
        <v>181</v>
      </c>
      <c r="E2050" s="223" t="s">
        <v>19</v>
      </c>
      <c r="F2050" s="224" t="s">
        <v>184</v>
      </c>
      <c r="G2050" s="222"/>
      <c r="H2050" s="225">
        <v>23.6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181</v>
      </c>
      <c r="AU2050" s="231" t="s">
        <v>79</v>
      </c>
      <c r="AV2050" s="15" t="s">
        <v>88</v>
      </c>
      <c r="AW2050" s="15" t="s">
        <v>31</v>
      </c>
      <c r="AX2050" s="15" t="s">
        <v>73</v>
      </c>
      <c r="AY2050" s="231" t="s">
        <v>165</v>
      </c>
    </row>
    <row r="2051" spans="1:65" s="2" customFormat="1" ht="44.25" customHeight="1">
      <c r="A2051" s="37"/>
      <c r="B2051" s="38"/>
      <c r="C2051" s="181" t="s">
        <v>1589</v>
      </c>
      <c r="D2051" s="181" t="s">
        <v>167</v>
      </c>
      <c r="E2051" s="182" t="s">
        <v>2426</v>
      </c>
      <c r="F2051" s="183" t="s">
        <v>2427</v>
      </c>
      <c r="G2051" s="184" t="s">
        <v>323</v>
      </c>
      <c r="H2051" s="185">
        <v>1.75</v>
      </c>
      <c r="I2051" s="186"/>
      <c r="J2051" s="187">
        <f>ROUND(I2051*H2051,2)</f>
        <v>0</v>
      </c>
      <c r="K2051" s="183" t="s">
        <v>171</v>
      </c>
      <c r="L2051" s="42"/>
      <c r="M2051" s="188" t="s">
        <v>19</v>
      </c>
      <c r="N2051" s="189" t="s">
        <v>41</v>
      </c>
      <c r="O2051" s="67"/>
      <c r="P2051" s="190">
        <f>O2051*H2051</f>
        <v>0</v>
      </c>
      <c r="Q2051" s="190">
        <v>1.0880000000000001E-2</v>
      </c>
      <c r="R2051" s="190">
        <f>Q2051*H2051</f>
        <v>1.9040000000000001E-2</v>
      </c>
      <c r="S2051" s="190">
        <v>0</v>
      </c>
      <c r="T2051" s="191">
        <f>S2051*H2051</f>
        <v>0</v>
      </c>
      <c r="U2051" s="37"/>
      <c r="V2051" s="37"/>
      <c r="W2051" s="37"/>
      <c r="X2051" s="37"/>
      <c r="Y2051" s="37"/>
      <c r="Z2051" s="37"/>
      <c r="AA2051" s="37"/>
      <c r="AB2051" s="37"/>
      <c r="AC2051" s="37"/>
      <c r="AD2051" s="37"/>
      <c r="AE2051" s="37"/>
      <c r="AR2051" s="192" t="s">
        <v>226</v>
      </c>
      <c r="AT2051" s="192" t="s">
        <v>167</v>
      </c>
      <c r="AU2051" s="192" t="s">
        <v>79</v>
      </c>
      <c r="AY2051" s="20" t="s">
        <v>165</v>
      </c>
      <c r="BE2051" s="193">
        <f>IF(N2051="základní",J2051,0)</f>
        <v>0</v>
      </c>
      <c r="BF2051" s="193">
        <f>IF(N2051="snížená",J2051,0)</f>
        <v>0</v>
      </c>
      <c r="BG2051" s="193">
        <f>IF(N2051="zákl. přenesená",J2051,0)</f>
        <v>0</v>
      </c>
      <c r="BH2051" s="193">
        <f>IF(N2051="sníž. přenesená",J2051,0)</f>
        <v>0</v>
      </c>
      <c r="BI2051" s="193">
        <f>IF(N2051="nulová",J2051,0)</f>
        <v>0</v>
      </c>
      <c r="BJ2051" s="20" t="s">
        <v>79</v>
      </c>
      <c r="BK2051" s="193">
        <f>ROUND(I2051*H2051,2)</f>
        <v>0</v>
      </c>
      <c r="BL2051" s="20" t="s">
        <v>226</v>
      </c>
      <c r="BM2051" s="192" t="s">
        <v>2428</v>
      </c>
    </row>
    <row r="2052" spans="1:65" s="2" customFormat="1" ht="11.25">
      <c r="A2052" s="37"/>
      <c r="B2052" s="38"/>
      <c r="C2052" s="39"/>
      <c r="D2052" s="194" t="s">
        <v>172</v>
      </c>
      <c r="E2052" s="39"/>
      <c r="F2052" s="195" t="s">
        <v>2429</v>
      </c>
      <c r="G2052" s="39"/>
      <c r="H2052" s="39"/>
      <c r="I2052" s="196"/>
      <c r="J2052" s="39"/>
      <c r="K2052" s="39"/>
      <c r="L2052" s="42"/>
      <c r="M2052" s="197"/>
      <c r="N2052" s="198"/>
      <c r="O2052" s="67"/>
      <c r="P2052" s="67"/>
      <c r="Q2052" s="67"/>
      <c r="R2052" s="67"/>
      <c r="S2052" s="67"/>
      <c r="T2052" s="68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T2052" s="20" t="s">
        <v>172</v>
      </c>
      <c r="AU2052" s="20" t="s">
        <v>79</v>
      </c>
    </row>
    <row r="2053" spans="1:65" s="13" customFormat="1" ht="11.25">
      <c r="B2053" s="199"/>
      <c r="C2053" s="200"/>
      <c r="D2053" s="201" t="s">
        <v>181</v>
      </c>
      <c r="E2053" s="202" t="s">
        <v>19</v>
      </c>
      <c r="F2053" s="203" t="s">
        <v>2430</v>
      </c>
      <c r="G2053" s="200"/>
      <c r="H2053" s="204">
        <v>1.75</v>
      </c>
      <c r="I2053" s="205"/>
      <c r="J2053" s="200"/>
      <c r="K2053" s="200"/>
      <c r="L2053" s="206"/>
      <c r="M2053" s="207"/>
      <c r="N2053" s="208"/>
      <c r="O2053" s="208"/>
      <c r="P2053" s="208"/>
      <c r="Q2053" s="208"/>
      <c r="R2053" s="208"/>
      <c r="S2053" s="208"/>
      <c r="T2053" s="209"/>
      <c r="AT2053" s="210" t="s">
        <v>181</v>
      </c>
      <c r="AU2053" s="210" t="s">
        <v>79</v>
      </c>
      <c r="AV2053" s="13" t="s">
        <v>79</v>
      </c>
      <c r="AW2053" s="13" t="s">
        <v>31</v>
      </c>
      <c r="AX2053" s="13" t="s">
        <v>69</v>
      </c>
      <c r="AY2053" s="210" t="s">
        <v>165</v>
      </c>
    </row>
    <row r="2054" spans="1:65" s="15" customFormat="1" ht="11.25">
      <c r="B2054" s="221"/>
      <c r="C2054" s="222"/>
      <c r="D2054" s="201" t="s">
        <v>181</v>
      </c>
      <c r="E2054" s="223" t="s">
        <v>19</v>
      </c>
      <c r="F2054" s="224" t="s">
        <v>184</v>
      </c>
      <c r="G2054" s="222"/>
      <c r="H2054" s="225">
        <v>1.75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181</v>
      </c>
      <c r="AU2054" s="231" t="s">
        <v>79</v>
      </c>
      <c r="AV2054" s="15" t="s">
        <v>88</v>
      </c>
      <c r="AW2054" s="15" t="s">
        <v>31</v>
      </c>
      <c r="AX2054" s="15" t="s">
        <v>73</v>
      </c>
      <c r="AY2054" s="231" t="s">
        <v>165</v>
      </c>
    </row>
    <row r="2055" spans="1:65" s="2" customFormat="1" ht="62.65" customHeight="1">
      <c r="A2055" s="37"/>
      <c r="B2055" s="38"/>
      <c r="C2055" s="181" t="s">
        <v>2431</v>
      </c>
      <c r="D2055" s="181" t="s">
        <v>167</v>
      </c>
      <c r="E2055" s="182" t="s">
        <v>2432</v>
      </c>
      <c r="F2055" s="183" t="s">
        <v>2433</v>
      </c>
      <c r="G2055" s="184" t="s">
        <v>323</v>
      </c>
      <c r="H2055" s="185">
        <v>10</v>
      </c>
      <c r="I2055" s="186"/>
      <c r="J2055" s="187">
        <f>ROUND(I2055*H2055,2)</f>
        <v>0</v>
      </c>
      <c r="K2055" s="183" t="s">
        <v>171</v>
      </c>
      <c r="L2055" s="42"/>
      <c r="M2055" s="188" t="s">
        <v>19</v>
      </c>
      <c r="N2055" s="189" t="s">
        <v>41</v>
      </c>
      <c r="O2055" s="67"/>
      <c r="P2055" s="190">
        <f>O2055*H2055</f>
        <v>0</v>
      </c>
      <c r="Q2055" s="190">
        <v>1.123E-2</v>
      </c>
      <c r="R2055" s="190">
        <f>Q2055*H2055</f>
        <v>0.11230000000000001</v>
      </c>
      <c r="S2055" s="190">
        <v>0</v>
      </c>
      <c r="T2055" s="191">
        <f>S2055*H2055</f>
        <v>0</v>
      </c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R2055" s="192" t="s">
        <v>226</v>
      </c>
      <c r="AT2055" s="192" t="s">
        <v>167</v>
      </c>
      <c r="AU2055" s="192" t="s">
        <v>79</v>
      </c>
      <c r="AY2055" s="20" t="s">
        <v>165</v>
      </c>
      <c r="BE2055" s="193">
        <f>IF(N2055="základní",J2055,0)</f>
        <v>0</v>
      </c>
      <c r="BF2055" s="193">
        <f>IF(N2055="snížená",J2055,0)</f>
        <v>0</v>
      </c>
      <c r="BG2055" s="193">
        <f>IF(N2055="zákl. přenesená",J2055,0)</f>
        <v>0</v>
      </c>
      <c r="BH2055" s="193">
        <f>IF(N2055="sníž. přenesená",J2055,0)</f>
        <v>0</v>
      </c>
      <c r="BI2055" s="193">
        <f>IF(N2055="nulová",J2055,0)</f>
        <v>0</v>
      </c>
      <c r="BJ2055" s="20" t="s">
        <v>79</v>
      </c>
      <c r="BK2055" s="193">
        <f>ROUND(I2055*H2055,2)</f>
        <v>0</v>
      </c>
      <c r="BL2055" s="20" t="s">
        <v>226</v>
      </c>
      <c r="BM2055" s="192" t="s">
        <v>2434</v>
      </c>
    </row>
    <row r="2056" spans="1:65" s="2" customFormat="1" ht="11.25">
      <c r="A2056" s="37"/>
      <c r="B2056" s="38"/>
      <c r="C2056" s="39"/>
      <c r="D2056" s="194" t="s">
        <v>172</v>
      </c>
      <c r="E2056" s="39"/>
      <c r="F2056" s="195" t="s">
        <v>2435</v>
      </c>
      <c r="G2056" s="39"/>
      <c r="H2056" s="39"/>
      <c r="I2056" s="196"/>
      <c r="J2056" s="39"/>
      <c r="K2056" s="39"/>
      <c r="L2056" s="42"/>
      <c r="M2056" s="197"/>
      <c r="N2056" s="198"/>
      <c r="O2056" s="67"/>
      <c r="P2056" s="67"/>
      <c r="Q2056" s="67"/>
      <c r="R2056" s="67"/>
      <c r="S2056" s="67"/>
      <c r="T2056" s="68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T2056" s="20" t="s">
        <v>172</v>
      </c>
      <c r="AU2056" s="20" t="s">
        <v>79</v>
      </c>
    </row>
    <row r="2057" spans="1:65" s="13" customFormat="1" ht="11.25">
      <c r="B2057" s="199"/>
      <c r="C2057" s="200"/>
      <c r="D2057" s="201" t="s">
        <v>181</v>
      </c>
      <c r="E2057" s="202" t="s">
        <v>19</v>
      </c>
      <c r="F2057" s="203" t="s">
        <v>2436</v>
      </c>
      <c r="G2057" s="200"/>
      <c r="H2057" s="204">
        <v>10</v>
      </c>
      <c r="I2057" s="205"/>
      <c r="J2057" s="200"/>
      <c r="K2057" s="200"/>
      <c r="L2057" s="206"/>
      <c r="M2057" s="207"/>
      <c r="N2057" s="208"/>
      <c r="O2057" s="208"/>
      <c r="P2057" s="208"/>
      <c r="Q2057" s="208"/>
      <c r="R2057" s="208"/>
      <c r="S2057" s="208"/>
      <c r="T2057" s="209"/>
      <c r="AT2057" s="210" t="s">
        <v>181</v>
      </c>
      <c r="AU2057" s="210" t="s">
        <v>79</v>
      </c>
      <c r="AV2057" s="13" t="s">
        <v>79</v>
      </c>
      <c r="AW2057" s="13" t="s">
        <v>31</v>
      </c>
      <c r="AX2057" s="13" t="s">
        <v>69</v>
      </c>
      <c r="AY2057" s="210" t="s">
        <v>165</v>
      </c>
    </row>
    <row r="2058" spans="1:65" s="15" customFormat="1" ht="11.25">
      <c r="B2058" s="221"/>
      <c r="C2058" s="222"/>
      <c r="D2058" s="201" t="s">
        <v>181</v>
      </c>
      <c r="E2058" s="223" t="s">
        <v>19</v>
      </c>
      <c r="F2058" s="224" t="s">
        <v>184</v>
      </c>
      <c r="G2058" s="222"/>
      <c r="H2058" s="225">
        <v>10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181</v>
      </c>
      <c r="AU2058" s="231" t="s">
        <v>79</v>
      </c>
      <c r="AV2058" s="15" t="s">
        <v>88</v>
      </c>
      <c r="AW2058" s="15" t="s">
        <v>31</v>
      </c>
      <c r="AX2058" s="15" t="s">
        <v>73</v>
      </c>
      <c r="AY2058" s="231" t="s">
        <v>165</v>
      </c>
    </row>
    <row r="2059" spans="1:65" s="2" customFormat="1" ht="62.65" customHeight="1">
      <c r="A2059" s="37"/>
      <c r="B2059" s="38"/>
      <c r="C2059" s="181" t="s">
        <v>1595</v>
      </c>
      <c r="D2059" s="181" t="s">
        <v>167</v>
      </c>
      <c r="E2059" s="182" t="s">
        <v>2437</v>
      </c>
      <c r="F2059" s="183" t="s">
        <v>2438</v>
      </c>
      <c r="G2059" s="184" t="s">
        <v>323</v>
      </c>
      <c r="H2059" s="185">
        <v>60.747</v>
      </c>
      <c r="I2059" s="186"/>
      <c r="J2059" s="187">
        <f>ROUND(I2059*H2059,2)</f>
        <v>0</v>
      </c>
      <c r="K2059" s="183" t="s">
        <v>171</v>
      </c>
      <c r="L2059" s="42"/>
      <c r="M2059" s="188" t="s">
        <v>19</v>
      </c>
      <c r="N2059" s="189" t="s">
        <v>41</v>
      </c>
      <c r="O2059" s="67"/>
      <c r="P2059" s="190">
        <f>O2059*H2059</f>
        <v>0</v>
      </c>
      <c r="Q2059" s="190">
        <v>1.155E-2</v>
      </c>
      <c r="R2059" s="190">
        <f>Q2059*H2059</f>
        <v>0.70162784999999994</v>
      </c>
      <c r="S2059" s="190">
        <v>0</v>
      </c>
      <c r="T2059" s="191">
        <f>S2059*H2059</f>
        <v>0</v>
      </c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R2059" s="192" t="s">
        <v>226</v>
      </c>
      <c r="AT2059" s="192" t="s">
        <v>167</v>
      </c>
      <c r="AU2059" s="192" t="s">
        <v>79</v>
      </c>
      <c r="AY2059" s="20" t="s">
        <v>165</v>
      </c>
      <c r="BE2059" s="193">
        <f>IF(N2059="základní",J2059,0)</f>
        <v>0</v>
      </c>
      <c r="BF2059" s="193">
        <f>IF(N2059="snížená",J2059,0)</f>
        <v>0</v>
      </c>
      <c r="BG2059" s="193">
        <f>IF(N2059="zákl. přenesená",J2059,0)</f>
        <v>0</v>
      </c>
      <c r="BH2059" s="193">
        <f>IF(N2059="sníž. přenesená",J2059,0)</f>
        <v>0</v>
      </c>
      <c r="BI2059" s="193">
        <f>IF(N2059="nulová",J2059,0)</f>
        <v>0</v>
      </c>
      <c r="BJ2059" s="20" t="s">
        <v>79</v>
      </c>
      <c r="BK2059" s="193">
        <f>ROUND(I2059*H2059,2)</f>
        <v>0</v>
      </c>
      <c r="BL2059" s="20" t="s">
        <v>226</v>
      </c>
      <c r="BM2059" s="192" t="s">
        <v>2439</v>
      </c>
    </row>
    <row r="2060" spans="1:65" s="2" customFormat="1" ht="11.25">
      <c r="A2060" s="37"/>
      <c r="B2060" s="38"/>
      <c r="C2060" s="39"/>
      <c r="D2060" s="194" t="s">
        <v>172</v>
      </c>
      <c r="E2060" s="39"/>
      <c r="F2060" s="195" t="s">
        <v>2440</v>
      </c>
      <c r="G2060" s="39"/>
      <c r="H2060" s="39"/>
      <c r="I2060" s="196"/>
      <c r="J2060" s="39"/>
      <c r="K2060" s="39"/>
      <c r="L2060" s="42"/>
      <c r="M2060" s="197"/>
      <c r="N2060" s="198"/>
      <c r="O2060" s="67"/>
      <c r="P2060" s="67"/>
      <c r="Q2060" s="67"/>
      <c r="R2060" s="67"/>
      <c r="S2060" s="67"/>
      <c r="T2060" s="68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T2060" s="20" t="s">
        <v>172</v>
      </c>
      <c r="AU2060" s="20" t="s">
        <v>79</v>
      </c>
    </row>
    <row r="2061" spans="1:65" s="13" customFormat="1" ht="11.25">
      <c r="B2061" s="199"/>
      <c r="C2061" s="200"/>
      <c r="D2061" s="201" t="s">
        <v>181</v>
      </c>
      <c r="E2061" s="202" t="s">
        <v>19</v>
      </c>
      <c r="F2061" s="203" t="s">
        <v>2441</v>
      </c>
      <c r="G2061" s="200"/>
      <c r="H2061" s="204">
        <v>12.475</v>
      </c>
      <c r="I2061" s="205"/>
      <c r="J2061" s="200"/>
      <c r="K2061" s="200"/>
      <c r="L2061" s="206"/>
      <c r="M2061" s="207"/>
      <c r="N2061" s="208"/>
      <c r="O2061" s="208"/>
      <c r="P2061" s="208"/>
      <c r="Q2061" s="208"/>
      <c r="R2061" s="208"/>
      <c r="S2061" s="208"/>
      <c r="T2061" s="209"/>
      <c r="AT2061" s="210" t="s">
        <v>181</v>
      </c>
      <c r="AU2061" s="210" t="s">
        <v>79</v>
      </c>
      <c r="AV2061" s="13" t="s">
        <v>79</v>
      </c>
      <c r="AW2061" s="13" t="s">
        <v>31</v>
      </c>
      <c r="AX2061" s="13" t="s">
        <v>69</v>
      </c>
      <c r="AY2061" s="210" t="s">
        <v>165</v>
      </c>
    </row>
    <row r="2062" spans="1:65" s="13" customFormat="1" ht="11.25">
      <c r="B2062" s="199"/>
      <c r="C2062" s="200"/>
      <c r="D2062" s="201" t="s">
        <v>181</v>
      </c>
      <c r="E2062" s="202" t="s">
        <v>19</v>
      </c>
      <c r="F2062" s="203" t="s">
        <v>2442</v>
      </c>
      <c r="G2062" s="200"/>
      <c r="H2062" s="204">
        <v>12.05</v>
      </c>
      <c r="I2062" s="205"/>
      <c r="J2062" s="200"/>
      <c r="K2062" s="200"/>
      <c r="L2062" s="206"/>
      <c r="M2062" s="207"/>
      <c r="N2062" s="208"/>
      <c r="O2062" s="208"/>
      <c r="P2062" s="208"/>
      <c r="Q2062" s="208"/>
      <c r="R2062" s="208"/>
      <c r="S2062" s="208"/>
      <c r="T2062" s="209"/>
      <c r="AT2062" s="210" t="s">
        <v>181</v>
      </c>
      <c r="AU2062" s="210" t="s">
        <v>79</v>
      </c>
      <c r="AV2062" s="13" t="s">
        <v>79</v>
      </c>
      <c r="AW2062" s="13" t="s">
        <v>31</v>
      </c>
      <c r="AX2062" s="13" t="s">
        <v>69</v>
      </c>
      <c r="AY2062" s="210" t="s">
        <v>165</v>
      </c>
    </row>
    <row r="2063" spans="1:65" s="13" customFormat="1" ht="11.25">
      <c r="B2063" s="199"/>
      <c r="C2063" s="200"/>
      <c r="D2063" s="201" t="s">
        <v>181</v>
      </c>
      <c r="E2063" s="202" t="s">
        <v>19</v>
      </c>
      <c r="F2063" s="203" t="s">
        <v>2443</v>
      </c>
      <c r="G2063" s="200"/>
      <c r="H2063" s="204">
        <v>9.0500000000000007</v>
      </c>
      <c r="I2063" s="205"/>
      <c r="J2063" s="200"/>
      <c r="K2063" s="200"/>
      <c r="L2063" s="206"/>
      <c r="M2063" s="207"/>
      <c r="N2063" s="208"/>
      <c r="O2063" s="208"/>
      <c r="P2063" s="208"/>
      <c r="Q2063" s="208"/>
      <c r="R2063" s="208"/>
      <c r="S2063" s="208"/>
      <c r="T2063" s="209"/>
      <c r="AT2063" s="210" t="s">
        <v>181</v>
      </c>
      <c r="AU2063" s="210" t="s">
        <v>79</v>
      </c>
      <c r="AV2063" s="13" t="s">
        <v>79</v>
      </c>
      <c r="AW2063" s="13" t="s">
        <v>31</v>
      </c>
      <c r="AX2063" s="13" t="s">
        <v>69</v>
      </c>
      <c r="AY2063" s="210" t="s">
        <v>165</v>
      </c>
    </row>
    <row r="2064" spans="1:65" s="13" customFormat="1" ht="11.25">
      <c r="B2064" s="199"/>
      <c r="C2064" s="200"/>
      <c r="D2064" s="201" t="s">
        <v>181</v>
      </c>
      <c r="E2064" s="202" t="s">
        <v>19</v>
      </c>
      <c r="F2064" s="203" t="s">
        <v>2444</v>
      </c>
      <c r="G2064" s="200"/>
      <c r="H2064" s="204">
        <v>7</v>
      </c>
      <c r="I2064" s="205"/>
      <c r="J2064" s="200"/>
      <c r="K2064" s="200"/>
      <c r="L2064" s="206"/>
      <c r="M2064" s="207"/>
      <c r="N2064" s="208"/>
      <c r="O2064" s="208"/>
      <c r="P2064" s="208"/>
      <c r="Q2064" s="208"/>
      <c r="R2064" s="208"/>
      <c r="S2064" s="208"/>
      <c r="T2064" s="209"/>
      <c r="AT2064" s="210" t="s">
        <v>181</v>
      </c>
      <c r="AU2064" s="210" t="s">
        <v>79</v>
      </c>
      <c r="AV2064" s="13" t="s">
        <v>79</v>
      </c>
      <c r="AW2064" s="13" t="s">
        <v>31</v>
      </c>
      <c r="AX2064" s="13" t="s">
        <v>69</v>
      </c>
      <c r="AY2064" s="210" t="s">
        <v>165</v>
      </c>
    </row>
    <row r="2065" spans="1:65" s="13" customFormat="1" ht="11.25">
      <c r="B2065" s="199"/>
      <c r="C2065" s="200"/>
      <c r="D2065" s="201" t="s">
        <v>181</v>
      </c>
      <c r="E2065" s="202" t="s">
        <v>19</v>
      </c>
      <c r="F2065" s="203" t="s">
        <v>2445</v>
      </c>
      <c r="G2065" s="200"/>
      <c r="H2065" s="204">
        <v>3.5249999999999999</v>
      </c>
      <c r="I2065" s="205"/>
      <c r="J2065" s="200"/>
      <c r="K2065" s="200"/>
      <c r="L2065" s="206"/>
      <c r="M2065" s="207"/>
      <c r="N2065" s="208"/>
      <c r="O2065" s="208"/>
      <c r="P2065" s="208"/>
      <c r="Q2065" s="208"/>
      <c r="R2065" s="208"/>
      <c r="S2065" s="208"/>
      <c r="T2065" s="209"/>
      <c r="AT2065" s="210" t="s">
        <v>181</v>
      </c>
      <c r="AU2065" s="210" t="s">
        <v>79</v>
      </c>
      <c r="AV2065" s="13" t="s">
        <v>79</v>
      </c>
      <c r="AW2065" s="13" t="s">
        <v>31</v>
      </c>
      <c r="AX2065" s="13" t="s">
        <v>69</v>
      </c>
      <c r="AY2065" s="210" t="s">
        <v>165</v>
      </c>
    </row>
    <row r="2066" spans="1:65" s="13" customFormat="1" ht="11.25">
      <c r="B2066" s="199"/>
      <c r="C2066" s="200"/>
      <c r="D2066" s="201" t="s">
        <v>181</v>
      </c>
      <c r="E2066" s="202" t="s">
        <v>19</v>
      </c>
      <c r="F2066" s="203" t="s">
        <v>2446</v>
      </c>
      <c r="G2066" s="200"/>
      <c r="H2066" s="204">
        <v>1.125</v>
      </c>
      <c r="I2066" s="205"/>
      <c r="J2066" s="200"/>
      <c r="K2066" s="200"/>
      <c r="L2066" s="206"/>
      <c r="M2066" s="207"/>
      <c r="N2066" s="208"/>
      <c r="O2066" s="208"/>
      <c r="P2066" s="208"/>
      <c r="Q2066" s="208"/>
      <c r="R2066" s="208"/>
      <c r="S2066" s="208"/>
      <c r="T2066" s="209"/>
      <c r="AT2066" s="210" t="s">
        <v>181</v>
      </c>
      <c r="AU2066" s="210" t="s">
        <v>79</v>
      </c>
      <c r="AV2066" s="13" t="s">
        <v>79</v>
      </c>
      <c r="AW2066" s="13" t="s">
        <v>31</v>
      </c>
      <c r="AX2066" s="13" t="s">
        <v>69</v>
      </c>
      <c r="AY2066" s="210" t="s">
        <v>165</v>
      </c>
    </row>
    <row r="2067" spans="1:65" s="13" customFormat="1" ht="11.25">
      <c r="B2067" s="199"/>
      <c r="C2067" s="200"/>
      <c r="D2067" s="201" t="s">
        <v>181</v>
      </c>
      <c r="E2067" s="202" t="s">
        <v>19</v>
      </c>
      <c r="F2067" s="203" t="s">
        <v>2447</v>
      </c>
      <c r="G2067" s="200"/>
      <c r="H2067" s="204">
        <v>7.6829999999999998</v>
      </c>
      <c r="I2067" s="205"/>
      <c r="J2067" s="200"/>
      <c r="K2067" s="200"/>
      <c r="L2067" s="206"/>
      <c r="M2067" s="207"/>
      <c r="N2067" s="208"/>
      <c r="O2067" s="208"/>
      <c r="P2067" s="208"/>
      <c r="Q2067" s="208"/>
      <c r="R2067" s="208"/>
      <c r="S2067" s="208"/>
      <c r="T2067" s="209"/>
      <c r="AT2067" s="210" t="s">
        <v>181</v>
      </c>
      <c r="AU2067" s="210" t="s">
        <v>79</v>
      </c>
      <c r="AV2067" s="13" t="s">
        <v>79</v>
      </c>
      <c r="AW2067" s="13" t="s">
        <v>31</v>
      </c>
      <c r="AX2067" s="13" t="s">
        <v>69</v>
      </c>
      <c r="AY2067" s="210" t="s">
        <v>165</v>
      </c>
    </row>
    <row r="2068" spans="1:65" s="13" customFormat="1" ht="11.25">
      <c r="B2068" s="199"/>
      <c r="C2068" s="200"/>
      <c r="D2068" s="201" t="s">
        <v>181</v>
      </c>
      <c r="E2068" s="202" t="s">
        <v>19</v>
      </c>
      <c r="F2068" s="203" t="s">
        <v>2448</v>
      </c>
      <c r="G2068" s="200"/>
      <c r="H2068" s="204">
        <v>7.8390000000000004</v>
      </c>
      <c r="I2068" s="205"/>
      <c r="J2068" s="200"/>
      <c r="K2068" s="200"/>
      <c r="L2068" s="206"/>
      <c r="M2068" s="207"/>
      <c r="N2068" s="208"/>
      <c r="O2068" s="208"/>
      <c r="P2068" s="208"/>
      <c r="Q2068" s="208"/>
      <c r="R2068" s="208"/>
      <c r="S2068" s="208"/>
      <c r="T2068" s="209"/>
      <c r="AT2068" s="210" t="s">
        <v>181</v>
      </c>
      <c r="AU2068" s="210" t="s">
        <v>79</v>
      </c>
      <c r="AV2068" s="13" t="s">
        <v>79</v>
      </c>
      <c r="AW2068" s="13" t="s">
        <v>31</v>
      </c>
      <c r="AX2068" s="13" t="s">
        <v>69</v>
      </c>
      <c r="AY2068" s="210" t="s">
        <v>165</v>
      </c>
    </row>
    <row r="2069" spans="1:65" s="15" customFormat="1" ht="11.25">
      <c r="B2069" s="221"/>
      <c r="C2069" s="222"/>
      <c r="D2069" s="201" t="s">
        <v>181</v>
      </c>
      <c r="E2069" s="223" t="s">
        <v>19</v>
      </c>
      <c r="F2069" s="224" t="s">
        <v>184</v>
      </c>
      <c r="G2069" s="222"/>
      <c r="H2069" s="225">
        <v>60.747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181</v>
      </c>
      <c r="AU2069" s="231" t="s">
        <v>79</v>
      </c>
      <c r="AV2069" s="15" t="s">
        <v>88</v>
      </c>
      <c r="AW2069" s="15" t="s">
        <v>31</v>
      </c>
      <c r="AX2069" s="15" t="s">
        <v>73</v>
      </c>
      <c r="AY2069" s="231" t="s">
        <v>165</v>
      </c>
    </row>
    <row r="2070" spans="1:65" s="2" customFormat="1" ht="62.65" customHeight="1">
      <c r="A2070" s="37"/>
      <c r="B2070" s="38"/>
      <c r="C2070" s="181" t="s">
        <v>2449</v>
      </c>
      <c r="D2070" s="181" t="s">
        <v>167</v>
      </c>
      <c r="E2070" s="182" t="s">
        <v>2450</v>
      </c>
      <c r="F2070" s="183" t="s">
        <v>2451</v>
      </c>
      <c r="G2070" s="184" t="s">
        <v>323</v>
      </c>
      <c r="H2070" s="185">
        <v>58.24</v>
      </c>
      <c r="I2070" s="186"/>
      <c r="J2070" s="187">
        <f>ROUND(I2070*H2070,2)</f>
        <v>0</v>
      </c>
      <c r="K2070" s="183" t="s">
        <v>171</v>
      </c>
      <c r="L2070" s="42"/>
      <c r="M2070" s="188" t="s">
        <v>19</v>
      </c>
      <c r="N2070" s="189" t="s">
        <v>41</v>
      </c>
      <c r="O2070" s="67"/>
      <c r="P2070" s="190">
        <f>O2070*H2070</f>
        <v>0</v>
      </c>
      <c r="Q2070" s="190">
        <v>3.0470000000000001E-2</v>
      </c>
      <c r="R2070" s="190">
        <f>Q2070*H2070</f>
        <v>1.7745728000000001</v>
      </c>
      <c r="S2070" s="190">
        <v>0</v>
      </c>
      <c r="T2070" s="191">
        <f>S2070*H2070</f>
        <v>0</v>
      </c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R2070" s="192" t="s">
        <v>226</v>
      </c>
      <c r="AT2070" s="192" t="s">
        <v>167</v>
      </c>
      <c r="AU2070" s="192" t="s">
        <v>79</v>
      </c>
      <c r="AY2070" s="20" t="s">
        <v>165</v>
      </c>
      <c r="BE2070" s="193">
        <f>IF(N2070="základní",J2070,0)</f>
        <v>0</v>
      </c>
      <c r="BF2070" s="193">
        <f>IF(N2070="snížená",J2070,0)</f>
        <v>0</v>
      </c>
      <c r="BG2070" s="193">
        <f>IF(N2070="zákl. přenesená",J2070,0)</f>
        <v>0</v>
      </c>
      <c r="BH2070" s="193">
        <f>IF(N2070="sníž. přenesená",J2070,0)</f>
        <v>0</v>
      </c>
      <c r="BI2070" s="193">
        <f>IF(N2070="nulová",J2070,0)</f>
        <v>0</v>
      </c>
      <c r="BJ2070" s="20" t="s">
        <v>79</v>
      </c>
      <c r="BK2070" s="193">
        <f>ROUND(I2070*H2070,2)</f>
        <v>0</v>
      </c>
      <c r="BL2070" s="20" t="s">
        <v>226</v>
      </c>
      <c r="BM2070" s="192" t="s">
        <v>2452</v>
      </c>
    </row>
    <row r="2071" spans="1:65" s="2" customFormat="1" ht="11.25">
      <c r="A2071" s="37"/>
      <c r="B2071" s="38"/>
      <c r="C2071" s="39"/>
      <c r="D2071" s="194" t="s">
        <v>172</v>
      </c>
      <c r="E2071" s="39"/>
      <c r="F2071" s="195" t="s">
        <v>2453</v>
      </c>
      <c r="G2071" s="39"/>
      <c r="H2071" s="39"/>
      <c r="I2071" s="196"/>
      <c r="J2071" s="39"/>
      <c r="K2071" s="39"/>
      <c r="L2071" s="42"/>
      <c r="M2071" s="197"/>
      <c r="N2071" s="198"/>
      <c r="O2071" s="67"/>
      <c r="P2071" s="67"/>
      <c r="Q2071" s="67"/>
      <c r="R2071" s="67"/>
      <c r="S2071" s="67"/>
      <c r="T2071" s="68"/>
      <c r="U2071" s="37"/>
      <c r="V2071" s="37"/>
      <c r="W2071" s="37"/>
      <c r="X2071" s="37"/>
      <c r="Y2071" s="37"/>
      <c r="Z2071" s="37"/>
      <c r="AA2071" s="37"/>
      <c r="AB2071" s="37"/>
      <c r="AC2071" s="37"/>
      <c r="AD2071" s="37"/>
      <c r="AE2071" s="37"/>
      <c r="AT2071" s="20" t="s">
        <v>172</v>
      </c>
      <c r="AU2071" s="20" t="s">
        <v>79</v>
      </c>
    </row>
    <row r="2072" spans="1:65" s="13" customFormat="1" ht="11.25">
      <c r="B2072" s="199"/>
      <c r="C2072" s="200"/>
      <c r="D2072" s="201" t="s">
        <v>181</v>
      </c>
      <c r="E2072" s="202" t="s">
        <v>19</v>
      </c>
      <c r="F2072" s="203" t="s">
        <v>2228</v>
      </c>
      <c r="G2072" s="200"/>
      <c r="H2072" s="204">
        <v>58.24</v>
      </c>
      <c r="I2072" s="205"/>
      <c r="J2072" s="200"/>
      <c r="K2072" s="200"/>
      <c r="L2072" s="206"/>
      <c r="M2072" s="207"/>
      <c r="N2072" s="208"/>
      <c r="O2072" s="208"/>
      <c r="P2072" s="208"/>
      <c r="Q2072" s="208"/>
      <c r="R2072" s="208"/>
      <c r="S2072" s="208"/>
      <c r="T2072" s="209"/>
      <c r="AT2072" s="210" t="s">
        <v>181</v>
      </c>
      <c r="AU2072" s="210" t="s">
        <v>79</v>
      </c>
      <c r="AV2072" s="13" t="s">
        <v>79</v>
      </c>
      <c r="AW2072" s="13" t="s">
        <v>31</v>
      </c>
      <c r="AX2072" s="13" t="s">
        <v>69</v>
      </c>
      <c r="AY2072" s="210" t="s">
        <v>165</v>
      </c>
    </row>
    <row r="2073" spans="1:65" s="15" customFormat="1" ht="11.25">
      <c r="B2073" s="221"/>
      <c r="C2073" s="222"/>
      <c r="D2073" s="201" t="s">
        <v>181</v>
      </c>
      <c r="E2073" s="223" t="s">
        <v>19</v>
      </c>
      <c r="F2073" s="224" t="s">
        <v>184</v>
      </c>
      <c r="G2073" s="222"/>
      <c r="H2073" s="225">
        <v>58.24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181</v>
      </c>
      <c r="AU2073" s="231" t="s">
        <v>79</v>
      </c>
      <c r="AV2073" s="15" t="s">
        <v>88</v>
      </c>
      <c r="AW2073" s="15" t="s">
        <v>31</v>
      </c>
      <c r="AX2073" s="15" t="s">
        <v>73</v>
      </c>
      <c r="AY2073" s="231" t="s">
        <v>165</v>
      </c>
    </row>
    <row r="2074" spans="1:65" s="2" customFormat="1" ht="62.65" customHeight="1">
      <c r="A2074" s="37"/>
      <c r="B2074" s="38"/>
      <c r="C2074" s="181" t="s">
        <v>1608</v>
      </c>
      <c r="D2074" s="181" t="s">
        <v>167</v>
      </c>
      <c r="E2074" s="182" t="s">
        <v>2398</v>
      </c>
      <c r="F2074" s="183" t="s">
        <v>2399</v>
      </c>
      <c r="G2074" s="184" t="s">
        <v>323</v>
      </c>
      <c r="H2074" s="185">
        <v>26.277999999999999</v>
      </c>
      <c r="I2074" s="186"/>
      <c r="J2074" s="187">
        <f>ROUND(I2074*H2074,2)</f>
        <v>0</v>
      </c>
      <c r="K2074" s="183" t="s">
        <v>171</v>
      </c>
      <c r="L2074" s="42"/>
      <c r="M2074" s="188" t="s">
        <v>19</v>
      </c>
      <c r="N2074" s="189" t="s">
        <v>41</v>
      </c>
      <c r="O2074" s="67"/>
      <c r="P2074" s="190">
        <f>O2074*H2074</f>
        <v>0</v>
      </c>
      <c r="Q2074" s="190">
        <v>5.3409999999999999E-2</v>
      </c>
      <c r="R2074" s="190">
        <f>Q2074*H2074</f>
        <v>1.4035079799999999</v>
      </c>
      <c r="S2074" s="190">
        <v>0</v>
      </c>
      <c r="T2074" s="191">
        <f>S2074*H2074</f>
        <v>0</v>
      </c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R2074" s="192" t="s">
        <v>226</v>
      </c>
      <c r="AT2074" s="192" t="s">
        <v>167</v>
      </c>
      <c r="AU2074" s="192" t="s">
        <v>79</v>
      </c>
      <c r="AY2074" s="20" t="s">
        <v>165</v>
      </c>
      <c r="BE2074" s="193">
        <f>IF(N2074="základní",J2074,0)</f>
        <v>0</v>
      </c>
      <c r="BF2074" s="193">
        <f>IF(N2074="snížená",J2074,0)</f>
        <v>0</v>
      </c>
      <c r="BG2074" s="193">
        <f>IF(N2074="zákl. přenesená",J2074,0)</f>
        <v>0</v>
      </c>
      <c r="BH2074" s="193">
        <f>IF(N2074="sníž. přenesená",J2074,0)</f>
        <v>0</v>
      </c>
      <c r="BI2074" s="193">
        <f>IF(N2074="nulová",J2074,0)</f>
        <v>0</v>
      </c>
      <c r="BJ2074" s="20" t="s">
        <v>79</v>
      </c>
      <c r="BK2074" s="193">
        <f>ROUND(I2074*H2074,2)</f>
        <v>0</v>
      </c>
      <c r="BL2074" s="20" t="s">
        <v>226</v>
      </c>
      <c r="BM2074" s="192" t="s">
        <v>2454</v>
      </c>
    </row>
    <row r="2075" spans="1:65" s="2" customFormat="1" ht="11.25">
      <c r="A2075" s="37"/>
      <c r="B2075" s="38"/>
      <c r="C2075" s="39"/>
      <c r="D2075" s="194" t="s">
        <v>172</v>
      </c>
      <c r="E2075" s="39"/>
      <c r="F2075" s="195" t="s">
        <v>2401</v>
      </c>
      <c r="G2075" s="39"/>
      <c r="H2075" s="39"/>
      <c r="I2075" s="196"/>
      <c r="J2075" s="39"/>
      <c r="K2075" s="39"/>
      <c r="L2075" s="42"/>
      <c r="M2075" s="197"/>
      <c r="N2075" s="198"/>
      <c r="O2075" s="67"/>
      <c r="P2075" s="67"/>
      <c r="Q2075" s="67"/>
      <c r="R2075" s="67"/>
      <c r="S2075" s="67"/>
      <c r="T2075" s="68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T2075" s="20" t="s">
        <v>172</v>
      </c>
      <c r="AU2075" s="20" t="s">
        <v>79</v>
      </c>
    </row>
    <row r="2076" spans="1:65" s="14" customFormat="1" ht="11.25">
      <c r="B2076" s="211"/>
      <c r="C2076" s="212"/>
      <c r="D2076" s="201" t="s">
        <v>181</v>
      </c>
      <c r="E2076" s="213" t="s">
        <v>19</v>
      </c>
      <c r="F2076" s="214" t="s">
        <v>2455</v>
      </c>
      <c r="G2076" s="212"/>
      <c r="H2076" s="213" t="s">
        <v>19</v>
      </c>
      <c r="I2076" s="215"/>
      <c r="J2076" s="212"/>
      <c r="K2076" s="212"/>
      <c r="L2076" s="216"/>
      <c r="M2076" s="217"/>
      <c r="N2076" s="218"/>
      <c r="O2076" s="218"/>
      <c r="P2076" s="218"/>
      <c r="Q2076" s="218"/>
      <c r="R2076" s="218"/>
      <c r="S2076" s="218"/>
      <c r="T2076" s="219"/>
      <c r="AT2076" s="220" t="s">
        <v>181</v>
      </c>
      <c r="AU2076" s="220" t="s">
        <v>79</v>
      </c>
      <c r="AV2076" s="14" t="s">
        <v>73</v>
      </c>
      <c r="AW2076" s="14" t="s">
        <v>31</v>
      </c>
      <c r="AX2076" s="14" t="s">
        <v>69</v>
      </c>
      <c r="AY2076" s="220" t="s">
        <v>165</v>
      </c>
    </row>
    <row r="2077" spans="1:65" s="13" customFormat="1" ht="11.25">
      <c r="B2077" s="199"/>
      <c r="C2077" s="200"/>
      <c r="D2077" s="201" t="s">
        <v>181</v>
      </c>
      <c r="E2077" s="202" t="s">
        <v>19</v>
      </c>
      <c r="F2077" s="203" t="s">
        <v>2456</v>
      </c>
      <c r="G2077" s="200"/>
      <c r="H2077" s="204">
        <v>26.277999999999999</v>
      </c>
      <c r="I2077" s="205"/>
      <c r="J2077" s="200"/>
      <c r="K2077" s="200"/>
      <c r="L2077" s="206"/>
      <c r="M2077" s="207"/>
      <c r="N2077" s="208"/>
      <c r="O2077" s="208"/>
      <c r="P2077" s="208"/>
      <c r="Q2077" s="208"/>
      <c r="R2077" s="208"/>
      <c r="S2077" s="208"/>
      <c r="T2077" s="209"/>
      <c r="AT2077" s="210" t="s">
        <v>181</v>
      </c>
      <c r="AU2077" s="210" t="s">
        <v>79</v>
      </c>
      <c r="AV2077" s="13" t="s">
        <v>79</v>
      </c>
      <c r="AW2077" s="13" t="s">
        <v>31</v>
      </c>
      <c r="AX2077" s="13" t="s">
        <v>73</v>
      </c>
      <c r="AY2077" s="210" t="s">
        <v>165</v>
      </c>
    </row>
    <row r="2078" spans="1:65" s="2" customFormat="1" ht="62.65" customHeight="1">
      <c r="A2078" s="37"/>
      <c r="B2078" s="38"/>
      <c r="C2078" s="181" t="s">
        <v>2457</v>
      </c>
      <c r="D2078" s="181" t="s">
        <v>167</v>
      </c>
      <c r="E2078" s="182" t="s">
        <v>2458</v>
      </c>
      <c r="F2078" s="183" t="s">
        <v>2459</v>
      </c>
      <c r="G2078" s="184" t="s">
        <v>323</v>
      </c>
      <c r="H2078" s="185">
        <v>7.0140000000000002</v>
      </c>
      <c r="I2078" s="186"/>
      <c r="J2078" s="187">
        <f>ROUND(I2078*H2078,2)</f>
        <v>0</v>
      </c>
      <c r="K2078" s="183" t="s">
        <v>171</v>
      </c>
      <c r="L2078" s="42"/>
      <c r="M2078" s="188" t="s">
        <v>19</v>
      </c>
      <c r="N2078" s="189" t="s">
        <v>41</v>
      </c>
      <c r="O2078" s="67"/>
      <c r="P2078" s="190">
        <f>O2078*H2078</f>
        <v>0</v>
      </c>
      <c r="Q2078" s="190">
        <v>2.963E-2</v>
      </c>
      <c r="R2078" s="190">
        <f>Q2078*H2078</f>
        <v>0.20782482000000002</v>
      </c>
      <c r="S2078" s="190">
        <v>0</v>
      </c>
      <c r="T2078" s="191">
        <f>S2078*H2078</f>
        <v>0</v>
      </c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R2078" s="192" t="s">
        <v>226</v>
      </c>
      <c r="AT2078" s="192" t="s">
        <v>167</v>
      </c>
      <c r="AU2078" s="192" t="s">
        <v>79</v>
      </c>
      <c r="AY2078" s="20" t="s">
        <v>165</v>
      </c>
      <c r="BE2078" s="193">
        <f>IF(N2078="základní",J2078,0)</f>
        <v>0</v>
      </c>
      <c r="BF2078" s="193">
        <f>IF(N2078="snížená",J2078,0)</f>
        <v>0</v>
      </c>
      <c r="BG2078" s="193">
        <f>IF(N2078="zákl. přenesená",J2078,0)</f>
        <v>0</v>
      </c>
      <c r="BH2078" s="193">
        <f>IF(N2078="sníž. přenesená",J2078,0)</f>
        <v>0</v>
      </c>
      <c r="BI2078" s="193">
        <f>IF(N2078="nulová",J2078,0)</f>
        <v>0</v>
      </c>
      <c r="BJ2078" s="20" t="s">
        <v>79</v>
      </c>
      <c r="BK2078" s="193">
        <f>ROUND(I2078*H2078,2)</f>
        <v>0</v>
      </c>
      <c r="BL2078" s="20" t="s">
        <v>226</v>
      </c>
      <c r="BM2078" s="192" t="s">
        <v>2460</v>
      </c>
    </row>
    <row r="2079" spans="1:65" s="2" customFormat="1" ht="11.25">
      <c r="A2079" s="37"/>
      <c r="B2079" s="38"/>
      <c r="C2079" s="39"/>
      <c r="D2079" s="194" t="s">
        <v>172</v>
      </c>
      <c r="E2079" s="39"/>
      <c r="F2079" s="195" t="s">
        <v>2461</v>
      </c>
      <c r="G2079" s="39"/>
      <c r="H2079" s="39"/>
      <c r="I2079" s="196"/>
      <c r="J2079" s="39"/>
      <c r="K2079" s="39"/>
      <c r="L2079" s="42"/>
      <c r="M2079" s="197"/>
      <c r="N2079" s="198"/>
      <c r="O2079" s="67"/>
      <c r="P2079" s="67"/>
      <c r="Q2079" s="67"/>
      <c r="R2079" s="67"/>
      <c r="S2079" s="67"/>
      <c r="T2079" s="68"/>
      <c r="U2079" s="37"/>
      <c r="V2079" s="37"/>
      <c r="W2079" s="37"/>
      <c r="X2079" s="37"/>
      <c r="Y2079" s="37"/>
      <c r="Z2079" s="37"/>
      <c r="AA2079" s="37"/>
      <c r="AB2079" s="37"/>
      <c r="AC2079" s="37"/>
      <c r="AD2079" s="37"/>
      <c r="AE2079" s="37"/>
      <c r="AT2079" s="20" t="s">
        <v>172</v>
      </c>
      <c r="AU2079" s="20" t="s">
        <v>79</v>
      </c>
    </row>
    <row r="2080" spans="1:65" s="13" customFormat="1" ht="11.25">
      <c r="B2080" s="199"/>
      <c r="C2080" s="200"/>
      <c r="D2080" s="201" t="s">
        <v>181</v>
      </c>
      <c r="E2080" s="202" t="s">
        <v>19</v>
      </c>
      <c r="F2080" s="203" t="s">
        <v>2462</v>
      </c>
      <c r="G2080" s="200"/>
      <c r="H2080" s="204">
        <v>1.1759999999999999</v>
      </c>
      <c r="I2080" s="205"/>
      <c r="J2080" s="200"/>
      <c r="K2080" s="200"/>
      <c r="L2080" s="206"/>
      <c r="M2080" s="207"/>
      <c r="N2080" s="208"/>
      <c r="O2080" s="208"/>
      <c r="P2080" s="208"/>
      <c r="Q2080" s="208"/>
      <c r="R2080" s="208"/>
      <c r="S2080" s="208"/>
      <c r="T2080" s="209"/>
      <c r="AT2080" s="210" t="s">
        <v>181</v>
      </c>
      <c r="AU2080" s="210" t="s">
        <v>79</v>
      </c>
      <c r="AV2080" s="13" t="s">
        <v>79</v>
      </c>
      <c r="AW2080" s="13" t="s">
        <v>31</v>
      </c>
      <c r="AX2080" s="13" t="s">
        <v>69</v>
      </c>
      <c r="AY2080" s="210" t="s">
        <v>165</v>
      </c>
    </row>
    <row r="2081" spans="1:65" s="13" customFormat="1" ht="11.25">
      <c r="B2081" s="199"/>
      <c r="C2081" s="200"/>
      <c r="D2081" s="201" t="s">
        <v>181</v>
      </c>
      <c r="E2081" s="202" t="s">
        <v>19</v>
      </c>
      <c r="F2081" s="203" t="s">
        <v>2463</v>
      </c>
      <c r="G2081" s="200"/>
      <c r="H2081" s="204">
        <v>1.038</v>
      </c>
      <c r="I2081" s="205"/>
      <c r="J2081" s="200"/>
      <c r="K2081" s="200"/>
      <c r="L2081" s="206"/>
      <c r="M2081" s="207"/>
      <c r="N2081" s="208"/>
      <c r="O2081" s="208"/>
      <c r="P2081" s="208"/>
      <c r="Q2081" s="208"/>
      <c r="R2081" s="208"/>
      <c r="S2081" s="208"/>
      <c r="T2081" s="209"/>
      <c r="AT2081" s="210" t="s">
        <v>181</v>
      </c>
      <c r="AU2081" s="210" t="s">
        <v>79</v>
      </c>
      <c r="AV2081" s="13" t="s">
        <v>79</v>
      </c>
      <c r="AW2081" s="13" t="s">
        <v>31</v>
      </c>
      <c r="AX2081" s="13" t="s">
        <v>69</v>
      </c>
      <c r="AY2081" s="210" t="s">
        <v>165</v>
      </c>
    </row>
    <row r="2082" spans="1:65" s="13" customFormat="1" ht="11.25">
      <c r="B2082" s="199"/>
      <c r="C2082" s="200"/>
      <c r="D2082" s="201" t="s">
        <v>181</v>
      </c>
      <c r="E2082" s="202" t="s">
        <v>19</v>
      </c>
      <c r="F2082" s="203" t="s">
        <v>2464</v>
      </c>
      <c r="G2082" s="200"/>
      <c r="H2082" s="204">
        <v>1.2</v>
      </c>
      <c r="I2082" s="205"/>
      <c r="J2082" s="200"/>
      <c r="K2082" s="200"/>
      <c r="L2082" s="206"/>
      <c r="M2082" s="207"/>
      <c r="N2082" s="208"/>
      <c r="O2082" s="208"/>
      <c r="P2082" s="208"/>
      <c r="Q2082" s="208"/>
      <c r="R2082" s="208"/>
      <c r="S2082" s="208"/>
      <c r="T2082" s="209"/>
      <c r="AT2082" s="210" t="s">
        <v>181</v>
      </c>
      <c r="AU2082" s="210" t="s">
        <v>79</v>
      </c>
      <c r="AV2082" s="13" t="s">
        <v>79</v>
      </c>
      <c r="AW2082" s="13" t="s">
        <v>31</v>
      </c>
      <c r="AX2082" s="13" t="s">
        <v>69</v>
      </c>
      <c r="AY2082" s="210" t="s">
        <v>165</v>
      </c>
    </row>
    <row r="2083" spans="1:65" s="13" customFormat="1" ht="11.25">
      <c r="B2083" s="199"/>
      <c r="C2083" s="200"/>
      <c r="D2083" s="201" t="s">
        <v>181</v>
      </c>
      <c r="E2083" s="202" t="s">
        <v>19</v>
      </c>
      <c r="F2083" s="203" t="s">
        <v>2465</v>
      </c>
      <c r="G2083" s="200"/>
      <c r="H2083" s="204">
        <v>1.2</v>
      </c>
      <c r="I2083" s="205"/>
      <c r="J2083" s="200"/>
      <c r="K2083" s="200"/>
      <c r="L2083" s="206"/>
      <c r="M2083" s="207"/>
      <c r="N2083" s="208"/>
      <c r="O2083" s="208"/>
      <c r="P2083" s="208"/>
      <c r="Q2083" s="208"/>
      <c r="R2083" s="208"/>
      <c r="S2083" s="208"/>
      <c r="T2083" s="209"/>
      <c r="AT2083" s="210" t="s">
        <v>181</v>
      </c>
      <c r="AU2083" s="210" t="s">
        <v>79</v>
      </c>
      <c r="AV2083" s="13" t="s">
        <v>79</v>
      </c>
      <c r="AW2083" s="13" t="s">
        <v>31</v>
      </c>
      <c r="AX2083" s="13" t="s">
        <v>69</v>
      </c>
      <c r="AY2083" s="210" t="s">
        <v>165</v>
      </c>
    </row>
    <row r="2084" spans="1:65" s="13" customFormat="1" ht="11.25">
      <c r="B2084" s="199"/>
      <c r="C2084" s="200"/>
      <c r="D2084" s="201" t="s">
        <v>181</v>
      </c>
      <c r="E2084" s="202" t="s">
        <v>19</v>
      </c>
      <c r="F2084" s="203" t="s">
        <v>2466</v>
      </c>
      <c r="G2084" s="200"/>
      <c r="H2084" s="204">
        <v>1.2</v>
      </c>
      <c r="I2084" s="205"/>
      <c r="J2084" s="200"/>
      <c r="K2084" s="200"/>
      <c r="L2084" s="206"/>
      <c r="M2084" s="207"/>
      <c r="N2084" s="208"/>
      <c r="O2084" s="208"/>
      <c r="P2084" s="208"/>
      <c r="Q2084" s="208"/>
      <c r="R2084" s="208"/>
      <c r="S2084" s="208"/>
      <c r="T2084" s="209"/>
      <c r="AT2084" s="210" t="s">
        <v>181</v>
      </c>
      <c r="AU2084" s="210" t="s">
        <v>79</v>
      </c>
      <c r="AV2084" s="13" t="s">
        <v>79</v>
      </c>
      <c r="AW2084" s="13" t="s">
        <v>31</v>
      </c>
      <c r="AX2084" s="13" t="s">
        <v>69</v>
      </c>
      <c r="AY2084" s="210" t="s">
        <v>165</v>
      </c>
    </row>
    <row r="2085" spans="1:65" s="13" customFormat="1" ht="11.25">
      <c r="B2085" s="199"/>
      <c r="C2085" s="200"/>
      <c r="D2085" s="201" t="s">
        <v>181</v>
      </c>
      <c r="E2085" s="202" t="s">
        <v>19</v>
      </c>
      <c r="F2085" s="203" t="s">
        <v>2467</v>
      </c>
      <c r="G2085" s="200"/>
      <c r="H2085" s="204">
        <v>1.2</v>
      </c>
      <c r="I2085" s="205"/>
      <c r="J2085" s="200"/>
      <c r="K2085" s="200"/>
      <c r="L2085" s="206"/>
      <c r="M2085" s="207"/>
      <c r="N2085" s="208"/>
      <c r="O2085" s="208"/>
      <c r="P2085" s="208"/>
      <c r="Q2085" s="208"/>
      <c r="R2085" s="208"/>
      <c r="S2085" s="208"/>
      <c r="T2085" s="209"/>
      <c r="AT2085" s="210" t="s">
        <v>181</v>
      </c>
      <c r="AU2085" s="210" t="s">
        <v>79</v>
      </c>
      <c r="AV2085" s="13" t="s">
        <v>79</v>
      </c>
      <c r="AW2085" s="13" t="s">
        <v>31</v>
      </c>
      <c r="AX2085" s="13" t="s">
        <v>69</v>
      </c>
      <c r="AY2085" s="210" t="s">
        <v>165</v>
      </c>
    </row>
    <row r="2086" spans="1:65" s="15" customFormat="1" ht="11.25">
      <c r="B2086" s="221"/>
      <c r="C2086" s="222"/>
      <c r="D2086" s="201" t="s">
        <v>181</v>
      </c>
      <c r="E2086" s="223" t="s">
        <v>19</v>
      </c>
      <c r="F2086" s="224" t="s">
        <v>184</v>
      </c>
      <c r="G2086" s="222"/>
      <c r="H2086" s="225">
        <v>7.0140000000000002</v>
      </c>
      <c r="I2086" s="226"/>
      <c r="J2086" s="222"/>
      <c r="K2086" s="222"/>
      <c r="L2086" s="227"/>
      <c r="M2086" s="228"/>
      <c r="N2086" s="229"/>
      <c r="O2086" s="229"/>
      <c r="P2086" s="229"/>
      <c r="Q2086" s="229"/>
      <c r="R2086" s="229"/>
      <c r="S2086" s="229"/>
      <c r="T2086" s="230"/>
      <c r="AT2086" s="231" t="s">
        <v>181</v>
      </c>
      <c r="AU2086" s="231" t="s">
        <v>79</v>
      </c>
      <c r="AV2086" s="15" t="s">
        <v>88</v>
      </c>
      <c r="AW2086" s="15" t="s">
        <v>31</v>
      </c>
      <c r="AX2086" s="15" t="s">
        <v>73</v>
      </c>
      <c r="AY2086" s="231" t="s">
        <v>165</v>
      </c>
    </row>
    <row r="2087" spans="1:65" s="2" customFormat="1" ht="44.25" customHeight="1">
      <c r="A2087" s="37"/>
      <c r="B2087" s="38"/>
      <c r="C2087" s="181" t="s">
        <v>1615</v>
      </c>
      <c r="D2087" s="181" t="s">
        <v>167</v>
      </c>
      <c r="E2087" s="182" t="s">
        <v>2468</v>
      </c>
      <c r="F2087" s="183" t="s">
        <v>2469</v>
      </c>
      <c r="G2087" s="184" t="s">
        <v>323</v>
      </c>
      <c r="H2087" s="185">
        <v>136.001</v>
      </c>
      <c r="I2087" s="186"/>
      <c r="J2087" s="187">
        <f>ROUND(I2087*H2087,2)</f>
        <v>0</v>
      </c>
      <c r="K2087" s="183" t="s">
        <v>171</v>
      </c>
      <c r="L2087" s="42"/>
      <c r="M2087" s="188" t="s">
        <v>19</v>
      </c>
      <c r="N2087" s="189" t="s">
        <v>41</v>
      </c>
      <c r="O2087" s="67"/>
      <c r="P2087" s="190">
        <f>O2087*H2087</f>
        <v>0</v>
      </c>
      <c r="Q2087" s="190">
        <v>1E-4</v>
      </c>
      <c r="R2087" s="190">
        <f>Q2087*H2087</f>
        <v>1.36001E-2</v>
      </c>
      <c r="S2087" s="190">
        <v>0</v>
      </c>
      <c r="T2087" s="191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2" t="s">
        <v>226</v>
      </c>
      <c r="AT2087" s="192" t="s">
        <v>167</v>
      </c>
      <c r="AU2087" s="192" t="s">
        <v>79</v>
      </c>
      <c r="AY2087" s="20" t="s">
        <v>165</v>
      </c>
      <c r="BE2087" s="193">
        <f>IF(N2087="základní",J2087,0)</f>
        <v>0</v>
      </c>
      <c r="BF2087" s="193">
        <f>IF(N2087="snížená",J2087,0)</f>
        <v>0</v>
      </c>
      <c r="BG2087" s="193">
        <f>IF(N2087="zákl. přenesená",J2087,0)</f>
        <v>0</v>
      </c>
      <c r="BH2087" s="193">
        <f>IF(N2087="sníž. přenesená",J2087,0)</f>
        <v>0</v>
      </c>
      <c r="BI2087" s="193">
        <f>IF(N2087="nulová",J2087,0)</f>
        <v>0</v>
      </c>
      <c r="BJ2087" s="20" t="s">
        <v>79</v>
      </c>
      <c r="BK2087" s="193">
        <f>ROUND(I2087*H2087,2)</f>
        <v>0</v>
      </c>
      <c r="BL2087" s="20" t="s">
        <v>226</v>
      </c>
      <c r="BM2087" s="192" t="s">
        <v>2470</v>
      </c>
    </row>
    <row r="2088" spans="1:65" s="2" customFormat="1" ht="11.25">
      <c r="A2088" s="37"/>
      <c r="B2088" s="38"/>
      <c r="C2088" s="39"/>
      <c r="D2088" s="194" t="s">
        <v>172</v>
      </c>
      <c r="E2088" s="39"/>
      <c r="F2088" s="195" t="s">
        <v>2471</v>
      </c>
      <c r="G2088" s="39"/>
      <c r="H2088" s="39"/>
      <c r="I2088" s="196"/>
      <c r="J2088" s="39"/>
      <c r="K2088" s="39"/>
      <c r="L2088" s="42"/>
      <c r="M2088" s="197"/>
      <c r="N2088" s="198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172</v>
      </c>
      <c r="AU2088" s="20" t="s">
        <v>79</v>
      </c>
    </row>
    <row r="2089" spans="1:65" s="13" customFormat="1" ht="11.25">
      <c r="B2089" s="199"/>
      <c r="C2089" s="200"/>
      <c r="D2089" s="201" t="s">
        <v>181</v>
      </c>
      <c r="E2089" s="202" t="s">
        <v>19</v>
      </c>
      <c r="F2089" s="203" t="s">
        <v>2472</v>
      </c>
      <c r="G2089" s="200"/>
      <c r="H2089" s="204">
        <v>136.001</v>
      </c>
      <c r="I2089" s="205"/>
      <c r="J2089" s="200"/>
      <c r="K2089" s="200"/>
      <c r="L2089" s="206"/>
      <c r="M2089" s="207"/>
      <c r="N2089" s="208"/>
      <c r="O2089" s="208"/>
      <c r="P2089" s="208"/>
      <c r="Q2089" s="208"/>
      <c r="R2089" s="208"/>
      <c r="S2089" s="208"/>
      <c r="T2089" s="209"/>
      <c r="AT2089" s="210" t="s">
        <v>181</v>
      </c>
      <c r="AU2089" s="210" t="s">
        <v>79</v>
      </c>
      <c r="AV2089" s="13" t="s">
        <v>79</v>
      </c>
      <c r="AW2089" s="13" t="s">
        <v>31</v>
      </c>
      <c r="AX2089" s="13" t="s">
        <v>73</v>
      </c>
      <c r="AY2089" s="210" t="s">
        <v>165</v>
      </c>
    </row>
    <row r="2090" spans="1:65" s="2" customFormat="1" ht="44.25" customHeight="1">
      <c r="A2090" s="37"/>
      <c r="B2090" s="38"/>
      <c r="C2090" s="181" t="s">
        <v>2473</v>
      </c>
      <c r="D2090" s="181" t="s">
        <v>167</v>
      </c>
      <c r="E2090" s="182" t="s">
        <v>2474</v>
      </c>
      <c r="F2090" s="183" t="s">
        <v>2475</v>
      </c>
      <c r="G2090" s="184" t="s">
        <v>323</v>
      </c>
      <c r="H2090" s="185">
        <v>57.540999999999997</v>
      </c>
      <c r="I2090" s="186"/>
      <c r="J2090" s="187">
        <f>ROUND(I2090*H2090,2)</f>
        <v>0</v>
      </c>
      <c r="K2090" s="183" t="s">
        <v>171</v>
      </c>
      <c r="L2090" s="42"/>
      <c r="M2090" s="188" t="s">
        <v>19</v>
      </c>
      <c r="N2090" s="189" t="s">
        <v>41</v>
      </c>
      <c r="O2090" s="67"/>
      <c r="P2090" s="190">
        <f>O2090*H2090</f>
        <v>0</v>
      </c>
      <c r="Q2090" s="190">
        <v>0</v>
      </c>
      <c r="R2090" s="190">
        <f>Q2090*H2090</f>
        <v>0</v>
      </c>
      <c r="S2090" s="190">
        <v>1.7250000000000001E-2</v>
      </c>
      <c r="T2090" s="191">
        <f>S2090*H2090</f>
        <v>0.99258225</v>
      </c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R2090" s="192" t="s">
        <v>226</v>
      </c>
      <c r="AT2090" s="192" t="s">
        <v>167</v>
      </c>
      <c r="AU2090" s="192" t="s">
        <v>79</v>
      </c>
      <c r="AY2090" s="20" t="s">
        <v>165</v>
      </c>
      <c r="BE2090" s="193">
        <f>IF(N2090="základní",J2090,0)</f>
        <v>0</v>
      </c>
      <c r="BF2090" s="193">
        <f>IF(N2090="snížená",J2090,0)</f>
        <v>0</v>
      </c>
      <c r="BG2090" s="193">
        <f>IF(N2090="zákl. přenesená",J2090,0)</f>
        <v>0</v>
      </c>
      <c r="BH2090" s="193">
        <f>IF(N2090="sníž. přenesená",J2090,0)</f>
        <v>0</v>
      </c>
      <c r="BI2090" s="193">
        <f>IF(N2090="nulová",J2090,0)</f>
        <v>0</v>
      </c>
      <c r="BJ2090" s="20" t="s">
        <v>79</v>
      </c>
      <c r="BK2090" s="193">
        <f>ROUND(I2090*H2090,2)</f>
        <v>0</v>
      </c>
      <c r="BL2090" s="20" t="s">
        <v>226</v>
      </c>
      <c r="BM2090" s="192" t="s">
        <v>2476</v>
      </c>
    </row>
    <row r="2091" spans="1:65" s="2" customFormat="1" ht="11.25">
      <c r="A2091" s="37"/>
      <c r="B2091" s="38"/>
      <c r="C2091" s="39"/>
      <c r="D2091" s="194" t="s">
        <v>172</v>
      </c>
      <c r="E2091" s="39"/>
      <c r="F2091" s="195" t="s">
        <v>2477</v>
      </c>
      <c r="G2091" s="39"/>
      <c r="H2091" s="39"/>
      <c r="I2091" s="196"/>
      <c r="J2091" s="39"/>
      <c r="K2091" s="39"/>
      <c r="L2091" s="42"/>
      <c r="M2091" s="197"/>
      <c r="N2091" s="198"/>
      <c r="O2091" s="67"/>
      <c r="P2091" s="67"/>
      <c r="Q2091" s="67"/>
      <c r="R2091" s="67"/>
      <c r="S2091" s="67"/>
      <c r="T2091" s="68"/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T2091" s="20" t="s">
        <v>172</v>
      </c>
      <c r="AU2091" s="20" t="s">
        <v>79</v>
      </c>
    </row>
    <row r="2092" spans="1:65" s="13" customFormat="1" ht="22.5">
      <c r="B2092" s="199"/>
      <c r="C2092" s="200"/>
      <c r="D2092" s="201" t="s">
        <v>181</v>
      </c>
      <c r="E2092" s="202" t="s">
        <v>19</v>
      </c>
      <c r="F2092" s="203" t="s">
        <v>2478</v>
      </c>
      <c r="G2092" s="200"/>
      <c r="H2092" s="204">
        <v>57.540999999999997</v>
      </c>
      <c r="I2092" s="205"/>
      <c r="J2092" s="200"/>
      <c r="K2092" s="200"/>
      <c r="L2092" s="206"/>
      <c r="M2092" s="207"/>
      <c r="N2092" s="208"/>
      <c r="O2092" s="208"/>
      <c r="P2092" s="208"/>
      <c r="Q2092" s="208"/>
      <c r="R2092" s="208"/>
      <c r="S2092" s="208"/>
      <c r="T2092" s="209"/>
      <c r="AT2092" s="210" t="s">
        <v>181</v>
      </c>
      <c r="AU2092" s="210" t="s">
        <v>79</v>
      </c>
      <c r="AV2092" s="13" t="s">
        <v>79</v>
      </c>
      <c r="AW2092" s="13" t="s">
        <v>31</v>
      </c>
      <c r="AX2092" s="13" t="s">
        <v>69</v>
      </c>
      <c r="AY2092" s="210" t="s">
        <v>165</v>
      </c>
    </row>
    <row r="2093" spans="1:65" s="15" customFormat="1" ht="11.25">
      <c r="B2093" s="221"/>
      <c r="C2093" s="222"/>
      <c r="D2093" s="201" t="s">
        <v>181</v>
      </c>
      <c r="E2093" s="223" t="s">
        <v>19</v>
      </c>
      <c r="F2093" s="224" t="s">
        <v>184</v>
      </c>
      <c r="G2093" s="222"/>
      <c r="H2093" s="225">
        <v>57.540999999999997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181</v>
      </c>
      <c r="AU2093" s="231" t="s">
        <v>79</v>
      </c>
      <c r="AV2093" s="15" t="s">
        <v>88</v>
      </c>
      <c r="AW2093" s="15" t="s">
        <v>31</v>
      </c>
      <c r="AX2093" s="15" t="s">
        <v>73</v>
      </c>
      <c r="AY2093" s="231" t="s">
        <v>165</v>
      </c>
    </row>
    <row r="2094" spans="1:65" s="2" customFormat="1" ht="49.15" customHeight="1">
      <c r="A2094" s="37"/>
      <c r="B2094" s="38"/>
      <c r="C2094" s="181" t="s">
        <v>1621</v>
      </c>
      <c r="D2094" s="181" t="s">
        <v>167</v>
      </c>
      <c r="E2094" s="182" t="s">
        <v>2479</v>
      </c>
      <c r="F2094" s="183" t="s">
        <v>2480</v>
      </c>
      <c r="G2094" s="184" t="s">
        <v>323</v>
      </c>
      <c r="H2094" s="185">
        <v>206.35</v>
      </c>
      <c r="I2094" s="186"/>
      <c r="J2094" s="187">
        <f>ROUND(I2094*H2094,2)</f>
        <v>0</v>
      </c>
      <c r="K2094" s="183" t="s">
        <v>171</v>
      </c>
      <c r="L2094" s="42"/>
      <c r="M2094" s="188" t="s">
        <v>19</v>
      </c>
      <c r="N2094" s="189" t="s">
        <v>41</v>
      </c>
      <c r="O2094" s="67"/>
      <c r="P2094" s="190">
        <f>O2094*H2094</f>
        <v>0</v>
      </c>
      <c r="Q2094" s="190">
        <v>1.2200000000000001E-2</v>
      </c>
      <c r="R2094" s="190">
        <f>Q2094*H2094</f>
        <v>2.5174699999999999</v>
      </c>
      <c r="S2094" s="190">
        <v>0</v>
      </c>
      <c r="T2094" s="191">
        <f>S2094*H2094</f>
        <v>0</v>
      </c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R2094" s="192" t="s">
        <v>226</v>
      </c>
      <c r="AT2094" s="192" t="s">
        <v>167</v>
      </c>
      <c r="AU2094" s="192" t="s">
        <v>79</v>
      </c>
      <c r="AY2094" s="20" t="s">
        <v>165</v>
      </c>
      <c r="BE2094" s="193">
        <f>IF(N2094="základní",J2094,0)</f>
        <v>0</v>
      </c>
      <c r="BF2094" s="193">
        <f>IF(N2094="snížená",J2094,0)</f>
        <v>0</v>
      </c>
      <c r="BG2094" s="193">
        <f>IF(N2094="zákl. přenesená",J2094,0)</f>
        <v>0</v>
      </c>
      <c r="BH2094" s="193">
        <f>IF(N2094="sníž. přenesená",J2094,0)</f>
        <v>0</v>
      </c>
      <c r="BI2094" s="193">
        <f>IF(N2094="nulová",J2094,0)</f>
        <v>0</v>
      </c>
      <c r="BJ2094" s="20" t="s">
        <v>79</v>
      </c>
      <c r="BK2094" s="193">
        <f>ROUND(I2094*H2094,2)</f>
        <v>0</v>
      </c>
      <c r="BL2094" s="20" t="s">
        <v>226</v>
      </c>
      <c r="BM2094" s="192" t="s">
        <v>2481</v>
      </c>
    </row>
    <row r="2095" spans="1:65" s="2" customFormat="1" ht="11.25">
      <c r="A2095" s="37"/>
      <c r="B2095" s="38"/>
      <c r="C2095" s="39"/>
      <c r="D2095" s="194" t="s">
        <v>172</v>
      </c>
      <c r="E2095" s="39"/>
      <c r="F2095" s="195" t="s">
        <v>2482</v>
      </c>
      <c r="G2095" s="39"/>
      <c r="H2095" s="39"/>
      <c r="I2095" s="196"/>
      <c r="J2095" s="39"/>
      <c r="K2095" s="39"/>
      <c r="L2095" s="42"/>
      <c r="M2095" s="197"/>
      <c r="N2095" s="198"/>
      <c r="O2095" s="67"/>
      <c r="P2095" s="67"/>
      <c r="Q2095" s="67"/>
      <c r="R2095" s="67"/>
      <c r="S2095" s="67"/>
      <c r="T2095" s="68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T2095" s="20" t="s">
        <v>172</v>
      </c>
      <c r="AU2095" s="20" t="s">
        <v>79</v>
      </c>
    </row>
    <row r="2096" spans="1:65" s="13" customFormat="1" ht="11.25">
      <c r="B2096" s="199"/>
      <c r="C2096" s="200"/>
      <c r="D2096" s="201" t="s">
        <v>181</v>
      </c>
      <c r="E2096" s="202" t="s">
        <v>19</v>
      </c>
      <c r="F2096" s="203" t="s">
        <v>2483</v>
      </c>
      <c r="G2096" s="200"/>
      <c r="H2096" s="204">
        <v>206.35</v>
      </c>
      <c r="I2096" s="205"/>
      <c r="J2096" s="200"/>
      <c r="K2096" s="200"/>
      <c r="L2096" s="206"/>
      <c r="M2096" s="207"/>
      <c r="N2096" s="208"/>
      <c r="O2096" s="208"/>
      <c r="P2096" s="208"/>
      <c r="Q2096" s="208"/>
      <c r="R2096" s="208"/>
      <c r="S2096" s="208"/>
      <c r="T2096" s="209"/>
      <c r="AT2096" s="210" t="s">
        <v>181</v>
      </c>
      <c r="AU2096" s="210" t="s">
        <v>79</v>
      </c>
      <c r="AV2096" s="13" t="s">
        <v>79</v>
      </c>
      <c r="AW2096" s="13" t="s">
        <v>31</v>
      </c>
      <c r="AX2096" s="13" t="s">
        <v>69</v>
      </c>
      <c r="AY2096" s="210" t="s">
        <v>165</v>
      </c>
    </row>
    <row r="2097" spans="1:65" s="15" customFormat="1" ht="11.25">
      <c r="B2097" s="221"/>
      <c r="C2097" s="222"/>
      <c r="D2097" s="201" t="s">
        <v>181</v>
      </c>
      <c r="E2097" s="223" t="s">
        <v>19</v>
      </c>
      <c r="F2097" s="224" t="s">
        <v>184</v>
      </c>
      <c r="G2097" s="222"/>
      <c r="H2097" s="225">
        <v>206.35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181</v>
      </c>
      <c r="AU2097" s="231" t="s">
        <v>79</v>
      </c>
      <c r="AV2097" s="15" t="s">
        <v>88</v>
      </c>
      <c r="AW2097" s="15" t="s">
        <v>31</v>
      </c>
      <c r="AX2097" s="15" t="s">
        <v>73</v>
      </c>
      <c r="AY2097" s="231" t="s">
        <v>165</v>
      </c>
    </row>
    <row r="2098" spans="1:65" s="2" customFormat="1" ht="55.5" customHeight="1">
      <c r="A2098" s="37"/>
      <c r="B2098" s="38"/>
      <c r="C2098" s="181" t="s">
        <v>2484</v>
      </c>
      <c r="D2098" s="181" t="s">
        <v>167</v>
      </c>
      <c r="E2098" s="182" t="s">
        <v>2485</v>
      </c>
      <c r="F2098" s="183" t="s">
        <v>2486</v>
      </c>
      <c r="G2098" s="184" t="s">
        <v>323</v>
      </c>
      <c r="H2098" s="185">
        <v>254.22</v>
      </c>
      <c r="I2098" s="186"/>
      <c r="J2098" s="187">
        <f>ROUND(I2098*H2098,2)</f>
        <v>0</v>
      </c>
      <c r="K2098" s="183" t="s">
        <v>171</v>
      </c>
      <c r="L2098" s="42"/>
      <c r="M2098" s="188" t="s">
        <v>19</v>
      </c>
      <c r="N2098" s="189" t="s">
        <v>41</v>
      </c>
      <c r="O2098" s="67"/>
      <c r="P2098" s="190">
        <f>O2098*H2098</f>
        <v>0</v>
      </c>
      <c r="Q2098" s="190">
        <v>2.487E-2</v>
      </c>
      <c r="R2098" s="190">
        <f>Q2098*H2098</f>
        <v>6.3224514000000003</v>
      </c>
      <c r="S2098" s="190">
        <v>0</v>
      </c>
      <c r="T2098" s="191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2" t="s">
        <v>226</v>
      </c>
      <c r="AT2098" s="192" t="s">
        <v>167</v>
      </c>
      <c r="AU2098" s="192" t="s">
        <v>79</v>
      </c>
      <c r="AY2098" s="20" t="s">
        <v>165</v>
      </c>
      <c r="BE2098" s="193">
        <f>IF(N2098="základní",J2098,0)</f>
        <v>0</v>
      </c>
      <c r="BF2098" s="193">
        <f>IF(N2098="snížená",J2098,0)</f>
        <v>0</v>
      </c>
      <c r="BG2098" s="193">
        <f>IF(N2098="zákl. přenesená",J2098,0)</f>
        <v>0</v>
      </c>
      <c r="BH2098" s="193">
        <f>IF(N2098="sníž. přenesená",J2098,0)</f>
        <v>0</v>
      </c>
      <c r="BI2098" s="193">
        <f>IF(N2098="nulová",J2098,0)</f>
        <v>0</v>
      </c>
      <c r="BJ2098" s="20" t="s">
        <v>79</v>
      </c>
      <c r="BK2098" s="193">
        <f>ROUND(I2098*H2098,2)</f>
        <v>0</v>
      </c>
      <c r="BL2098" s="20" t="s">
        <v>226</v>
      </c>
      <c r="BM2098" s="192" t="s">
        <v>2487</v>
      </c>
    </row>
    <row r="2099" spans="1:65" s="2" customFormat="1" ht="11.25">
      <c r="A2099" s="37"/>
      <c r="B2099" s="38"/>
      <c r="C2099" s="39"/>
      <c r="D2099" s="194" t="s">
        <v>172</v>
      </c>
      <c r="E2099" s="39"/>
      <c r="F2099" s="195" t="s">
        <v>2488</v>
      </c>
      <c r="G2099" s="39"/>
      <c r="H2099" s="39"/>
      <c r="I2099" s="196"/>
      <c r="J2099" s="39"/>
      <c r="K2099" s="39"/>
      <c r="L2099" s="42"/>
      <c r="M2099" s="197"/>
      <c r="N2099" s="198"/>
      <c r="O2099" s="67"/>
      <c r="P2099" s="67"/>
      <c r="Q2099" s="67"/>
      <c r="R2099" s="67"/>
      <c r="S2099" s="67"/>
      <c r="T2099" s="6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172</v>
      </c>
      <c r="AU2099" s="20" t="s">
        <v>79</v>
      </c>
    </row>
    <row r="2100" spans="1:65" s="13" customFormat="1" ht="11.25">
      <c r="B2100" s="199"/>
      <c r="C2100" s="200"/>
      <c r="D2100" s="201" t="s">
        <v>181</v>
      </c>
      <c r="E2100" s="202" t="s">
        <v>19</v>
      </c>
      <c r="F2100" s="203" t="s">
        <v>2489</v>
      </c>
      <c r="G2100" s="200"/>
      <c r="H2100" s="204">
        <v>254.22</v>
      </c>
      <c r="I2100" s="205"/>
      <c r="J2100" s="200"/>
      <c r="K2100" s="200"/>
      <c r="L2100" s="206"/>
      <c r="M2100" s="207"/>
      <c r="N2100" s="208"/>
      <c r="O2100" s="208"/>
      <c r="P2100" s="208"/>
      <c r="Q2100" s="208"/>
      <c r="R2100" s="208"/>
      <c r="S2100" s="208"/>
      <c r="T2100" s="209"/>
      <c r="AT2100" s="210" t="s">
        <v>181</v>
      </c>
      <c r="AU2100" s="210" t="s">
        <v>79</v>
      </c>
      <c r="AV2100" s="13" t="s">
        <v>79</v>
      </c>
      <c r="AW2100" s="13" t="s">
        <v>31</v>
      </c>
      <c r="AX2100" s="13" t="s">
        <v>69</v>
      </c>
      <c r="AY2100" s="210" t="s">
        <v>165</v>
      </c>
    </row>
    <row r="2101" spans="1:65" s="15" customFormat="1" ht="11.25">
      <c r="B2101" s="221"/>
      <c r="C2101" s="222"/>
      <c r="D2101" s="201" t="s">
        <v>181</v>
      </c>
      <c r="E2101" s="223" t="s">
        <v>19</v>
      </c>
      <c r="F2101" s="224" t="s">
        <v>184</v>
      </c>
      <c r="G2101" s="222"/>
      <c r="H2101" s="225">
        <v>254.22</v>
      </c>
      <c r="I2101" s="226"/>
      <c r="J2101" s="222"/>
      <c r="K2101" s="222"/>
      <c r="L2101" s="227"/>
      <c r="M2101" s="228"/>
      <c r="N2101" s="229"/>
      <c r="O2101" s="229"/>
      <c r="P2101" s="229"/>
      <c r="Q2101" s="229"/>
      <c r="R2101" s="229"/>
      <c r="S2101" s="229"/>
      <c r="T2101" s="230"/>
      <c r="AT2101" s="231" t="s">
        <v>181</v>
      </c>
      <c r="AU2101" s="231" t="s">
        <v>79</v>
      </c>
      <c r="AV2101" s="15" t="s">
        <v>88</v>
      </c>
      <c r="AW2101" s="15" t="s">
        <v>31</v>
      </c>
      <c r="AX2101" s="15" t="s">
        <v>73</v>
      </c>
      <c r="AY2101" s="231" t="s">
        <v>165</v>
      </c>
    </row>
    <row r="2102" spans="1:65" s="2" customFormat="1" ht="49.15" customHeight="1">
      <c r="A2102" s="37"/>
      <c r="B2102" s="38"/>
      <c r="C2102" s="181" t="s">
        <v>1626</v>
      </c>
      <c r="D2102" s="181" t="s">
        <v>167</v>
      </c>
      <c r="E2102" s="182" t="s">
        <v>2490</v>
      </c>
      <c r="F2102" s="183" t="s">
        <v>2491</v>
      </c>
      <c r="G2102" s="184" t="s">
        <v>323</v>
      </c>
      <c r="H2102" s="185">
        <v>15.58</v>
      </c>
      <c r="I2102" s="186"/>
      <c r="J2102" s="187">
        <f>ROUND(I2102*H2102,2)</f>
        <v>0</v>
      </c>
      <c r="K2102" s="183" t="s">
        <v>171</v>
      </c>
      <c r="L2102" s="42"/>
      <c r="M2102" s="188" t="s">
        <v>19</v>
      </c>
      <c r="N2102" s="189" t="s">
        <v>41</v>
      </c>
      <c r="O2102" s="67"/>
      <c r="P2102" s="190">
        <f>O2102*H2102</f>
        <v>0</v>
      </c>
      <c r="Q2102" s="190">
        <v>1.259E-2</v>
      </c>
      <c r="R2102" s="190">
        <f>Q2102*H2102</f>
        <v>0.1961522</v>
      </c>
      <c r="S2102" s="190">
        <v>0</v>
      </c>
      <c r="T2102" s="191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92" t="s">
        <v>226</v>
      </c>
      <c r="AT2102" s="192" t="s">
        <v>167</v>
      </c>
      <c r="AU2102" s="192" t="s">
        <v>79</v>
      </c>
      <c r="AY2102" s="20" t="s">
        <v>165</v>
      </c>
      <c r="BE2102" s="193">
        <f>IF(N2102="základní",J2102,0)</f>
        <v>0</v>
      </c>
      <c r="BF2102" s="193">
        <f>IF(N2102="snížená",J2102,0)</f>
        <v>0</v>
      </c>
      <c r="BG2102" s="193">
        <f>IF(N2102="zákl. přenesená",J2102,0)</f>
        <v>0</v>
      </c>
      <c r="BH2102" s="193">
        <f>IF(N2102="sníž. přenesená",J2102,0)</f>
        <v>0</v>
      </c>
      <c r="BI2102" s="193">
        <f>IF(N2102="nulová",J2102,0)</f>
        <v>0</v>
      </c>
      <c r="BJ2102" s="20" t="s">
        <v>79</v>
      </c>
      <c r="BK2102" s="193">
        <f>ROUND(I2102*H2102,2)</f>
        <v>0</v>
      </c>
      <c r="BL2102" s="20" t="s">
        <v>226</v>
      </c>
      <c r="BM2102" s="192" t="s">
        <v>2492</v>
      </c>
    </row>
    <row r="2103" spans="1:65" s="2" customFormat="1" ht="11.25">
      <c r="A2103" s="37"/>
      <c r="B2103" s="38"/>
      <c r="C2103" s="39"/>
      <c r="D2103" s="194" t="s">
        <v>172</v>
      </c>
      <c r="E2103" s="39"/>
      <c r="F2103" s="195" t="s">
        <v>2493</v>
      </c>
      <c r="G2103" s="39"/>
      <c r="H2103" s="39"/>
      <c r="I2103" s="196"/>
      <c r="J2103" s="39"/>
      <c r="K2103" s="39"/>
      <c r="L2103" s="42"/>
      <c r="M2103" s="197"/>
      <c r="N2103" s="198"/>
      <c r="O2103" s="67"/>
      <c r="P2103" s="67"/>
      <c r="Q2103" s="67"/>
      <c r="R2103" s="67"/>
      <c r="S2103" s="67"/>
      <c r="T2103" s="68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T2103" s="20" t="s">
        <v>172</v>
      </c>
      <c r="AU2103" s="20" t="s">
        <v>79</v>
      </c>
    </row>
    <row r="2104" spans="1:65" s="13" customFormat="1" ht="11.25">
      <c r="B2104" s="199"/>
      <c r="C2104" s="200"/>
      <c r="D2104" s="201" t="s">
        <v>181</v>
      </c>
      <c r="E2104" s="202" t="s">
        <v>19</v>
      </c>
      <c r="F2104" s="203" t="s">
        <v>2494</v>
      </c>
      <c r="G2104" s="200"/>
      <c r="H2104" s="204">
        <v>15.58</v>
      </c>
      <c r="I2104" s="205"/>
      <c r="J2104" s="200"/>
      <c r="K2104" s="200"/>
      <c r="L2104" s="206"/>
      <c r="M2104" s="207"/>
      <c r="N2104" s="208"/>
      <c r="O2104" s="208"/>
      <c r="P2104" s="208"/>
      <c r="Q2104" s="208"/>
      <c r="R2104" s="208"/>
      <c r="S2104" s="208"/>
      <c r="T2104" s="209"/>
      <c r="AT2104" s="210" t="s">
        <v>181</v>
      </c>
      <c r="AU2104" s="210" t="s">
        <v>79</v>
      </c>
      <c r="AV2104" s="13" t="s">
        <v>79</v>
      </c>
      <c r="AW2104" s="13" t="s">
        <v>31</v>
      </c>
      <c r="AX2104" s="13" t="s">
        <v>69</v>
      </c>
      <c r="AY2104" s="210" t="s">
        <v>165</v>
      </c>
    </row>
    <row r="2105" spans="1:65" s="15" customFormat="1" ht="11.25">
      <c r="B2105" s="221"/>
      <c r="C2105" s="222"/>
      <c r="D2105" s="201" t="s">
        <v>181</v>
      </c>
      <c r="E2105" s="223" t="s">
        <v>19</v>
      </c>
      <c r="F2105" s="224" t="s">
        <v>184</v>
      </c>
      <c r="G2105" s="222"/>
      <c r="H2105" s="225">
        <v>15.58</v>
      </c>
      <c r="I2105" s="226"/>
      <c r="J2105" s="222"/>
      <c r="K2105" s="222"/>
      <c r="L2105" s="227"/>
      <c r="M2105" s="228"/>
      <c r="N2105" s="229"/>
      <c r="O2105" s="229"/>
      <c r="P2105" s="229"/>
      <c r="Q2105" s="229"/>
      <c r="R2105" s="229"/>
      <c r="S2105" s="229"/>
      <c r="T2105" s="230"/>
      <c r="AT2105" s="231" t="s">
        <v>181</v>
      </c>
      <c r="AU2105" s="231" t="s">
        <v>79</v>
      </c>
      <c r="AV2105" s="15" t="s">
        <v>88</v>
      </c>
      <c r="AW2105" s="15" t="s">
        <v>31</v>
      </c>
      <c r="AX2105" s="15" t="s">
        <v>73</v>
      </c>
      <c r="AY2105" s="231" t="s">
        <v>165</v>
      </c>
    </row>
    <row r="2106" spans="1:65" s="2" customFormat="1" ht="55.5" customHeight="1">
      <c r="A2106" s="37"/>
      <c r="B2106" s="38"/>
      <c r="C2106" s="181" t="s">
        <v>2495</v>
      </c>
      <c r="D2106" s="181" t="s">
        <v>167</v>
      </c>
      <c r="E2106" s="182" t="s">
        <v>2496</v>
      </c>
      <c r="F2106" s="183" t="s">
        <v>2497</v>
      </c>
      <c r="G2106" s="184" t="s">
        <v>323</v>
      </c>
      <c r="H2106" s="185">
        <v>34.72</v>
      </c>
      <c r="I2106" s="186"/>
      <c r="J2106" s="187">
        <f>ROUND(I2106*H2106,2)</f>
        <v>0</v>
      </c>
      <c r="K2106" s="183" t="s">
        <v>171</v>
      </c>
      <c r="L2106" s="42"/>
      <c r="M2106" s="188" t="s">
        <v>19</v>
      </c>
      <c r="N2106" s="189" t="s">
        <v>41</v>
      </c>
      <c r="O2106" s="67"/>
      <c r="P2106" s="190">
        <f>O2106*H2106</f>
        <v>0</v>
      </c>
      <c r="Q2106" s="190">
        <v>2.2599999999999999E-2</v>
      </c>
      <c r="R2106" s="190">
        <f>Q2106*H2106</f>
        <v>0.78467199999999993</v>
      </c>
      <c r="S2106" s="190">
        <v>0</v>
      </c>
      <c r="T2106" s="191">
        <f>S2106*H2106</f>
        <v>0</v>
      </c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R2106" s="192" t="s">
        <v>226</v>
      </c>
      <c r="AT2106" s="192" t="s">
        <v>167</v>
      </c>
      <c r="AU2106" s="192" t="s">
        <v>79</v>
      </c>
      <c r="AY2106" s="20" t="s">
        <v>165</v>
      </c>
      <c r="BE2106" s="193">
        <f>IF(N2106="základní",J2106,0)</f>
        <v>0</v>
      </c>
      <c r="BF2106" s="193">
        <f>IF(N2106="snížená",J2106,0)</f>
        <v>0</v>
      </c>
      <c r="BG2106" s="193">
        <f>IF(N2106="zákl. přenesená",J2106,0)</f>
        <v>0</v>
      </c>
      <c r="BH2106" s="193">
        <f>IF(N2106="sníž. přenesená",J2106,0)</f>
        <v>0</v>
      </c>
      <c r="BI2106" s="193">
        <f>IF(N2106="nulová",J2106,0)</f>
        <v>0</v>
      </c>
      <c r="BJ2106" s="20" t="s">
        <v>79</v>
      </c>
      <c r="BK2106" s="193">
        <f>ROUND(I2106*H2106,2)</f>
        <v>0</v>
      </c>
      <c r="BL2106" s="20" t="s">
        <v>226</v>
      </c>
      <c r="BM2106" s="192" t="s">
        <v>2498</v>
      </c>
    </row>
    <row r="2107" spans="1:65" s="2" customFormat="1" ht="11.25">
      <c r="A2107" s="37"/>
      <c r="B2107" s="38"/>
      <c r="C2107" s="39"/>
      <c r="D2107" s="194" t="s">
        <v>172</v>
      </c>
      <c r="E2107" s="39"/>
      <c r="F2107" s="195" t="s">
        <v>2499</v>
      </c>
      <c r="G2107" s="39"/>
      <c r="H2107" s="39"/>
      <c r="I2107" s="196"/>
      <c r="J2107" s="39"/>
      <c r="K2107" s="39"/>
      <c r="L2107" s="42"/>
      <c r="M2107" s="197"/>
      <c r="N2107" s="198"/>
      <c r="O2107" s="67"/>
      <c r="P2107" s="67"/>
      <c r="Q2107" s="67"/>
      <c r="R2107" s="67"/>
      <c r="S2107" s="67"/>
      <c r="T2107" s="68"/>
      <c r="U2107" s="37"/>
      <c r="V2107" s="37"/>
      <c r="W2107" s="37"/>
      <c r="X2107" s="37"/>
      <c r="Y2107" s="37"/>
      <c r="Z2107" s="37"/>
      <c r="AA2107" s="37"/>
      <c r="AB2107" s="37"/>
      <c r="AC2107" s="37"/>
      <c r="AD2107" s="37"/>
      <c r="AE2107" s="37"/>
      <c r="AT2107" s="20" t="s">
        <v>172</v>
      </c>
      <c r="AU2107" s="20" t="s">
        <v>79</v>
      </c>
    </row>
    <row r="2108" spans="1:65" s="13" customFormat="1" ht="11.25">
      <c r="B2108" s="199"/>
      <c r="C2108" s="200"/>
      <c r="D2108" s="201" t="s">
        <v>181</v>
      </c>
      <c r="E2108" s="202" t="s">
        <v>19</v>
      </c>
      <c r="F2108" s="203" t="s">
        <v>2500</v>
      </c>
      <c r="G2108" s="200"/>
      <c r="H2108" s="204">
        <v>34.72</v>
      </c>
      <c r="I2108" s="205"/>
      <c r="J2108" s="200"/>
      <c r="K2108" s="200"/>
      <c r="L2108" s="206"/>
      <c r="M2108" s="207"/>
      <c r="N2108" s="208"/>
      <c r="O2108" s="208"/>
      <c r="P2108" s="208"/>
      <c r="Q2108" s="208"/>
      <c r="R2108" s="208"/>
      <c r="S2108" s="208"/>
      <c r="T2108" s="209"/>
      <c r="AT2108" s="210" t="s">
        <v>181</v>
      </c>
      <c r="AU2108" s="210" t="s">
        <v>79</v>
      </c>
      <c r="AV2108" s="13" t="s">
        <v>79</v>
      </c>
      <c r="AW2108" s="13" t="s">
        <v>31</v>
      </c>
      <c r="AX2108" s="13" t="s">
        <v>69</v>
      </c>
      <c r="AY2108" s="210" t="s">
        <v>165</v>
      </c>
    </row>
    <row r="2109" spans="1:65" s="15" customFormat="1" ht="11.25">
      <c r="B2109" s="221"/>
      <c r="C2109" s="222"/>
      <c r="D2109" s="201" t="s">
        <v>181</v>
      </c>
      <c r="E2109" s="223" t="s">
        <v>19</v>
      </c>
      <c r="F2109" s="224" t="s">
        <v>184</v>
      </c>
      <c r="G2109" s="222"/>
      <c r="H2109" s="225">
        <v>34.72</v>
      </c>
      <c r="I2109" s="226"/>
      <c r="J2109" s="222"/>
      <c r="K2109" s="222"/>
      <c r="L2109" s="227"/>
      <c r="M2109" s="228"/>
      <c r="N2109" s="229"/>
      <c r="O2109" s="229"/>
      <c r="P2109" s="229"/>
      <c r="Q2109" s="229"/>
      <c r="R2109" s="229"/>
      <c r="S2109" s="229"/>
      <c r="T2109" s="230"/>
      <c r="AT2109" s="231" t="s">
        <v>181</v>
      </c>
      <c r="AU2109" s="231" t="s">
        <v>79</v>
      </c>
      <c r="AV2109" s="15" t="s">
        <v>88</v>
      </c>
      <c r="AW2109" s="15" t="s">
        <v>31</v>
      </c>
      <c r="AX2109" s="15" t="s">
        <v>73</v>
      </c>
      <c r="AY2109" s="231" t="s">
        <v>165</v>
      </c>
    </row>
    <row r="2110" spans="1:65" s="2" customFormat="1" ht="44.25" customHeight="1">
      <c r="A2110" s="37"/>
      <c r="B2110" s="38"/>
      <c r="C2110" s="181" t="s">
        <v>1633</v>
      </c>
      <c r="D2110" s="181" t="s">
        <v>167</v>
      </c>
      <c r="E2110" s="182" t="s">
        <v>2501</v>
      </c>
      <c r="F2110" s="183" t="s">
        <v>2502</v>
      </c>
      <c r="G2110" s="184" t="s">
        <v>170</v>
      </c>
      <c r="H2110" s="185">
        <v>7.9</v>
      </c>
      <c r="I2110" s="186"/>
      <c r="J2110" s="187">
        <f>ROUND(I2110*H2110,2)</f>
        <v>0</v>
      </c>
      <c r="K2110" s="183" t="s">
        <v>171</v>
      </c>
      <c r="L2110" s="42"/>
      <c r="M2110" s="188" t="s">
        <v>19</v>
      </c>
      <c r="N2110" s="189" t="s">
        <v>41</v>
      </c>
      <c r="O2110" s="67"/>
      <c r="P2110" s="190">
        <f>O2110*H2110</f>
        <v>0</v>
      </c>
      <c r="Q2110" s="190">
        <v>4.3800000000000002E-3</v>
      </c>
      <c r="R2110" s="190">
        <f>Q2110*H2110</f>
        <v>3.4602000000000001E-2</v>
      </c>
      <c r="S2110" s="190">
        <v>0</v>
      </c>
      <c r="T2110" s="191">
        <f>S2110*H2110</f>
        <v>0</v>
      </c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R2110" s="192" t="s">
        <v>226</v>
      </c>
      <c r="AT2110" s="192" t="s">
        <v>167</v>
      </c>
      <c r="AU2110" s="192" t="s">
        <v>79</v>
      </c>
      <c r="AY2110" s="20" t="s">
        <v>165</v>
      </c>
      <c r="BE2110" s="193">
        <f>IF(N2110="základní",J2110,0)</f>
        <v>0</v>
      </c>
      <c r="BF2110" s="193">
        <f>IF(N2110="snížená",J2110,0)</f>
        <v>0</v>
      </c>
      <c r="BG2110" s="193">
        <f>IF(N2110="zákl. přenesená",J2110,0)</f>
        <v>0</v>
      </c>
      <c r="BH2110" s="193">
        <f>IF(N2110="sníž. přenesená",J2110,0)</f>
        <v>0</v>
      </c>
      <c r="BI2110" s="193">
        <f>IF(N2110="nulová",J2110,0)</f>
        <v>0</v>
      </c>
      <c r="BJ2110" s="20" t="s">
        <v>79</v>
      </c>
      <c r="BK2110" s="193">
        <f>ROUND(I2110*H2110,2)</f>
        <v>0</v>
      </c>
      <c r="BL2110" s="20" t="s">
        <v>226</v>
      </c>
      <c r="BM2110" s="192" t="s">
        <v>2503</v>
      </c>
    </row>
    <row r="2111" spans="1:65" s="2" customFormat="1" ht="11.25">
      <c r="A2111" s="37"/>
      <c r="B2111" s="38"/>
      <c r="C2111" s="39"/>
      <c r="D2111" s="194" t="s">
        <v>172</v>
      </c>
      <c r="E2111" s="39"/>
      <c r="F2111" s="195" t="s">
        <v>2504</v>
      </c>
      <c r="G2111" s="39"/>
      <c r="H2111" s="39"/>
      <c r="I2111" s="196"/>
      <c r="J2111" s="39"/>
      <c r="K2111" s="39"/>
      <c r="L2111" s="42"/>
      <c r="M2111" s="197"/>
      <c r="N2111" s="198"/>
      <c r="O2111" s="67"/>
      <c r="P2111" s="67"/>
      <c r="Q2111" s="67"/>
      <c r="R2111" s="67"/>
      <c r="S2111" s="67"/>
      <c r="T2111" s="68"/>
      <c r="U2111" s="37"/>
      <c r="V2111" s="37"/>
      <c r="W2111" s="37"/>
      <c r="X2111" s="37"/>
      <c r="Y2111" s="37"/>
      <c r="Z2111" s="37"/>
      <c r="AA2111" s="37"/>
      <c r="AB2111" s="37"/>
      <c r="AC2111" s="37"/>
      <c r="AD2111" s="37"/>
      <c r="AE2111" s="37"/>
      <c r="AT2111" s="20" t="s">
        <v>172</v>
      </c>
      <c r="AU2111" s="20" t="s">
        <v>79</v>
      </c>
    </row>
    <row r="2112" spans="1:65" s="13" customFormat="1" ht="11.25">
      <c r="B2112" s="199"/>
      <c r="C2112" s="200"/>
      <c r="D2112" s="201" t="s">
        <v>181</v>
      </c>
      <c r="E2112" s="202" t="s">
        <v>19</v>
      </c>
      <c r="F2112" s="203" t="s">
        <v>2505</v>
      </c>
      <c r="G2112" s="200"/>
      <c r="H2112" s="204">
        <v>7.9</v>
      </c>
      <c r="I2112" s="205"/>
      <c r="J2112" s="200"/>
      <c r="K2112" s="200"/>
      <c r="L2112" s="206"/>
      <c r="M2112" s="207"/>
      <c r="N2112" s="208"/>
      <c r="O2112" s="208"/>
      <c r="P2112" s="208"/>
      <c r="Q2112" s="208"/>
      <c r="R2112" s="208"/>
      <c r="S2112" s="208"/>
      <c r="T2112" s="209"/>
      <c r="AT2112" s="210" t="s">
        <v>181</v>
      </c>
      <c r="AU2112" s="210" t="s">
        <v>79</v>
      </c>
      <c r="AV2112" s="13" t="s">
        <v>79</v>
      </c>
      <c r="AW2112" s="13" t="s">
        <v>31</v>
      </c>
      <c r="AX2112" s="13" t="s">
        <v>69</v>
      </c>
      <c r="AY2112" s="210" t="s">
        <v>165</v>
      </c>
    </row>
    <row r="2113" spans="1:65" s="15" customFormat="1" ht="11.25">
      <c r="B2113" s="221"/>
      <c r="C2113" s="222"/>
      <c r="D2113" s="201" t="s">
        <v>181</v>
      </c>
      <c r="E2113" s="223" t="s">
        <v>19</v>
      </c>
      <c r="F2113" s="224" t="s">
        <v>184</v>
      </c>
      <c r="G2113" s="222"/>
      <c r="H2113" s="225">
        <v>7.9</v>
      </c>
      <c r="I2113" s="226"/>
      <c r="J2113" s="222"/>
      <c r="K2113" s="222"/>
      <c r="L2113" s="227"/>
      <c r="M2113" s="228"/>
      <c r="N2113" s="229"/>
      <c r="O2113" s="229"/>
      <c r="P2113" s="229"/>
      <c r="Q2113" s="229"/>
      <c r="R2113" s="229"/>
      <c r="S2113" s="229"/>
      <c r="T2113" s="230"/>
      <c r="AT2113" s="231" t="s">
        <v>181</v>
      </c>
      <c r="AU2113" s="231" t="s">
        <v>79</v>
      </c>
      <c r="AV2113" s="15" t="s">
        <v>88</v>
      </c>
      <c r="AW2113" s="15" t="s">
        <v>31</v>
      </c>
      <c r="AX2113" s="15" t="s">
        <v>73</v>
      </c>
      <c r="AY2113" s="231" t="s">
        <v>165</v>
      </c>
    </row>
    <row r="2114" spans="1:65" s="2" customFormat="1" ht="49.15" customHeight="1">
      <c r="A2114" s="37"/>
      <c r="B2114" s="38"/>
      <c r="C2114" s="181" t="s">
        <v>2506</v>
      </c>
      <c r="D2114" s="181" t="s">
        <v>167</v>
      </c>
      <c r="E2114" s="182" t="s">
        <v>2507</v>
      </c>
      <c r="F2114" s="183" t="s">
        <v>2508</v>
      </c>
      <c r="G2114" s="184" t="s">
        <v>323</v>
      </c>
      <c r="H2114" s="185">
        <v>116.28</v>
      </c>
      <c r="I2114" s="186"/>
      <c r="J2114" s="187">
        <f>ROUND(I2114*H2114,2)</f>
        <v>0</v>
      </c>
      <c r="K2114" s="183" t="s">
        <v>171</v>
      </c>
      <c r="L2114" s="42"/>
      <c r="M2114" s="188" t="s">
        <v>19</v>
      </c>
      <c r="N2114" s="189" t="s">
        <v>41</v>
      </c>
      <c r="O2114" s="67"/>
      <c r="P2114" s="190">
        <f>O2114*H2114</f>
        <v>0</v>
      </c>
      <c r="Q2114" s="190">
        <v>0</v>
      </c>
      <c r="R2114" s="190">
        <f>Q2114*H2114</f>
        <v>0</v>
      </c>
      <c r="S2114" s="190">
        <v>2.8309999999999998E-2</v>
      </c>
      <c r="T2114" s="191">
        <f>S2114*H2114</f>
        <v>3.2918867999999999</v>
      </c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R2114" s="192" t="s">
        <v>226</v>
      </c>
      <c r="AT2114" s="192" t="s">
        <v>167</v>
      </c>
      <c r="AU2114" s="192" t="s">
        <v>79</v>
      </c>
      <c r="AY2114" s="20" t="s">
        <v>165</v>
      </c>
      <c r="BE2114" s="193">
        <f>IF(N2114="základní",J2114,0)</f>
        <v>0</v>
      </c>
      <c r="BF2114" s="193">
        <f>IF(N2114="snížená",J2114,0)</f>
        <v>0</v>
      </c>
      <c r="BG2114" s="193">
        <f>IF(N2114="zákl. přenesená",J2114,0)</f>
        <v>0</v>
      </c>
      <c r="BH2114" s="193">
        <f>IF(N2114="sníž. přenesená",J2114,0)</f>
        <v>0</v>
      </c>
      <c r="BI2114" s="193">
        <f>IF(N2114="nulová",J2114,0)</f>
        <v>0</v>
      </c>
      <c r="BJ2114" s="20" t="s">
        <v>79</v>
      </c>
      <c r="BK2114" s="193">
        <f>ROUND(I2114*H2114,2)</f>
        <v>0</v>
      </c>
      <c r="BL2114" s="20" t="s">
        <v>226</v>
      </c>
      <c r="BM2114" s="192" t="s">
        <v>2509</v>
      </c>
    </row>
    <row r="2115" spans="1:65" s="2" customFormat="1" ht="11.25">
      <c r="A2115" s="37"/>
      <c r="B2115" s="38"/>
      <c r="C2115" s="39"/>
      <c r="D2115" s="194" t="s">
        <v>172</v>
      </c>
      <c r="E2115" s="39"/>
      <c r="F2115" s="195" t="s">
        <v>2510</v>
      </c>
      <c r="G2115" s="39"/>
      <c r="H2115" s="39"/>
      <c r="I2115" s="196"/>
      <c r="J2115" s="39"/>
      <c r="K2115" s="39"/>
      <c r="L2115" s="42"/>
      <c r="M2115" s="197"/>
      <c r="N2115" s="198"/>
      <c r="O2115" s="67"/>
      <c r="P2115" s="67"/>
      <c r="Q2115" s="67"/>
      <c r="R2115" s="67"/>
      <c r="S2115" s="67"/>
      <c r="T2115" s="68"/>
      <c r="U2115" s="37"/>
      <c r="V2115" s="37"/>
      <c r="W2115" s="37"/>
      <c r="X2115" s="37"/>
      <c r="Y2115" s="37"/>
      <c r="Z2115" s="37"/>
      <c r="AA2115" s="37"/>
      <c r="AB2115" s="37"/>
      <c r="AC2115" s="37"/>
      <c r="AD2115" s="37"/>
      <c r="AE2115" s="37"/>
      <c r="AT2115" s="20" t="s">
        <v>172</v>
      </c>
      <c r="AU2115" s="20" t="s">
        <v>79</v>
      </c>
    </row>
    <row r="2116" spans="1:65" s="13" customFormat="1" ht="11.25">
      <c r="B2116" s="199"/>
      <c r="C2116" s="200"/>
      <c r="D2116" s="201" t="s">
        <v>181</v>
      </c>
      <c r="E2116" s="202" t="s">
        <v>19</v>
      </c>
      <c r="F2116" s="203" t="s">
        <v>1993</v>
      </c>
      <c r="G2116" s="200"/>
      <c r="H2116" s="204">
        <v>116.28</v>
      </c>
      <c r="I2116" s="205"/>
      <c r="J2116" s="200"/>
      <c r="K2116" s="200"/>
      <c r="L2116" s="206"/>
      <c r="M2116" s="207"/>
      <c r="N2116" s="208"/>
      <c r="O2116" s="208"/>
      <c r="P2116" s="208"/>
      <c r="Q2116" s="208"/>
      <c r="R2116" s="208"/>
      <c r="S2116" s="208"/>
      <c r="T2116" s="209"/>
      <c r="AT2116" s="210" t="s">
        <v>181</v>
      </c>
      <c r="AU2116" s="210" t="s">
        <v>79</v>
      </c>
      <c r="AV2116" s="13" t="s">
        <v>79</v>
      </c>
      <c r="AW2116" s="13" t="s">
        <v>31</v>
      </c>
      <c r="AX2116" s="13" t="s">
        <v>69</v>
      </c>
      <c r="AY2116" s="210" t="s">
        <v>165</v>
      </c>
    </row>
    <row r="2117" spans="1:65" s="15" customFormat="1" ht="11.25">
      <c r="B2117" s="221"/>
      <c r="C2117" s="222"/>
      <c r="D2117" s="201" t="s">
        <v>181</v>
      </c>
      <c r="E2117" s="223" t="s">
        <v>19</v>
      </c>
      <c r="F2117" s="224" t="s">
        <v>184</v>
      </c>
      <c r="G2117" s="222"/>
      <c r="H2117" s="225">
        <v>116.28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181</v>
      </c>
      <c r="AU2117" s="231" t="s">
        <v>79</v>
      </c>
      <c r="AV2117" s="15" t="s">
        <v>88</v>
      </c>
      <c r="AW2117" s="15" t="s">
        <v>31</v>
      </c>
      <c r="AX2117" s="15" t="s">
        <v>73</v>
      </c>
      <c r="AY2117" s="231" t="s">
        <v>165</v>
      </c>
    </row>
    <row r="2118" spans="1:65" s="2" customFormat="1" ht="37.9" customHeight="1">
      <c r="A2118" s="37"/>
      <c r="B2118" s="38"/>
      <c r="C2118" s="181" t="s">
        <v>1639</v>
      </c>
      <c r="D2118" s="181" t="s">
        <v>167</v>
      </c>
      <c r="E2118" s="182" t="s">
        <v>2511</v>
      </c>
      <c r="F2118" s="183" t="s">
        <v>2512</v>
      </c>
      <c r="G2118" s="184" t="s">
        <v>290</v>
      </c>
      <c r="H2118" s="185">
        <v>1</v>
      </c>
      <c r="I2118" s="186"/>
      <c r="J2118" s="187">
        <f>ROUND(I2118*H2118,2)</f>
        <v>0</v>
      </c>
      <c r="K2118" s="183" t="s">
        <v>171</v>
      </c>
      <c r="L2118" s="42"/>
      <c r="M2118" s="188" t="s">
        <v>19</v>
      </c>
      <c r="N2118" s="189" t="s">
        <v>41</v>
      </c>
      <c r="O2118" s="67"/>
      <c r="P2118" s="190">
        <f>O2118*H2118</f>
        <v>0</v>
      </c>
      <c r="Q2118" s="190">
        <v>3.0000000000000001E-5</v>
      </c>
      <c r="R2118" s="190">
        <f>Q2118*H2118</f>
        <v>3.0000000000000001E-5</v>
      </c>
      <c r="S2118" s="190">
        <v>0</v>
      </c>
      <c r="T2118" s="191">
        <f>S2118*H2118</f>
        <v>0</v>
      </c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R2118" s="192" t="s">
        <v>226</v>
      </c>
      <c r="AT2118" s="192" t="s">
        <v>167</v>
      </c>
      <c r="AU2118" s="192" t="s">
        <v>79</v>
      </c>
      <c r="AY2118" s="20" t="s">
        <v>165</v>
      </c>
      <c r="BE2118" s="193">
        <f>IF(N2118="základní",J2118,0)</f>
        <v>0</v>
      </c>
      <c r="BF2118" s="193">
        <f>IF(N2118="snížená",J2118,0)</f>
        <v>0</v>
      </c>
      <c r="BG2118" s="193">
        <f>IF(N2118="zákl. přenesená",J2118,0)</f>
        <v>0</v>
      </c>
      <c r="BH2118" s="193">
        <f>IF(N2118="sníž. přenesená",J2118,0)</f>
        <v>0</v>
      </c>
      <c r="BI2118" s="193">
        <f>IF(N2118="nulová",J2118,0)</f>
        <v>0</v>
      </c>
      <c r="BJ2118" s="20" t="s">
        <v>79</v>
      </c>
      <c r="BK2118" s="193">
        <f>ROUND(I2118*H2118,2)</f>
        <v>0</v>
      </c>
      <c r="BL2118" s="20" t="s">
        <v>226</v>
      </c>
      <c r="BM2118" s="192" t="s">
        <v>2513</v>
      </c>
    </row>
    <row r="2119" spans="1:65" s="2" customFormat="1" ht="11.25">
      <c r="A2119" s="37"/>
      <c r="B2119" s="38"/>
      <c r="C2119" s="39"/>
      <c r="D2119" s="194" t="s">
        <v>172</v>
      </c>
      <c r="E2119" s="39"/>
      <c r="F2119" s="195" t="s">
        <v>2514</v>
      </c>
      <c r="G2119" s="39"/>
      <c r="H2119" s="39"/>
      <c r="I2119" s="196"/>
      <c r="J2119" s="39"/>
      <c r="K2119" s="39"/>
      <c r="L2119" s="42"/>
      <c r="M2119" s="197"/>
      <c r="N2119" s="198"/>
      <c r="O2119" s="67"/>
      <c r="P2119" s="67"/>
      <c r="Q2119" s="67"/>
      <c r="R2119" s="67"/>
      <c r="S2119" s="67"/>
      <c r="T2119" s="68"/>
      <c r="U2119" s="37"/>
      <c r="V2119" s="37"/>
      <c r="W2119" s="37"/>
      <c r="X2119" s="37"/>
      <c r="Y2119" s="37"/>
      <c r="Z2119" s="37"/>
      <c r="AA2119" s="37"/>
      <c r="AB2119" s="37"/>
      <c r="AC2119" s="37"/>
      <c r="AD2119" s="37"/>
      <c r="AE2119" s="37"/>
      <c r="AT2119" s="20" t="s">
        <v>172</v>
      </c>
      <c r="AU2119" s="20" t="s">
        <v>79</v>
      </c>
    </row>
    <row r="2120" spans="1:65" s="13" customFormat="1" ht="11.25">
      <c r="B2120" s="199"/>
      <c r="C2120" s="200"/>
      <c r="D2120" s="201" t="s">
        <v>181</v>
      </c>
      <c r="E2120" s="202" t="s">
        <v>19</v>
      </c>
      <c r="F2120" s="203" t="s">
        <v>2515</v>
      </c>
      <c r="G2120" s="200"/>
      <c r="H2120" s="204">
        <v>1</v>
      </c>
      <c r="I2120" s="205"/>
      <c r="J2120" s="200"/>
      <c r="K2120" s="200"/>
      <c r="L2120" s="206"/>
      <c r="M2120" s="207"/>
      <c r="N2120" s="208"/>
      <c r="O2120" s="208"/>
      <c r="P2120" s="208"/>
      <c r="Q2120" s="208"/>
      <c r="R2120" s="208"/>
      <c r="S2120" s="208"/>
      <c r="T2120" s="209"/>
      <c r="AT2120" s="210" t="s">
        <v>181</v>
      </c>
      <c r="AU2120" s="210" t="s">
        <v>79</v>
      </c>
      <c r="AV2120" s="13" t="s">
        <v>79</v>
      </c>
      <c r="AW2120" s="13" t="s">
        <v>31</v>
      </c>
      <c r="AX2120" s="13" t="s">
        <v>69</v>
      </c>
      <c r="AY2120" s="210" t="s">
        <v>165</v>
      </c>
    </row>
    <row r="2121" spans="1:65" s="15" customFormat="1" ht="11.25">
      <c r="B2121" s="221"/>
      <c r="C2121" s="222"/>
      <c r="D2121" s="201" t="s">
        <v>181</v>
      </c>
      <c r="E2121" s="223" t="s">
        <v>19</v>
      </c>
      <c r="F2121" s="224" t="s">
        <v>184</v>
      </c>
      <c r="G2121" s="222"/>
      <c r="H2121" s="225">
        <v>1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181</v>
      </c>
      <c r="AU2121" s="231" t="s">
        <v>79</v>
      </c>
      <c r="AV2121" s="15" t="s">
        <v>88</v>
      </c>
      <c r="AW2121" s="15" t="s">
        <v>31</v>
      </c>
      <c r="AX2121" s="15" t="s">
        <v>73</v>
      </c>
      <c r="AY2121" s="231" t="s">
        <v>165</v>
      </c>
    </row>
    <row r="2122" spans="1:65" s="2" customFormat="1" ht="24.2" customHeight="1">
      <c r="A2122" s="37"/>
      <c r="B2122" s="38"/>
      <c r="C2122" s="233" t="s">
        <v>2516</v>
      </c>
      <c r="D2122" s="233" t="s">
        <v>502</v>
      </c>
      <c r="E2122" s="234" t="s">
        <v>2517</v>
      </c>
      <c r="F2122" s="235" t="s">
        <v>2518</v>
      </c>
      <c r="G2122" s="236" t="s">
        <v>290</v>
      </c>
      <c r="H2122" s="237">
        <v>1</v>
      </c>
      <c r="I2122" s="238"/>
      <c r="J2122" s="239">
        <f>ROUND(I2122*H2122,2)</f>
        <v>0</v>
      </c>
      <c r="K2122" s="235" t="s">
        <v>171</v>
      </c>
      <c r="L2122" s="240"/>
      <c r="M2122" s="241" t="s">
        <v>19</v>
      </c>
      <c r="N2122" s="242" t="s">
        <v>41</v>
      </c>
      <c r="O2122" s="67"/>
      <c r="P2122" s="190">
        <f>O2122*H2122</f>
        <v>0</v>
      </c>
      <c r="Q2122" s="190">
        <v>1.4E-3</v>
      </c>
      <c r="R2122" s="190">
        <f>Q2122*H2122</f>
        <v>1.4E-3</v>
      </c>
      <c r="S2122" s="190">
        <v>0</v>
      </c>
      <c r="T2122" s="191">
        <f>S2122*H2122</f>
        <v>0</v>
      </c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R2122" s="192" t="s">
        <v>297</v>
      </c>
      <c r="AT2122" s="192" t="s">
        <v>502</v>
      </c>
      <c r="AU2122" s="192" t="s">
        <v>79</v>
      </c>
      <c r="AY2122" s="20" t="s">
        <v>165</v>
      </c>
      <c r="BE2122" s="193">
        <f>IF(N2122="základní",J2122,0)</f>
        <v>0</v>
      </c>
      <c r="BF2122" s="193">
        <f>IF(N2122="snížená",J2122,0)</f>
        <v>0</v>
      </c>
      <c r="BG2122" s="193">
        <f>IF(N2122="zákl. přenesená",J2122,0)</f>
        <v>0</v>
      </c>
      <c r="BH2122" s="193">
        <f>IF(N2122="sníž. přenesená",J2122,0)</f>
        <v>0</v>
      </c>
      <c r="BI2122" s="193">
        <f>IF(N2122="nulová",J2122,0)</f>
        <v>0</v>
      </c>
      <c r="BJ2122" s="20" t="s">
        <v>79</v>
      </c>
      <c r="BK2122" s="193">
        <f>ROUND(I2122*H2122,2)</f>
        <v>0</v>
      </c>
      <c r="BL2122" s="20" t="s">
        <v>226</v>
      </c>
      <c r="BM2122" s="192" t="s">
        <v>2519</v>
      </c>
    </row>
    <row r="2123" spans="1:65" s="2" customFormat="1" ht="37.9" customHeight="1">
      <c r="A2123" s="37"/>
      <c r="B2123" s="38"/>
      <c r="C2123" s="181" t="s">
        <v>1645</v>
      </c>
      <c r="D2123" s="181" t="s">
        <v>167</v>
      </c>
      <c r="E2123" s="182" t="s">
        <v>2520</v>
      </c>
      <c r="F2123" s="183" t="s">
        <v>2521</v>
      </c>
      <c r="G2123" s="184" t="s">
        <v>290</v>
      </c>
      <c r="H2123" s="185">
        <v>1</v>
      </c>
      <c r="I2123" s="186"/>
      <c r="J2123" s="187">
        <f>ROUND(I2123*H2123,2)</f>
        <v>0</v>
      </c>
      <c r="K2123" s="183" t="s">
        <v>171</v>
      </c>
      <c r="L2123" s="42"/>
      <c r="M2123" s="188" t="s">
        <v>19</v>
      </c>
      <c r="N2123" s="189" t="s">
        <v>41</v>
      </c>
      <c r="O2123" s="67"/>
      <c r="P2123" s="190">
        <f>O2123*H2123</f>
        <v>0</v>
      </c>
      <c r="Q2123" s="190">
        <v>5.0299999999999997E-3</v>
      </c>
      <c r="R2123" s="190">
        <f>Q2123*H2123</f>
        <v>5.0299999999999997E-3</v>
      </c>
      <c r="S2123" s="190">
        <v>0</v>
      </c>
      <c r="T2123" s="191">
        <f>S2123*H2123</f>
        <v>0</v>
      </c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R2123" s="192" t="s">
        <v>226</v>
      </c>
      <c r="AT2123" s="192" t="s">
        <v>167</v>
      </c>
      <c r="AU2123" s="192" t="s">
        <v>79</v>
      </c>
      <c r="AY2123" s="20" t="s">
        <v>165</v>
      </c>
      <c r="BE2123" s="193">
        <f>IF(N2123="základní",J2123,0)</f>
        <v>0</v>
      </c>
      <c r="BF2123" s="193">
        <f>IF(N2123="snížená",J2123,0)</f>
        <v>0</v>
      </c>
      <c r="BG2123" s="193">
        <f>IF(N2123="zákl. přenesená",J2123,0)</f>
        <v>0</v>
      </c>
      <c r="BH2123" s="193">
        <f>IF(N2123="sníž. přenesená",J2123,0)</f>
        <v>0</v>
      </c>
      <c r="BI2123" s="193">
        <f>IF(N2123="nulová",J2123,0)</f>
        <v>0</v>
      </c>
      <c r="BJ2123" s="20" t="s">
        <v>79</v>
      </c>
      <c r="BK2123" s="193">
        <f>ROUND(I2123*H2123,2)</f>
        <v>0</v>
      </c>
      <c r="BL2123" s="20" t="s">
        <v>226</v>
      </c>
      <c r="BM2123" s="192" t="s">
        <v>2522</v>
      </c>
    </row>
    <row r="2124" spans="1:65" s="2" customFormat="1" ht="11.25">
      <c r="A2124" s="37"/>
      <c r="B2124" s="38"/>
      <c r="C2124" s="39"/>
      <c r="D2124" s="194" t="s">
        <v>172</v>
      </c>
      <c r="E2124" s="39"/>
      <c r="F2124" s="195" t="s">
        <v>2523</v>
      </c>
      <c r="G2124" s="39"/>
      <c r="H2124" s="39"/>
      <c r="I2124" s="196"/>
      <c r="J2124" s="39"/>
      <c r="K2124" s="39"/>
      <c r="L2124" s="42"/>
      <c r="M2124" s="197"/>
      <c r="N2124" s="198"/>
      <c r="O2124" s="67"/>
      <c r="P2124" s="67"/>
      <c r="Q2124" s="67"/>
      <c r="R2124" s="67"/>
      <c r="S2124" s="67"/>
      <c r="T2124" s="68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T2124" s="20" t="s">
        <v>172</v>
      </c>
      <c r="AU2124" s="20" t="s">
        <v>79</v>
      </c>
    </row>
    <row r="2125" spans="1:65" s="13" customFormat="1" ht="11.25">
      <c r="B2125" s="199"/>
      <c r="C2125" s="200"/>
      <c r="D2125" s="201" t="s">
        <v>181</v>
      </c>
      <c r="E2125" s="202" t="s">
        <v>19</v>
      </c>
      <c r="F2125" s="203" t="s">
        <v>2524</v>
      </c>
      <c r="G2125" s="200"/>
      <c r="H2125" s="204">
        <v>1</v>
      </c>
      <c r="I2125" s="205"/>
      <c r="J2125" s="200"/>
      <c r="K2125" s="200"/>
      <c r="L2125" s="206"/>
      <c r="M2125" s="207"/>
      <c r="N2125" s="208"/>
      <c r="O2125" s="208"/>
      <c r="P2125" s="208"/>
      <c r="Q2125" s="208"/>
      <c r="R2125" s="208"/>
      <c r="S2125" s="208"/>
      <c r="T2125" s="209"/>
      <c r="AT2125" s="210" t="s">
        <v>181</v>
      </c>
      <c r="AU2125" s="210" t="s">
        <v>79</v>
      </c>
      <c r="AV2125" s="13" t="s">
        <v>79</v>
      </c>
      <c r="AW2125" s="13" t="s">
        <v>31</v>
      </c>
      <c r="AX2125" s="13" t="s">
        <v>69</v>
      </c>
      <c r="AY2125" s="210" t="s">
        <v>165</v>
      </c>
    </row>
    <row r="2126" spans="1:65" s="15" customFormat="1" ht="11.25">
      <c r="B2126" s="221"/>
      <c r="C2126" s="222"/>
      <c r="D2126" s="201" t="s">
        <v>181</v>
      </c>
      <c r="E2126" s="223" t="s">
        <v>19</v>
      </c>
      <c r="F2126" s="224" t="s">
        <v>184</v>
      </c>
      <c r="G2126" s="222"/>
      <c r="H2126" s="225">
        <v>1</v>
      </c>
      <c r="I2126" s="226"/>
      <c r="J2126" s="222"/>
      <c r="K2126" s="222"/>
      <c r="L2126" s="227"/>
      <c r="M2126" s="228"/>
      <c r="N2126" s="229"/>
      <c r="O2126" s="229"/>
      <c r="P2126" s="229"/>
      <c r="Q2126" s="229"/>
      <c r="R2126" s="229"/>
      <c r="S2126" s="229"/>
      <c r="T2126" s="230"/>
      <c r="AT2126" s="231" t="s">
        <v>181</v>
      </c>
      <c r="AU2126" s="231" t="s">
        <v>79</v>
      </c>
      <c r="AV2126" s="15" t="s">
        <v>88</v>
      </c>
      <c r="AW2126" s="15" t="s">
        <v>31</v>
      </c>
      <c r="AX2126" s="15" t="s">
        <v>73</v>
      </c>
      <c r="AY2126" s="231" t="s">
        <v>165</v>
      </c>
    </row>
    <row r="2127" spans="1:65" s="2" customFormat="1" ht="55.5" customHeight="1">
      <c r="A2127" s="37"/>
      <c r="B2127" s="38"/>
      <c r="C2127" s="181" t="s">
        <v>2525</v>
      </c>
      <c r="D2127" s="181" t="s">
        <v>167</v>
      </c>
      <c r="E2127" s="182" t="s">
        <v>2526</v>
      </c>
      <c r="F2127" s="183" t="s">
        <v>2527</v>
      </c>
      <c r="G2127" s="184" t="s">
        <v>290</v>
      </c>
      <c r="H2127" s="185">
        <v>1</v>
      </c>
      <c r="I2127" s="186"/>
      <c r="J2127" s="187">
        <f>ROUND(I2127*H2127,2)</f>
        <v>0</v>
      </c>
      <c r="K2127" s="183" t="s">
        <v>171</v>
      </c>
      <c r="L2127" s="42"/>
      <c r="M2127" s="188" t="s">
        <v>19</v>
      </c>
      <c r="N2127" s="189" t="s">
        <v>41</v>
      </c>
      <c r="O2127" s="67"/>
      <c r="P2127" s="190">
        <f>O2127*H2127</f>
        <v>0</v>
      </c>
      <c r="Q2127" s="190">
        <v>0</v>
      </c>
      <c r="R2127" s="190">
        <f>Q2127*H2127</f>
        <v>0</v>
      </c>
      <c r="S2127" s="190">
        <v>0</v>
      </c>
      <c r="T2127" s="191">
        <f>S2127*H2127</f>
        <v>0</v>
      </c>
      <c r="U2127" s="37"/>
      <c r="V2127" s="37"/>
      <c r="W2127" s="37"/>
      <c r="X2127" s="37"/>
      <c r="Y2127" s="37"/>
      <c r="Z2127" s="37"/>
      <c r="AA2127" s="37"/>
      <c r="AB2127" s="37"/>
      <c r="AC2127" s="37"/>
      <c r="AD2127" s="37"/>
      <c r="AE2127" s="37"/>
      <c r="AR2127" s="192" t="s">
        <v>226</v>
      </c>
      <c r="AT2127" s="192" t="s">
        <v>167</v>
      </c>
      <c r="AU2127" s="192" t="s">
        <v>79</v>
      </c>
      <c r="AY2127" s="20" t="s">
        <v>165</v>
      </c>
      <c r="BE2127" s="193">
        <f>IF(N2127="základní",J2127,0)</f>
        <v>0</v>
      </c>
      <c r="BF2127" s="193">
        <f>IF(N2127="snížená",J2127,0)</f>
        <v>0</v>
      </c>
      <c r="BG2127" s="193">
        <f>IF(N2127="zákl. přenesená",J2127,0)</f>
        <v>0</v>
      </c>
      <c r="BH2127" s="193">
        <f>IF(N2127="sníž. přenesená",J2127,0)</f>
        <v>0</v>
      </c>
      <c r="BI2127" s="193">
        <f>IF(N2127="nulová",J2127,0)</f>
        <v>0</v>
      </c>
      <c r="BJ2127" s="20" t="s">
        <v>79</v>
      </c>
      <c r="BK2127" s="193">
        <f>ROUND(I2127*H2127,2)</f>
        <v>0</v>
      </c>
      <c r="BL2127" s="20" t="s">
        <v>226</v>
      </c>
      <c r="BM2127" s="192" t="s">
        <v>2528</v>
      </c>
    </row>
    <row r="2128" spans="1:65" s="2" customFormat="1" ht="11.25">
      <c r="A2128" s="37"/>
      <c r="B2128" s="38"/>
      <c r="C2128" s="39"/>
      <c r="D2128" s="194" t="s">
        <v>172</v>
      </c>
      <c r="E2128" s="39"/>
      <c r="F2128" s="195" t="s">
        <v>2529</v>
      </c>
      <c r="G2128" s="39"/>
      <c r="H2128" s="39"/>
      <c r="I2128" s="196"/>
      <c r="J2128" s="39"/>
      <c r="K2128" s="39"/>
      <c r="L2128" s="42"/>
      <c r="M2128" s="197"/>
      <c r="N2128" s="198"/>
      <c r="O2128" s="67"/>
      <c r="P2128" s="67"/>
      <c r="Q2128" s="67"/>
      <c r="R2128" s="67"/>
      <c r="S2128" s="67"/>
      <c r="T2128" s="68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T2128" s="20" t="s">
        <v>172</v>
      </c>
      <c r="AU2128" s="20" t="s">
        <v>79</v>
      </c>
    </row>
    <row r="2129" spans="1:65" s="13" customFormat="1" ht="11.25">
      <c r="B2129" s="199"/>
      <c r="C2129" s="200"/>
      <c r="D2129" s="201" t="s">
        <v>181</v>
      </c>
      <c r="E2129" s="202" t="s">
        <v>19</v>
      </c>
      <c r="F2129" s="203" t="s">
        <v>2530</v>
      </c>
      <c r="G2129" s="200"/>
      <c r="H2129" s="204">
        <v>1</v>
      </c>
      <c r="I2129" s="205"/>
      <c r="J2129" s="200"/>
      <c r="K2129" s="200"/>
      <c r="L2129" s="206"/>
      <c r="M2129" s="207"/>
      <c r="N2129" s="208"/>
      <c r="O2129" s="208"/>
      <c r="P2129" s="208"/>
      <c r="Q2129" s="208"/>
      <c r="R2129" s="208"/>
      <c r="S2129" s="208"/>
      <c r="T2129" s="209"/>
      <c r="AT2129" s="210" t="s">
        <v>181</v>
      </c>
      <c r="AU2129" s="210" t="s">
        <v>79</v>
      </c>
      <c r="AV2129" s="13" t="s">
        <v>79</v>
      </c>
      <c r="AW2129" s="13" t="s">
        <v>31</v>
      </c>
      <c r="AX2129" s="13" t="s">
        <v>69</v>
      </c>
      <c r="AY2129" s="210" t="s">
        <v>165</v>
      </c>
    </row>
    <row r="2130" spans="1:65" s="15" customFormat="1" ht="11.25">
      <c r="B2130" s="221"/>
      <c r="C2130" s="222"/>
      <c r="D2130" s="201" t="s">
        <v>181</v>
      </c>
      <c r="E2130" s="223" t="s">
        <v>19</v>
      </c>
      <c r="F2130" s="224" t="s">
        <v>184</v>
      </c>
      <c r="G2130" s="222"/>
      <c r="H2130" s="225">
        <v>1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181</v>
      </c>
      <c r="AU2130" s="231" t="s">
        <v>79</v>
      </c>
      <c r="AV2130" s="15" t="s">
        <v>88</v>
      </c>
      <c r="AW2130" s="15" t="s">
        <v>31</v>
      </c>
      <c r="AX2130" s="15" t="s">
        <v>73</v>
      </c>
      <c r="AY2130" s="231" t="s">
        <v>165</v>
      </c>
    </row>
    <row r="2131" spans="1:65" s="2" customFormat="1" ht="24.2" customHeight="1">
      <c r="A2131" s="37"/>
      <c r="B2131" s="38"/>
      <c r="C2131" s="233" t="s">
        <v>1669</v>
      </c>
      <c r="D2131" s="233" t="s">
        <v>502</v>
      </c>
      <c r="E2131" s="234" t="s">
        <v>1258</v>
      </c>
      <c r="F2131" s="235" t="s">
        <v>1259</v>
      </c>
      <c r="G2131" s="236" t="s">
        <v>290</v>
      </c>
      <c r="H2131" s="237">
        <v>1</v>
      </c>
      <c r="I2131" s="238"/>
      <c r="J2131" s="239">
        <f>ROUND(I2131*H2131,2)</f>
        <v>0</v>
      </c>
      <c r="K2131" s="235" t="s">
        <v>171</v>
      </c>
      <c r="L2131" s="240"/>
      <c r="M2131" s="241" t="s">
        <v>19</v>
      </c>
      <c r="N2131" s="242" t="s">
        <v>41</v>
      </c>
      <c r="O2131" s="67"/>
      <c r="P2131" s="190">
        <f>O2131*H2131</f>
        <v>0</v>
      </c>
      <c r="Q2131" s="190">
        <v>3.4000000000000002E-2</v>
      </c>
      <c r="R2131" s="190">
        <f>Q2131*H2131</f>
        <v>3.4000000000000002E-2</v>
      </c>
      <c r="S2131" s="190">
        <v>0</v>
      </c>
      <c r="T2131" s="191">
        <f>S2131*H2131</f>
        <v>0</v>
      </c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R2131" s="192" t="s">
        <v>297</v>
      </c>
      <c r="AT2131" s="192" t="s">
        <v>502</v>
      </c>
      <c r="AU2131" s="192" t="s">
        <v>79</v>
      </c>
      <c r="AY2131" s="20" t="s">
        <v>165</v>
      </c>
      <c r="BE2131" s="193">
        <f>IF(N2131="základní",J2131,0)</f>
        <v>0</v>
      </c>
      <c r="BF2131" s="193">
        <f>IF(N2131="snížená",J2131,0)</f>
        <v>0</v>
      </c>
      <c r="BG2131" s="193">
        <f>IF(N2131="zákl. přenesená",J2131,0)</f>
        <v>0</v>
      </c>
      <c r="BH2131" s="193">
        <f>IF(N2131="sníž. přenesená",J2131,0)</f>
        <v>0</v>
      </c>
      <c r="BI2131" s="193">
        <f>IF(N2131="nulová",J2131,0)</f>
        <v>0</v>
      </c>
      <c r="BJ2131" s="20" t="s">
        <v>79</v>
      </c>
      <c r="BK2131" s="193">
        <f>ROUND(I2131*H2131,2)</f>
        <v>0</v>
      </c>
      <c r="BL2131" s="20" t="s">
        <v>226</v>
      </c>
      <c r="BM2131" s="192" t="s">
        <v>2531</v>
      </c>
    </row>
    <row r="2132" spans="1:65" s="2" customFormat="1" ht="55.5" customHeight="1">
      <c r="A2132" s="37"/>
      <c r="B2132" s="38"/>
      <c r="C2132" s="181" t="s">
        <v>2532</v>
      </c>
      <c r="D2132" s="181" t="s">
        <v>167</v>
      </c>
      <c r="E2132" s="182" t="s">
        <v>2533</v>
      </c>
      <c r="F2132" s="183" t="s">
        <v>2534</v>
      </c>
      <c r="G2132" s="184" t="s">
        <v>323</v>
      </c>
      <c r="H2132" s="185">
        <v>7.6639999999999997</v>
      </c>
      <c r="I2132" s="186"/>
      <c r="J2132" s="187">
        <f>ROUND(I2132*H2132,2)</f>
        <v>0</v>
      </c>
      <c r="K2132" s="183" t="s">
        <v>171</v>
      </c>
      <c r="L2132" s="42"/>
      <c r="M2132" s="188" t="s">
        <v>19</v>
      </c>
      <c r="N2132" s="189" t="s">
        <v>41</v>
      </c>
      <c r="O2132" s="67"/>
      <c r="P2132" s="190">
        <f>O2132*H2132</f>
        <v>0</v>
      </c>
      <c r="Q2132" s="190">
        <v>6.8239999999999995E-2</v>
      </c>
      <c r="R2132" s="190">
        <f>Q2132*H2132</f>
        <v>0.52299135999999991</v>
      </c>
      <c r="S2132" s="190">
        <v>0</v>
      </c>
      <c r="T2132" s="191">
        <f>S2132*H2132</f>
        <v>0</v>
      </c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R2132" s="192" t="s">
        <v>226</v>
      </c>
      <c r="AT2132" s="192" t="s">
        <v>167</v>
      </c>
      <c r="AU2132" s="192" t="s">
        <v>79</v>
      </c>
      <c r="AY2132" s="20" t="s">
        <v>165</v>
      </c>
      <c r="BE2132" s="193">
        <f>IF(N2132="základní",J2132,0)</f>
        <v>0</v>
      </c>
      <c r="BF2132" s="193">
        <f>IF(N2132="snížená",J2132,0)</f>
        <v>0</v>
      </c>
      <c r="BG2132" s="193">
        <f>IF(N2132="zákl. přenesená",J2132,0)</f>
        <v>0</v>
      </c>
      <c r="BH2132" s="193">
        <f>IF(N2132="sníž. přenesená",J2132,0)</f>
        <v>0</v>
      </c>
      <c r="BI2132" s="193">
        <f>IF(N2132="nulová",J2132,0)</f>
        <v>0</v>
      </c>
      <c r="BJ2132" s="20" t="s">
        <v>79</v>
      </c>
      <c r="BK2132" s="193">
        <f>ROUND(I2132*H2132,2)</f>
        <v>0</v>
      </c>
      <c r="BL2132" s="20" t="s">
        <v>226</v>
      </c>
      <c r="BM2132" s="192" t="s">
        <v>2535</v>
      </c>
    </row>
    <row r="2133" spans="1:65" s="2" customFormat="1" ht="11.25">
      <c r="A2133" s="37"/>
      <c r="B2133" s="38"/>
      <c r="C2133" s="39"/>
      <c r="D2133" s="194" t="s">
        <v>172</v>
      </c>
      <c r="E2133" s="39"/>
      <c r="F2133" s="195" t="s">
        <v>2536</v>
      </c>
      <c r="G2133" s="39"/>
      <c r="H2133" s="39"/>
      <c r="I2133" s="196"/>
      <c r="J2133" s="39"/>
      <c r="K2133" s="39"/>
      <c r="L2133" s="42"/>
      <c r="M2133" s="197"/>
      <c r="N2133" s="198"/>
      <c r="O2133" s="67"/>
      <c r="P2133" s="67"/>
      <c r="Q2133" s="67"/>
      <c r="R2133" s="67"/>
      <c r="S2133" s="67"/>
      <c r="T2133" s="68"/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T2133" s="20" t="s">
        <v>172</v>
      </c>
      <c r="AU2133" s="20" t="s">
        <v>79</v>
      </c>
    </row>
    <row r="2134" spans="1:65" s="13" customFormat="1" ht="11.25">
      <c r="B2134" s="199"/>
      <c r="C2134" s="200"/>
      <c r="D2134" s="201" t="s">
        <v>181</v>
      </c>
      <c r="E2134" s="202" t="s">
        <v>19</v>
      </c>
      <c r="F2134" s="203" t="s">
        <v>2537</v>
      </c>
      <c r="G2134" s="200"/>
      <c r="H2134" s="204">
        <v>7.6639999999999997</v>
      </c>
      <c r="I2134" s="205"/>
      <c r="J2134" s="200"/>
      <c r="K2134" s="200"/>
      <c r="L2134" s="206"/>
      <c r="M2134" s="207"/>
      <c r="N2134" s="208"/>
      <c r="O2134" s="208"/>
      <c r="P2134" s="208"/>
      <c r="Q2134" s="208"/>
      <c r="R2134" s="208"/>
      <c r="S2134" s="208"/>
      <c r="T2134" s="209"/>
      <c r="AT2134" s="210" t="s">
        <v>181</v>
      </c>
      <c r="AU2134" s="210" t="s">
        <v>79</v>
      </c>
      <c r="AV2134" s="13" t="s">
        <v>79</v>
      </c>
      <c r="AW2134" s="13" t="s">
        <v>31</v>
      </c>
      <c r="AX2134" s="13" t="s">
        <v>69</v>
      </c>
      <c r="AY2134" s="210" t="s">
        <v>165</v>
      </c>
    </row>
    <row r="2135" spans="1:65" s="15" customFormat="1" ht="11.25">
      <c r="B2135" s="221"/>
      <c r="C2135" s="222"/>
      <c r="D2135" s="201" t="s">
        <v>181</v>
      </c>
      <c r="E2135" s="223" t="s">
        <v>19</v>
      </c>
      <c r="F2135" s="224" t="s">
        <v>184</v>
      </c>
      <c r="G2135" s="222"/>
      <c r="H2135" s="225">
        <v>7.6639999999999997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181</v>
      </c>
      <c r="AU2135" s="231" t="s">
        <v>79</v>
      </c>
      <c r="AV2135" s="15" t="s">
        <v>88</v>
      </c>
      <c r="AW2135" s="15" t="s">
        <v>31</v>
      </c>
      <c r="AX2135" s="15" t="s">
        <v>73</v>
      </c>
      <c r="AY2135" s="231" t="s">
        <v>165</v>
      </c>
    </row>
    <row r="2136" spans="1:65" s="2" customFormat="1" ht="33" customHeight="1">
      <c r="A2136" s="37"/>
      <c r="B2136" s="38"/>
      <c r="C2136" s="181" t="s">
        <v>2538</v>
      </c>
      <c r="D2136" s="181" t="s">
        <v>167</v>
      </c>
      <c r="E2136" s="182" t="s">
        <v>2539</v>
      </c>
      <c r="F2136" s="183" t="s">
        <v>2540</v>
      </c>
      <c r="G2136" s="184" t="s">
        <v>323</v>
      </c>
      <c r="H2136" s="185">
        <v>2.4</v>
      </c>
      <c r="I2136" s="186"/>
      <c r="J2136" s="187">
        <f>ROUND(I2136*H2136,2)</f>
        <v>0</v>
      </c>
      <c r="K2136" s="183" t="s">
        <v>171</v>
      </c>
      <c r="L2136" s="42"/>
      <c r="M2136" s="188" t="s">
        <v>19</v>
      </c>
      <c r="N2136" s="189" t="s">
        <v>41</v>
      </c>
      <c r="O2136" s="67"/>
      <c r="P2136" s="190">
        <f>O2136*H2136</f>
        <v>0</v>
      </c>
      <c r="Q2136" s="190">
        <v>1.7100000000000001E-2</v>
      </c>
      <c r="R2136" s="190">
        <f>Q2136*H2136</f>
        <v>4.104E-2</v>
      </c>
      <c r="S2136" s="190">
        <v>0</v>
      </c>
      <c r="T2136" s="191">
        <f>S2136*H2136</f>
        <v>0</v>
      </c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R2136" s="192" t="s">
        <v>226</v>
      </c>
      <c r="AT2136" s="192" t="s">
        <v>167</v>
      </c>
      <c r="AU2136" s="192" t="s">
        <v>79</v>
      </c>
      <c r="AY2136" s="20" t="s">
        <v>165</v>
      </c>
      <c r="BE2136" s="193">
        <f>IF(N2136="základní",J2136,0)</f>
        <v>0</v>
      </c>
      <c r="BF2136" s="193">
        <f>IF(N2136="snížená",J2136,0)</f>
        <v>0</v>
      </c>
      <c r="BG2136" s="193">
        <f>IF(N2136="zákl. přenesená",J2136,0)</f>
        <v>0</v>
      </c>
      <c r="BH2136" s="193">
        <f>IF(N2136="sníž. přenesená",J2136,0)</f>
        <v>0</v>
      </c>
      <c r="BI2136" s="193">
        <f>IF(N2136="nulová",J2136,0)</f>
        <v>0</v>
      </c>
      <c r="BJ2136" s="20" t="s">
        <v>79</v>
      </c>
      <c r="BK2136" s="193">
        <f>ROUND(I2136*H2136,2)</f>
        <v>0</v>
      </c>
      <c r="BL2136" s="20" t="s">
        <v>226</v>
      </c>
      <c r="BM2136" s="192" t="s">
        <v>2541</v>
      </c>
    </row>
    <row r="2137" spans="1:65" s="2" customFormat="1" ht="11.25">
      <c r="A2137" s="37"/>
      <c r="B2137" s="38"/>
      <c r="C2137" s="39"/>
      <c r="D2137" s="194" t="s">
        <v>172</v>
      </c>
      <c r="E2137" s="39"/>
      <c r="F2137" s="195" t="s">
        <v>2542</v>
      </c>
      <c r="G2137" s="39"/>
      <c r="H2137" s="39"/>
      <c r="I2137" s="196"/>
      <c r="J2137" s="39"/>
      <c r="K2137" s="39"/>
      <c r="L2137" s="42"/>
      <c r="M2137" s="197"/>
      <c r="N2137" s="198"/>
      <c r="O2137" s="67"/>
      <c r="P2137" s="67"/>
      <c r="Q2137" s="67"/>
      <c r="R2137" s="67"/>
      <c r="S2137" s="67"/>
      <c r="T2137" s="68"/>
      <c r="U2137" s="37"/>
      <c r="V2137" s="37"/>
      <c r="W2137" s="37"/>
      <c r="X2137" s="37"/>
      <c r="Y2137" s="37"/>
      <c r="Z2137" s="37"/>
      <c r="AA2137" s="37"/>
      <c r="AB2137" s="37"/>
      <c r="AC2137" s="37"/>
      <c r="AD2137" s="37"/>
      <c r="AE2137" s="37"/>
      <c r="AT2137" s="20" t="s">
        <v>172</v>
      </c>
      <c r="AU2137" s="20" t="s">
        <v>79</v>
      </c>
    </row>
    <row r="2138" spans="1:65" s="13" customFormat="1" ht="11.25">
      <c r="B2138" s="199"/>
      <c r="C2138" s="200"/>
      <c r="D2138" s="201" t="s">
        <v>181</v>
      </c>
      <c r="E2138" s="202" t="s">
        <v>19</v>
      </c>
      <c r="F2138" s="203" t="s">
        <v>2543</v>
      </c>
      <c r="G2138" s="200"/>
      <c r="H2138" s="204">
        <v>1</v>
      </c>
      <c r="I2138" s="205"/>
      <c r="J2138" s="200"/>
      <c r="K2138" s="200"/>
      <c r="L2138" s="206"/>
      <c r="M2138" s="207"/>
      <c r="N2138" s="208"/>
      <c r="O2138" s="208"/>
      <c r="P2138" s="208"/>
      <c r="Q2138" s="208"/>
      <c r="R2138" s="208"/>
      <c r="S2138" s="208"/>
      <c r="T2138" s="209"/>
      <c r="AT2138" s="210" t="s">
        <v>181</v>
      </c>
      <c r="AU2138" s="210" t="s">
        <v>79</v>
      </c>
      <c r="AV2138" s="13" t="s">
        <v>79</v>
      </c>
      <c r="AW2138" s="13" t="s">
        <v>31</v>
      </c>
      <c r="AX2138" s="13" t="s">
        <v>69</v>
      </c>
      <c r="AY2138" s="210" t="s">
        <v>165</v>
      </c>
    </row>
    <row r="2139" spans="1:65" s="13" customFormat="1" ht="11.25">
      <c r="B2139" s="199"/>
      <c r="C2139" s="200"/>
      <c r="D2139" s="201" t="s">
        <v>181</v>
      </c>
      <c r="E2139" s="202" t="s">
        <v>19</v>
      </c>
      <c r="F2139" s="203" t="s">
        <v>2544</v>
      </c>
      <c r="G2139" s="200"/>
      <c r="H2139" s="204">
        <v>2.4</v>
      </c>
      <c r="I2139" s="205"/>
      <c r="J2139" s="200"/>
      <c r="K2139" s="200"/>
      <c r="L2139" s="206"/>
      <c r="M2139" s="207"/>
      <c r="N2139" s="208"/>
      <c r="O2139" s="208"/>
      <c r="P2139" s="208"/>
      <c r="Q2139" s="208"/>
      <c r="R2139" s="208"/>
      <c r="S2139" s="208"/>
      <c r="T2139" s="209"/>
      <c r="AT2139" s="210" t="s">
        <v>181</v>
      </c>
      <c r="AU2139" s="210" t="s">
        <v>79</v>
      </c>
      <c r="AV2139" s="13" t="s">
        <v>79</v>
      </c>
      <c r="AW2139" s="13" t="s">
        <v>31</v>
      </c>
      <c r="AX2139" s="13" t="s">
        <v>73</v>
      </c>
      <c r="AY2139" s="210" t="s">
        <v>165</v>
      </c>
    </row>
    <row r="2140" spans="1:65" s="2" customFormat="1" ht="55.5" customHeight="1">
      <c r="A2140" s="37"/>
      <c r="B2140" s="38"/>
      <c r="C2140" s="181" t="s">
        <v>2545</v>
      </c>
      <c r="D2140" s="181" t="s">
        <v>167</v>
      </c>
      <c r="E2140" s="182" t="s">
        <v>2546</v>
      </c>
      <c r="F2140" s="183" t="s">
        <v>2547</v>
      </c>
      <c r="G2140" s="184" t="s">
        <v>290</v>
      </c>
      <c r="H2140" s="185">
        <v>1</v>
      </c>
      <c r="I2140" s="186"/>
      <c r="J2140" s="187">
        <f>ROUND(I2140*H2140,2)</f>
        <v>0</v>
      </c>
      <c r="K2140" s="183" t="s">
        <v>171</v>
      </c>
      <c r="L2140" s="42"/>
      <c r="M2140" s="188" t="s">
        <v>19</v>
      </c>
      <c r="N2140" s="189" t="s">
        <v>41</v>
      </c>
      <c r="O2140" s="67"/>
      <c r="P2140" s="190">
        <f>O2140*H2140</f>
        <v>0</v>
      </c>
      <c r="Q2140" s="190">
        <v>2.5739999999999999E-2</v>
      </c>
      <c r="R2140" s="190">
        <f>Q2140*H2140</f>
        <v>2.5739999999999999E-2</v>
      </c>
      <c r="S2140" s="190">
        <v>0</v>
      </c>
      <c r="T2140" s="191">
        <f>S2140*H2140</f>
        <v>0</v>
      </c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R2140" s="192" t="s">
        <v>226</v>
      </c>
      <c r="AT2140" s="192" t="s">
        <v>167</v>
      </c>
      <c r="AU2140" s="192" t="s">
        <v>79</v>
      </c>
      <c r="AY2140" s="20" t="s">
        <v>165</v>
      </c>
      <c r="BE2140" s="193">
        <f>IF(N2140="základní",J2140,0)</f>
        <v>0</v>
      </c>
      <c r="BF2140" s="193">
        <f>IF(N2140="snížená",J2140,0)</f>
        <v>0</v>
      </c>
      <c r="BG2140" s="193">
        <f>IF(N2140="zákl. přenesená",J2140,0)</f>
        <v>0</v>
      </c>
      <c r="BH2140" s="193">
        <f>IF(N2140="sníž. přenesená",J2140,0)</f>
        <v>0</v>
      </c>
      <c r="BI2140" s="193">
        <f>IF(N2140="nulová",J2140,0)</f>
        <v>0</v>
      </c>
      <c r="BJ2140" s="20" t="s">
        <v>79</v>
      </c>
      <c r="BK2140" s="193">
        <f>ROUND(I2140*H2140,2)</f>
        <v>0</v>
      </c>
      <c r="BL2140" s="20" t="s">
        <v>226</v>
      </c>
      <c r="BM2140" s="192" t="s">
        <v>2548</v>
      </c>
    </row>
    <row r="2141" spans="1:65" s="2" customFormat="1" ht="11.25">
      <c r="A2141" s="37"/>
      <c r="B2141" s="38"/>
      <c r="C2141" s="39"/>
      <c r="D2141" s="194" t="s">
        <v>172</v>
      </c>
      <c r="E2141" s="39"/>
      <c r="F2141" s="195" t="s">
        <v>2549</v>
      </c>
      <c r="G2141" s="39"/>
      <c r="H2141" s="39"/>
      <c r="I2141" s="196"/>
      <c r="J2141" s="39"/>
      <c r="K2141" s="39"/>
      <c r="L2141" s="42"/>
      <c r="M2141" s="197"/>
      <c r="N2141" s="198"/>
      <c r="O2141" s="67"/>
      <c r="P2141" s="67"/>
      <c r="Q2141" s="67"/>
      <c r="R2141" s="67"/>
      <c r="S2141" s="67"/>
      <c r="T2141" s="68"/>
      <c r="U2141" s="37"/>
      <c r="V2141" s="37"/>
      <c r="W2141" s="37"/>
      <c r="X2141" s="37"/>
      <c r="Y2141" s="37"/>
      <c r="Z2141" s="37"/>
      <c r="AA2141" s="37"/>
      <c r="AB2141" s="37"/>
      <c r="AC2141" s="37"/>
      <c r="AD2141" s="37"/>
      <c r="AE2141" s="37"/>
      <c r="AT2141" s="20" t="s">
        <v>172</v>
      </c>
      <c r="AU2141" s="20" t="s">
        <v>79</v>
      </c>
    </row>
    <row r="2142" spans="1:65" s="2" customFormat="1" ht="76.349999999999994" customHeight="1">
      <c r="A2142" s="37"/>
      <c r="B2142" s="38"/>
      <c r="C2142" s="181" t="s">
        <v>1684</v>
      </c>
      <c r="D2142" s="181" t="s">
        <v>167</v>
      </c>
      <c r="E2142" s="182" t="s">
        <v>2550</v>
      </c>
      <c r="F2142" s="183" t="s">
        <v>2551</v>
      </c>
      <c r="G2142" s="184" t="s">
        <v>256</v>
      </c>
      <c r="H2142" s="185">
        <v>15.528</v>
      </c>
      <c r="I2142" s="186"/>
      <c r="J2142" s="187">
        <f>ROUND(I2142*H2142,2)</f>
        <v>0</v>
      </c>
      <c r="K2142" s="183" t="s">
        <v>171</v>
      </c>
      <c r="L2142" s="42"/>
      <c r="M2142" s="188" t="s">
        <v>19</v>
      </c>
      <c r="N2142" s="189" t="s">
        <v>41</v>
      </c>
      <c r="O2142" s="67"/>
      <c r="P2142" s="190">
        <f>O2142*H2142</f>
        <v>0</v>
      </c>
      <c r="Q2142" s="190">
        <v>0</v>
      </c>
      <c r="R2142" s="190">
        <f>Q2142*H2142</f>
        <v>0</v>
      </c>
      <c r="S2142" s="190">
        <v>0</v>
      </c>
      <c r="T2142" s="191">
        <f>S2142*H2142</f>
        <v>0</v>
      </c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R2142" s="192" t="s">
        <v>226</v>
      </c>
      <c r="AT2142" s="192" t="s">
        <v>167</v>
      </c>
      <c r="AU2142" s="192" t="s">
        <v>79</v>
      </c>
      <c r="AY2142" s="20" t="s">
        <v>165</v>
      </c>
      <c r="BE2142" s="193">
        <f>IF(N2142="základní",J2142,0)</f>
        <v>0</v>
      </c>
      <c r="BF2142" s="193">
        <f>IF(N2142="snížená",J2142,0)</f>
        <v>0</v>
      </c>
      <c r="BG2142" s="193">
        <f>IF(N2142="zákl. přenesená",J2142,0)</f>
        <v>0</v>
      </c>
      <c r="BH2142" s="193">
        <f>IF(N2142="sníž. přenesená",J2142,0)</f>
        <v>0</v>
      </c>
      <c r="BI2142" s="193">
        <f>IF(N2142="nulová",J2142,0)</f>
        <v>0</v>
      </c>
      <c r="BJ2142" s="20" t="s">
        <v>79</v>
      </c>
      <c r="BK2142" s="193">
        <f>ROUND(I2142*H2142,2)</f>
        <v>0</v>
      </c>
      <c r="BL2142" s="20" t="s">
        <v>226</v>
      </c>
      <c r="BM2142" s="192" t="s">
        <v>2552</v>
      </c>
    </row>
    <row r="2143" spans="1:65" s="2" customFormat="1" ht="11.25">
      <c r="A2143" s="37"/>
      <c r="B2143" s="38"/>
      <c r="C2143" s="39"/>
      <c r="D2143" s="194" t="s">
        <v>172</v>
      </c>
      <c r="E2143" s="39"/>
      <c r="F2143" s="195" t="s">
        <v>2553</v>
      </c>
      <c r="G2143" s="39"/>
      <c r="H2143" s="39"/>
      <c r="I2143" s="196"/>
      <c r="J2143" s="39"/>
      <c r="K2143" s="39"/>
      <c r="L2143" s="42"/>
      <c r="M2143" s="197"/>
      <c r="N2143" s="198"/>
      <c r="O2143" s="67"/>
      <c r="P2143" s="67"/>
      <c r="Q2143" s="67"/>
      <c r="R2143" s="67"/>
      <c r="S2143" s="67"/>
      <c r="T2143" s="68"/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T2143" s="20" t="s">
        <v>172</v>
      </c>
      <c r="AU2143" s="20" t="s">
        <v>79</v>
      </c>
    </row>
    <row r="2144" spans="1:65" s="12" customFormat="1" ht="22.9" customHeight="1">
      <c r="B2144" s="165"/>
      <c r="C2144" s="166"/>
      <c r="D2144" s="167" t="s">
        <v>68</v>
      </c>
      <c r="E2144" s="179" t="s">
        <v>2554</v>
      </c>
      <c r="F2144" s="179" t="s">
        <v>2555</v>
      </c>
      <c r="G2144" s="166"/>
      <c r="H2144" s="166"/>
      <c r="I2144" s="169"/>
      <c r="J2144" s="180">
        <f>BK2144</f>
        <v>0</v>
      </c>
      <c r="K2144" s="166"/>
      <c r="L2144" s="171"/>
      <c r="M2144" s="172"/>
      <c r="N2144" s="173"/>
      <c r="O2144" s="173"/>
      <c r="P2144" s="174">
        <f>SUM(P2145:P2220)</f>
        <v>0</v>
      </c>
      <c r="Q2144" s="173"/>
      <c r="R2144" s="174">
        <f>SUM(R2145:R2220)</f>
        <v>0.94084599999999996</v>
      </c>
      <c r="S2144" s="173"/>
      <c r="T2144" s="175">
        <f>SUM(T2145:T2220)</f>
        <v>0.30281199999999997</v>
      </c>
      <c r="AR2144" s="176" t="s">
        <v>79</v>
      </c>
      <c r="AT2144" s="177" t="s">
        <v>68</v>
      </c>
      <c r="AU2144" s="177" t="s">
        <v>73</v>
      </c>
      <c r="AY2144" s="176" t="s">
        <v>165</v>
      </c>
      <c r="BK2144" s="178">
        <f>SUM(BK2145:BK2220)</f>
        <v>0</v>
      </c>
    </row>
    <row r="2145" spans="1:65" s="2" customFormat="1" ht="24.2" customHeight="1">
      <c r="A2145" s="37"/>
      <c r="B2145" s="38"/>
      <c r="C2145" s="181" t="s">
        <v>2556</v>
      </c>
      <c r="D2145" s="181" t="s">
        <v>167</v>
      </c>
      <c r="E2145" s="182" t="s">
        <v>2557</v>
      </c>
      <c r="F2145" s="183" t="s">
        <v>2558</v>
      </c>
      <c r="G2145" s="184" t="s">
        <v>170</v>
      </c>
      <c r="H2145" s="185">
        <v>80.400000000000006</v>
      </c>
      <c r="I2145" s="186"/>
      <c r="J2145" s="187">
        <f>ROUND(I2145*H2145,2)</f>
        <v>0</v>
      </c>
      <c r="K2145" s="183" t="s">
        <v>171</v>
      </c>
      <c r="L2145" s="42"/>
      <c r="M2145" s="188" t="s">
        <v>19</v>
      </c>
      <c r="N2145" s="189" t="s">
        <v>41</v>
      </c>
      <c r="O2145" s="67"/>
      <c r="P2145" s="190">
        <f>O2145*H2145</f>
        <v>0</v>
      </c>
      <c r="Q2145" s="190">
        <v>0</v>
      </c>
      <c r="R2145" s="190">
        <f>Q2145*H2145</f>
        <v>0</v>
      </c>
      <c r="S2145" s="190">
        <v>2.5999999999999999E-3</v>
      </c>
      <c r="T2145" s="191">
        <f>S2145*H2145</f>
        <v>0.20904</v>
      </c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R2145" s="192" t="s">
        <v>226</v>
      </c>
      <c r="AT2145" s="192" t="s">
        <v>167</v>
      </c>
      <c r="AU2145" s="192" t="s">
        <v>79</v>
      </c>
      <c r="AY2145" s="20" t="s">
        <v>165</v>
      </c>
      <c r="BE2145" s="193">
        <f>IF(N2145="základní",J2145,0)</f>
        <v>0</v>
      </c>
      <c r="BF2145" s="193">
        <f>IF(N2145="snížená",J2145,0)</f>
        <v>0</v>
      </c>
      <c r="BG2145" s="193">
        <f>IF(N2145="zákl. přenesená",J2145,0)</f>
        <v>0</v>
      </c>
      <c r="BH2145" s="193">
        <f>IF(N2145="sníž. přenesená",J2145,0)</f>
        <v>0</v>
      </c>
      <c r="BI2145" s="193">
        <f>IF(N2145="nulová",J2145,0)</f>
        <v>0</v>
      </c>
      <c r="BJ2145" s="20" t="s">
        <v>79</v>
      </c>
      <c r="BK2145" s="193">
        <f>ROUND(I2145*H2145,2)</f>
        <v>0</v>
      </c>
      <c r="BL2145" s="20" t="s">
        <v>226</v>
      </c>
      <c r="BM2145" s="192" t="s">
        <v>2559</v>
      </c>
    </row>
    <row r="2146" spans="1:65" s="2" customFormat="1" ht="11.25">
      <c r="A2146" s="37"/>
      <c r="B2146" s="38"/>
      <c r="C2146" s="39"/>
      <c r="D2146" s="194" t="s">
        <v>172</v>
      </c>
      <c r="E2146" s="39"/>
      <c r="F2146" s="195" t="s">
        <v>2560</v>
      </c>
      <c r="G2146" s="39"/>
      <c r="H2146" s="39"/>
      <c r="I2146" s="196"/>
      <c r="J2146" s="39"/>
      <c r="K2146" s="39"/>
      <c r="L2146" s="42"/>
      <c r="M2146" s="197"/>
      <c r="N2146" s="198"/>
      <c r="O2146" s="67"/>
      <c r="P2146" s="67"/>
      <c r="Q2146" s="67"/>
      <c r="R2146" s="67"/>
      <c r="S2146" s="67"/>
      <c r="T2146" s="68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T2146" s="20" t="s">
        <v>172</v>
      </c>
      <c r="AU2146" s="20" t="s">
        <v>79</v>
      </c>
    </row>
    <row r="2147" spans="1:65" s="2" customFormat="1" ht="16.5" customHeight="1">
      <c r="A2147" s="37"/>
      <c r="B2147" s="38"/>
      <c r="C2147" s="181" t="s">
        <v>1695</v>
      </c>
      <c r="D2147" s="181" t="s">
        <v>167</v>
      </c>
      <c r="E2147" s="182" t="s">
        <v>2561</v>
      </c>
      <c r="F2147" s="183" t="s">
        <v>2562</v>
      </c>
      <c r="G2147" s="184" t="s">
        <v>170</v>
      </c>
      <c r="H2147" s="185">
        <v>23.8</v>
      </c>
      <c r="I2147" s="186"/>
      <c r="J2147" s="187">
        <f>ROUND(I2147*H2147,2)</f>
        <v>0</v>
      </c>
      <c r="K2147" s="183" t="s">
        <v>171</v>
      </c>
      <c r="L2147" s="42"/>
      <c r="M2147" s="188" t="s">
        <v>19</v>
      </c>
      <c r="N2147" s="189" t="s">
        <v>41</v>
      </c>
      <c r="O2147" s="67"/>
      <c r="P2147" s="190">
        <f>O2147*H2147</f>
        <v>0</v>
      </c>
      <c r="Q2147" s="190">
        <v>0</v>
      </c>
      <c r="R2147" s="190">
        <f>Q2147*H2147</f>
        <v>0</v>
      </c>
      <c r="S2147" s="190">
        <v>3.9399999999999999E-3</v>
      </c>
      <c r="T2147" s="191">
        <f>S2147*H2147</f>
        <v>9.3771999999999994E-2</v>
      </c>
      <c r="U2147" s="37"/>
      <c r="V2147" s="37"/>
      <c r="W2147" s="37"/>
      <c r="X2147" s="37"/>
      <c r="Y2147" s="37"/>
      <c r="Z2147" s="37"/>
      <c r="AA2147" s="37"/>
      <c r="AB2147" s="37"/>
      <c r="AC2147" s="37"/>
      <c r="AD2147" s="37"/>
      <c r="AE2147" s="37"/>
      <c r="AR2147" s="192" t="s">
        <v>226</v>
      </c>
      <c r="AT2147" s="192" t="s">
        <v>167</v>
      </c>
      <c r="AU2147" s="192" t="s">
        <v>79</v>
      </c>
      <c r="AY2147" s="20" t="s">
        <v>165</v>
      </c>
      <c r="BE2147" s="193">
        <f>IF(N2147="základní",J2147,0)</f>
        <v>0</v>
      </c>
      <c r="BF2147" s="193">
        <f>IF(N2147="snížená",J2147,0)</f>
        <v>0</v>
      </c>
      <c r="BG2147" s="193">
        <f>IF(N2147="zákl. přenesená",J2147,0)</f>
        <v>0</v>
      </c>
      <c r="BH2147" s="193">
        <f>IF(N2147="sníž. přenesená",J2147,0)</f>
        <v>0</v>
      </c>
      <c r="BI2147" s="193">
        <f>IF(N2147="nulová",J2147,0)</f>
        <v>0</v>
      </c>
      <c r="BJ2147" s="20" t="s">
        <v>79</v>
      </c>
      <c r="BK2147" s="193">
        <f>ROUND(I2147*H2147,2)</f>
        <v>0</v>
      </c>
      <c r="BL2147" s="20" t="s">
        <v>226</v>
      </c>
      <c r="BM2147" s="192" t="s">
        <v>2563</v>
      </c>
    </row>
    <row r="2148" spans="1:65" s="2" customFormat="1" ht="11.25">
      <c r="A2148" s="37"/>
      <c r="B2148" s="38"/>
      <c r="C2148" s="39"/>
      <c r="D2148" s="194" t="s">
        <v>172</v>
      </c>
      <c r="E2148" s="39"/>
      <c r="F2148" s="195" t="s">
        <v>2564</v>
      </c>
      <c r="G2148" s="39"/>
      <c r="H2148" s="39"/>
      <c r="I2148" s="196"/>
      <c r="J2148" s="39"/>
      <c r="K2148" s="39"/>
      <c r="L2148" s="42"/>
      <c r="M2148" s="197"/>
      <c r="N2148" s="198"/>
      <c r="O2148" s="67"/>
      <c r="P2148" s="67"/>
      <c r="Q2148" s="67"/>
      <c r="R2148" s="67"/>
      <c r="S2148" s="67"/>
      <c r="T2148" s="68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T2148" s="20" t="s">
        <v>172</v>
      </c>
      <c r="AU2148" s="20" t="s">
        <v>79</v>
      </c>
    </row>
    <row r="2149" spans="1:65" s="2" customFormat="1" ht="24.2" customHeight="1">
      <c r="A2149" s="37"/>
      <c r="B2149" s="38"/>
      <c r="C2149" s="181" t="s">
        <v>2565</v>
      </c>
      <c r="D2149" s="181" t="s">
        <v>167</v>
      </c>
      <c r="E2149" s="182" t="s">
        <v>2566</v>
      </c>
      <c r="F2149" s="183" t="s">
        <v>2567</v>
      </c>
      <c r="G2149" s="184" t="s">
        <v>170</v>
      </c>
      <c r="H2149" s="185">
        <v>11.2</v>
      </c>
      <c r="I2149" s="186"/>
      <c r="J2149" s="187">
        <f>ROUND(I2149*H2149,2)</f>
        <v>0</v>
      </c>
      <c r="K2149" s="183" t="s">
        <v>171</v>
      </c>
      <c r="L2149" s="42"/>
      <c r="M2149" s="188" t="s">
        <v>19</v>
      </c>
      <c r="N2149" s="189" t="s">
        <v>41</v>
      </c>
      <c r="O2149" s="67"/>
      <c r="P2149" s="190">
        <f>O2149*H2149</f>
        <v>0</v>
      </c>
      <c r="Q2149" s="190">
        <v>5.8100000000000001E-3</v>
      </c>
      <c r="R2149" s="190">
        <f>Q2149*H2149</f>
        <v>6.5071999999999991E-2</v>
      </c>
      <c r="S2149" s="190">
        <v>0</v>
      </c>
      <c r="T2149" s="191">
        <f>S2149*H2149</f>
        <v>0</v>
      </c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R2149" s="192" t="s">
        <v>226</v>
      </c>
      <c r="AT2149" s="192" t="s">
        <v>167</v>
      </c>
      <c r="AU2149" s="192" t="s">
        <v>79</v>
      </c>
      <c r="AY2149" s="20" t="s">
        <v>165</v>
      </c>
      <c r="BE2149" s="193">
        <f>IF(N2149="základní",J2149,0)</f>
        <v>0</v>
      </c>
      <c r="BF2149" s="193">
        <f>IF(N2149="snížená",J2149,0)</f>
        <v>0</v>
      </c>
      <c r="BG2149" s="193">
        <f>IF(N2149="zákl. přenesená",J2149,0)</f>
        <v>0</v>
      </c>
      <c r="BH2149" s="193">
        <f>IF(N2149="sníž. přenesená",J2149,0)</f>
        <v>0</v>
      </c>
      <c r="BI2149" s="193">
        <f>IF(N2149="nulová",J2149,0)</f>
        <v>0</v>
      </c>
      <c r="BJ2149" s="20" t="s">
        <v>79</v>
      </c>
      <c r="BK2149" s="193">
        <f>ROUND(I2149*H2149,2)</f>
        <v>0</v>
      </c>
      <c r="BL2149" s="20" t="s">
        <v>226</v>
      </c>
      <c r="BM2149" s="192" t="s">
        <v>2568</v>
      </c>
    </row>
    <row r="2150" spans="1:65" s="2" customFormat="1" ht="11.25">
      <c r="A2150" s="37"/>
      <c r="B2150" s="38"/>
      <c r="C2150" s="39"/>
      <c r="D2150" s="194" t="s">
        <v>172</v>
      </c>
      <c r="E2150" s="39"/>
      <c r="F2150" s="195" t="s">
        <v>2569</v>
      </c>
      <c r="G2150" s="39"/>
      <c r="H2150" s="39"/>
      <c r="I2150" s="196"/>
      <c r="J2150" s="39"/>
      <c r="K2150" s="39"/>
      <c r="L2150" s="42"/>
      <c r="M2150" s="197"/>
      <c r="N2150" s="198"/>
      <c r="O2150" s="67"/>
      <c r="P2150" s="67"/>
      <c r="Q2150" s="67"/>
      <c r="R2150" s="67"/>
      <c r="S2150" s="67"/>
      <c r="T2150" s="68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T2150" s="20" t="s">
        <v>172</v>
      </c>
      <c r="AU2150" s="20" t="s">
        <v>79</v>
      </c>
    </row>
    <row r="2151" spans="1:65" s="13" customFormat="1" ht="11.25">
      <c r="B2151" s="199"/>
      <c r="C2151" s="200"/>
      <c r="D2151" s="201" t="s">
        <v>181</v>
      </c>
      <c r="E2151" s="202" t="s">
        <v>19</v>
      </c>
      <c r="F2151" s="203" t="s">
        <v>2570</v>
      </c>
      <c r="G2151" s="200"/>
      <c r="H2151" s="204">
        <v>5.8</v>
      </c>
      <c r="I2151" s="205"/>
      <c r="J2151" s="200"/>
      <c r="K2151" s="200"/>
      <c r="L2151" s="206"/>
      <c r="M2151" s="207"/>
      <c r="N2151" s="208"/>
      <c r="O2151" s="208"/>
      <c r="P2151" s="208"/>
      <c r="Q2151" s="208"/>
      <c r="R2151" s="208"/>
      <c r="S2151" s="208"/>
      <c r="T2151" s="209"/>
      <c r="AT2151" s="210" t="s">
        <v>181</v>
      </c>
      <c r="AU2151" s="210" t="s">
        <v>79</v>
      </c>
      <c r="AV2151" s="13" t="s">
        <v>79</v>
      </c>
      <c r="AW2151" s="13" t="s">
        <v>31</v>
      </c>
      <c r="AX2151" s="13" t="s">
        <v>69</v>
      </c>
      <c r="AY2151" s="210" t="s">
        <v>165</v>
      </c>
    </row>
    <row r="2152" spans="1:65" s="13" customFormat="1" ht="11.25">
      <c r="B2152" s="199"/>
      <c r="C2152" s="200"/>
      <c r="D2152" s="201" t="s">
        <v>181</v>
      </c>
      <c r="E2152" s="202" t="s">
        <v>19</v>
      </c>
      <c r="F2152" s="203" t="s">
        <v>2571</v>
      </c>
      <c r="G2152" s="200"/>
      <c r="H2152" s="204">
        <v>5.4</v>
      </c>
      <c r="I2152" s="205"/>
      <c r="J2152" s="200"/>
      <c r="K2152" s="200"/>
      <c r="L2152" s="206"/>
      <c r="M2152" s="207"/>
      <c r="N2152" s="208"/>
      <c r="O2152" s="208"/>
      <c r="P2152" s="208"/>
      <c r="Q2152" s="208"/>
      <c r="R2152" s="208"/>
      <c r="S2152" s="208"/>
      <c r="T2152" s="209"/>
      <c r="AT2152" s="210" t="s">
        <v>181</v>
      </c>
      <c r="AU2152" s="210" t="s">
        <v>79</v>
      </c>
      <c r="AV2152" s="13" t="s">
        <v>79</v>
      </c>
      <c r="AW2152" s="13" t="s">
        <v>31</v>
      </c>
      <c r="AX2152" s="13" t="s">
        <v>69</v>
      </c>
      <c r="AY2152" s="210" t="s">
        <v>165</v>
      </c>
    </row>
    <row r="2153" spans="1:65" s="15" customFormat="1" ht="11.25">
      <c r="B2153" s="221"/>
      <c r="C2153" s="222"/>
      <c r="D2153" s="201" t="s">
        <v>181</v>
      </c>
      <c r="E2153" s="223" t="s">
        <v>19</v>
      </c>
      <c r="F2153" s="224" t="s">
        <v>184</v>
      </c>
      <c r="G2153" s="222"/>
      <c r="H2153" s="225">
        <v>11.2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181</v>
      </c>
      <c r="AU2153" s="231" t="s">
        <v>79</v>
      </c>
      <c r="AV2153" s="15" t="s">
        <v>88</v>
      </c>
      <c r="AW2153" s="15" t="s">
        <v>31</v>
      </c>
      <c r="AX2153" s="15" t="s">
        <v>73</v>
      </c>
      <c r="AY2153" s="231" t="s">
        <v>165</v>
      </c>
    </row>
    <row r="2154" spans="1:65" s="2" customFormat="1" ht="33" customHeight="1">
      <c r="A2154" s="37"/>
      <c r="B2154" s="38"/>
      <c r="C2154" s="181" t="s">
        <v>2572</v>
      </c>
      <c r="D2154" s="181" t="s">
        <v>167</v>
      </c>
      <c r="E2154" s="182" t="s">
        <v>2573</v>
      </c>
      <c r="F2154" s="183" t="s">
        <v>2574</v>
      </c>
      <c r="G2154" s="184" t="s">
        <v>170</v>
      </c>
      <c r="H2154" s="185">
        <v>25</v>
      </c>
      <c r="I2154" s="186"/>
      <c r="J2154" s="187">
        <f>ROUND(I2154*H2154,2)</f>
        <v>0</v>
      </c>
      <c r="K2154" s="183" t="s">
        <v>171</v>
      </c>
      <c r="L2154" s="42"/>
      <c r="M2154" s="188" t="s">
        <v>19</v>
      </c>
      <c r="N2154" s="189" t="s">
        <v>41</v>
      </c>
      <c r="O2154" s="67"/>
      <c r="P2154" s="190">
        <f>O2154*H2154</f>
        <v>0</v>
      </c>
      <c r="Q2154" s="190">
        <v>3.47E-3</v>
      </c>
      <c r="R2154" s="190">
        <f>Q2154*H2154</f>
        <v>8.6749999999999994E-2</v>
      </c>
      <c r="S2154" s="190">
        <v>0</v>
      </c>
      <c r="T2154" s="191">
        <f>S2154*H2154</f>
        <v>0</v>
      </c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R2154" s="192" t="s">
        <v>226</v>
      </c>
      <c r="AT2154" s="192" t="s">
        <v>167</v>
      </c>
      <c r="AU2154" s="192" t="s">
        <v>79</v>
      </c>
      <c r="AY2154" s="20" t="s">
        <v>165</v>
      </c>
      <c r="BE2154" s="193">
        <f>IF(N2154="základní",J2154,0)</f>
        <v>0</v>
      </c>
      <c r="BF2154" s="193">
        <f>IF(N2154="snížená",J2154,0)</f>
        <v>0</v>
      </c>
      <c r="BG2154" s="193">
        <f>IF(N2154="zákl. přenesená",J2154,0)</f>
        <v>0</v>
      </c>
      <c r="BH2154" s="193">
        <f>IF(N2154="sníž. přenesená",J2154,0)</f>
        <v>0</v>
      </c>
      <c r="BI2154" s="193">
        <f>IF(N2154="nulová",J2154,0)</f>
        <v>0</v>
      </c>
      <c r="BJ2154" s="20" t="s">
        <v>79</v>
      </c>
      <c r="BK2154" s="193">
        <f>ROUND(I2154*H2154,2)</f>
        <v>0</v>
      </c>
      <c r="BL2154" s="20" t="s">
        <v>226</v>
      </c>
      <c r="BM2154" s="192" t="s">
        <v>2575</v>
      </c>
    </row>
    <row r="2155" spans="1:65" s="2" customFormat="1" ht="11.25">
      <c r="A2155" s="37"/>
      <c r="B2155" s="38"/>
      <c r="C2155" s="39"/>
      <c r="D2155" s="194" t="s">
        <v>172</v>
      </c>
      <c r="E2155" s="39"/>
      <c r="F2155" s="195" t="s">
        <v>2576</v>
      </c>
      <c r="G2155" s="39"/>
      <c r="H2155" s="39"/>
      <c r="I2155" s="196"/>
      <c r="J2155" s="39"/>
      <c r="K2155" s="39"/>
      <c r="L2155" s="42"/>
      <c r="M2155" s="197"/>
      <c r="N2155" s="198"/>
      <c r="O2155" s="67"/>
      <c r="P2155" s="67"/>
      <c r="Q2155" s="67"/>
      <c r="R2155" s="67"/>
      <c r="S2155" s="67"/>
      <c r="T2155" s="68"/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T2155" s="20" t="s">
        <v>172</v>
      </c>
      <c r="AU2155" s="20" t="s">
        <v>79</v>
      </c>
    </row>
    <row r="2156" spans="1:65" s="13" customFormat="1" ht="11.25">
      <c r="B2156" s="199"/>
      <c r="C2156" s="200"/>
      <c r="D2156" s="201" t="s">
        <v>181</v>
      </c>
      <c r="E2156" s="202" t="s">
        <v>19</v>
      </c>
      <c r="F2156" s="203" t="s">
        <v>2577</v>
      </c>
      <c r="G2156" s="200"/>
      <c r="H2156" s="204">
        <v>6</v>
      </c>
      <c r="I2156" s="205"/>
      <c r="J2156" s="200"/>
      <c r="K2156" s="200"/>
      <c r="L2156" s="206"/>
      <c r="M2156" s="207"/>
      <c r="N2156" s="208"/>
      <c r="O2156" s="208"/>
      <c r="P2156" s="208"/>
      <c r="Q2156" s="208"/>
      <c r="R2156" s="208"/>
      <c r="S2156" s="208"/>
      <c r="T2156" s="209"/>
      <c r="AT2156" s="210" t="s">
        <v>181</v>
      </c>
      <c r="AU2156" s="210" t="s">
        <v>79</v>
      </c>
      <c r="AV2156" s="13" t="s">
        <v>79</v>
      </c>
      <c r="AW2156" s="13" t="s">
        <v>31</v>
      </c>
      <c r="AX2156" s="13" t="s">
        <v>69</v>
      </c>
      <c r="AY2156" s="210" t="s">
        <v>165</v>
      </c>
    </row>
    <row r="2157" spans="1:65" s="13" customFormat="1" ht="11.25">
      <c r="B2157" s="199"/>
      <c r="C2157" s="200"/>
      <c r="D2157" s="201" t="s">
        <v>181</v>
      </c>
      <c r="E2157" s="202" t="s">
        <v>19</v>
      </c>
      <c r="F2157" s="203" t="s">
        <v>2578</v>
      </c>
      <c r="G2157" s="200"/>
      <c r="H2157" s="204">
        <v>12</v>
      </c>
      <c r="I2157" s="205"/>
      <c r="J2157" s="200"/>
      <c r="K2157" s="200"/>
      <c r="L2157" s="206"/>
      <c r="M2157" s="207"/>
      <c r="N2157" s="208"/>
      <c r="O2157" s="208"/>
      <c r="P2157" s="208"/>
      <c r="Q2157" s="208"/>
      <c r="R2157" s="208"/>
      <c r="S2157" s="208"/>
      <c r="T2157" s="209"/>
      <c r="AT2157" s="210" t="s">
        <v>181</v>
      </c>
      <c r="AU2157" s="210" t="s">
        <v>79</v>
      </c>
      <c r="AV2157" s="13" t="s">
        <v>79</v>
      </c>
      <c r="AW2157" s="13" t="s">
        <v>31</v>
      </c>
      <c r="AX2157" s="13" t="s">
        <v>69</v>
      </c>
      <c r="AY2157" s="210" t="s">
        <v>165</v>
      </c>
    </row>
    <row r="2158" spans="1:65" s="13" customFormat="1" ht="11.25">
      <c r="B2158" s="199"/>
      <c r="C2158" s="200"/>
      <c r="D2158" s="201" t="s">
        <v>181</v>
      </c>
      <c r="E2158" s="202" t="s">
        <v>19</v>
      </c>
      <c r="F2158" s="203" t="s">
        <v>2579</v>
      </c>
      <c r="G2158" s="200"/>
      <c r="H2158" s="204">
        <v>7</v>
      </c>
      <c r="I2158" s="205"/>
      <c r="J2158" s="200"/>
      <c r="K2158" s="200"/>
      <c r="L2158" s="206"/>
      <c r="M2158" s="207"/>
      <c r="N2158" s="208"/>
      <c r="O2158" s="208"/>
      <c r="P2158" s="208"/>
      <c r="Q2158" s="208"/>
      <c r="R2158" s="208"/>
      <c r="S2158" s="208"/>
      <c r="T2158" s="209"/>
      <c r="AT2158" s="210" t="s">
        <v>181</v>
      </c>
      <c r="AU2158" s="210" t="s">
        <v>79</v>
      </c>
      <c r="AV2158" s="13" t="s">
        <v>79</v>
      </c>
      <c r="AW2158" s="13" t="s">
        <v>31</v>
      </c>
      <c r="AX2158" s="13" t="s">
        <v>69</v>
      </c>
      <c r="AY2158" s="210" t="s">
        <v>165</v>
      </c>
    </row>
    <row r="2159" spans="1:65" s="15" customFormat="1" ht="11.25">
      <c r="B2159" s="221"/>
      <c r="C2159" s="222"/>
      <c r="D2159" s="201" t="s">
        <v>181</v>
      </c>
      <c r="E2159" s="223" t="s">
        <v>19</v>
      </c>
      <c r="F2159" s="224" t="s">
        <v>184</v>
      </c>
      <c r="G2159" s="222"/>
      <c r="H2159" s="225">
        <v>25</v>
      </c>
      <c r="I2159" s="226"/>
      <c r="J2159" s="222"/>
      <c r="K2159" s="222"/>
      <c r="L2159" s="227"/>
      <c r="M2159" s="228"/>
      <c r="N2159" s="229"/>
      <c r="O2159" s="229"/>
      <c r="P2159" s="229"/>
      <c r="Q2159" s="229"/>
      <c r="R2159" s="229"/>
      <c r="S2159" s="229"/>
      <c r="T2159" s="230"/>
      <c r="AT2159" s="231" t="s">
        <v>181</v>
      </c>
      <c r="AU2159" s="231" t="s">
        <v>79</v>
      </c>
      <c r="AV2159" s="15" t="s">
        <v>88</v>
      </c>
      <c r="AW2159" s="15" t="s">
        <v>31</v>
      </c>
      <c r="AX2159" s="15" t="s">
        <v>73</v>
      </c>
      <c r="AY2159" s="231" t="s">
        <v>165</v>
      </c>
    </row>
    <row r="2160" spans="1:65" s="2" customFormat="1" ht="44.25" customHeight="1">
      <c r="A2160" s="37"/>
      <c r="B2160" s="38"/>
      <c r="C2160" s="181" t="s">
        <v>2580</v>
      </c>
      <c r="D2160" s="181" t="s">
        <v>167</v>
      </c>
      <c r="E2160" s="182" t="s">
        <v>2581</v>
      </c>
      <c r="F2160" s="183" t="s">
        <v>2582</v>
      </c>
      <c r="G2160" s="184" t="s">
        <v>290</v>
      </c>
      <c r="H2160" s="185">
        <v>2</v>
      </c>
      <c r="I2160" s="186"/>
      <c r="J2160" s="187">
        <f>ROUND(I2160*H2160,2)</f>
        <v>0</v>
      </c>
      <c r="K2160" s="183" t="s">
        <v>171</v>
      </c>
      <c r="L2160" s="42"/>
      <c r="M2160" s="188" t="s">
        <v>19</v>
      </c>
      <c r="N2160" s="189" t="s">
        <v>41</v>
      </c>
      <c r="O2160" s="67"/>
      <c r="P2160" s="190">
        <f>O2160*H2160</f>
        <v>0</v>
      </c>
      <c r="Q2160" s="190">
        <v>3.6600000000000001E-3</v>
      </c>
      <c r="R2160" s="190">
        <f>Q2160*H2160</f>
        <v>7.3200000000000001E-3</v>
      </c>
      <c r="S2160" s="190">
        <v>0</v>
      </c>
      <c r="T2160" s="191">
        <f>S2160*H2160</f>
        <v>0</v>
      </c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R2160" s="192" t="s">
        <v>226</v>
      </c>
      <c r="AT2160" s="192" t="s">
        <v>167</v>
      </c>
      <c r="AU2160" s="192" t="s">
        <v>79</v>
      </c>
      <c r="AY2160" s="20" t="s">
        <v>165</v>
      </c>
      <c r="BE2160" s="193">
        <f>IF(N2160="základní",J2160,0)</f>
        <v>0</v>
      </c>
      <c r="BF2160" s="193">
        <f>IF(N2160="snížená",J2160,0)</f>
        <v>0</v>
      </c>
      <c r="BG2160" s="193">
        <f>IF(N2160="zákl. přenesená",J2160,0)</f>
        <v>0</v>
      </c>
      <c r="BH2160" s="193">
        <f>IF(N2160="sníž. přenesená",J2160,0)</f>
        <v>0</v>
      </c>
      <c r="BI2160" s="193">
        <f>IF(N2160="nulová",J2160,0)</f>
        <v>0</v>
      </c>
      <c r="BJ2160" s="20" t="s">
        <v>79</v>
      </c>
      <c r="BK2160" s="193">
        <f>ROUND(I2160*H2160,2)</f>
        <v>0</v>
      </c>
      <c r="BL2160" s="20" t="s">
        <v>226</v>
      </c>
      <c r="BM2160" s="192" t="s">
        <v>2583</v>
      </c>
    </row>
    <row r="2161" spans="1:65" s="2" customFormat="1" ht="11.25">
      <c r="A2161" s="37"/>
      <c r="B2161" s="38"/>
      <c r="C2161" s="39"/>
      <c r="D2161" s="194" t="s">
        <v>172</v>
      </c>
      <c r="E2161" s="39"/>
      <c r="F2161" s="195" t="s">
        <v>2584</v>
      </c>
      <c r="G2161" s="39"/>
      <c r="H2161" s="39"/>
      <c r="I2161" s="196"/>
      <c r="J2161" s="39"/>
      <c r="K2161" s="39"/>
      <c r="L2161" s="42"/>
      <c r="M2161" s="197"/>
      <c r="N2161" s="198"/>
      <c r="O2161" s="67"/>
      <c r="P2161" s="67"/>
      <c r="Q2161" s="67"/>
      <c r="R2161" s="67"/>
      <c r="S2161" s="67"/>
      <c r="T2161" s="68"/>
      <c r="U2161" s="37"/>
      <c r="V2161" s="37"/>
      <c r="W2161" s="37"/>
      <c r="X2161" s="37"/>
      <c r="Y2161" s="37"/>
      <c r="Z2161" s="37"/>
      <c r="AA2161" s="37"/>
      <c r="AB2161" s="37"/>
      <c r="AC2161" s="37"/>
      <c r="AD2161" s="37"/>
      <c r="AE2161" s="37"/>
      <c r="AT2161" s="20" t="s">
        <v>172</v>
      </c>
      <c r="AU2161" s="20" t="s">
        <v>79</v>
      </c>
    </row>
    <row r="2162" spans="1:65" s="13" customFormat="1" ht="11.25">
      <c r="B2162" s="199"/>
      <c r="C2162" s="200"/>
      <c r="D2162" s="201" t="s">
        <v>181</v>
      </c>
      <c r="E2162" s="202" t="s">
        <v>19</v>
      </c>
      <c r="F2162" s="203" t="s">
        <v>2585</v>
      </c>
      <c r="G2162" s="200"/>
      <c r="H2162" s="204">
        <v>2</v>
      </c>
      <c r="I2162" s="205"/>
      <c r="J2162" s="200"/>
      <c r="K2162" s="200"/>
      <c r="L2162" s="206"/>
      <c r="M2162" s="207"/>
      <c r="N2162" s="208"/>
      <c r="O2162" s="208"/>
      <c r="P2162" s="208"/>
      <c r="Q2162" s="208"/>
      <c r="R2162" s="208"/>
      <c r="S2162" s="208"/>
      <c r="T2162" s="209"/>
      <c r="AT2162" s="210" t="s">
        <v>181</v>
      </c>
      <c r="AU2162" s="210" t="s">
        <v>79</v>
      </c>
      <c r="AV2162" s="13" t="s">
        <v>79</v>
      </c>
      <c r="AW2162" s="13" t="s">
        <v>31</v>
      </c>
      <c r="AX2162" s="13" t="s">
        <v>69</v>
      </c>
      <c r="AY2162" s="210" t="s">
        <v>165</v>
      </c>
    </row>
    <row r="2163" spans="1:65" s="15" customFormat="1" ht="11.25">
      <c r="B2163" s="221"/>
      <c r="C2163" s="222"/>
      <c r="D2163" s="201" t="s">
        <v>181</v>
      </c>
      <c r="E2163" s="223" t="s">
        <v>19</v>
      </c>
      <c r="F2163" s="224" t="s">
        <v>184</v>
      </c>
      <c r="G2163" s="222"/>
      <c r="H2163" s="225">
        <v>2</v>
      </c>
      <c r="I2163" s="226"/>
      <c r="J2163" s="222"/>
      <c r="K2163" s="222"/>
      <c r="L2163" s="227"/>
      <c r="M2163" s="228"/>
      <c r="N2163" s="229"/>
      <c r="O2163" s="229"/>
      <c r="P2163" s="229"/>
      <c r="Q2163" s="229"/>
      <c r="R2163" s="229"/>
      <c r="S2163" s="229"/>
      <c r="T2163" s="230"/>
      <c r="AT2163" s="231" t="s">
        <v>181</v>
      </c>
      <c r="AU2163" s="231" t="s">
        <v>79</v>
      </c>
      <c r="AV2163" s="15" t="s">
        <v>88</v>
      </c>
      <c r="AW2163" s="15" t="s">
        <v>31</v>
      </c>
      <c r="AX2163" s="15" t="s">
        <v>73</v>
      </c>
      <c r="AY2163" s="231" t="s">
        <v>165</v>
      </c>
    </row>
    <row r="2164" spans="1:65" s="2" customFormat="1" ht="37.9" customHeight="1">
      <c r="A2164" s="37"/>
      <c r="B2164" s="38"/>
      <c r="C2164" s="181" t="s">
        <v>1700</v>
      </c>
      <c r="D2164" s="181" t="s">
        <v>167</v>
      </c>
      <c r="E2164" s="182" t="s">
        <v>2586</v>
      </c>
      <c r="F2164" s="183" t="s">
        <v>2587</v>
      </c>
      <c r="G2164" s="184" t="s">
        <v>170</v>
      </c>
      <c r="H2164" s="185">
        <v>27</v>
      </c>
      <c r="I2164" s="186"/>
      <c r="J2164" s="187">
        <f>ROUND(I2164*H2164,2)</f>
        <v>0</v>
      </c>
      <c r="K2164" s="183" t="s">
        <v>171</v>
      </c>
      <c r="L2164" s="42"/>
      <c r="M2164" s="188" t="s">
        <v>19</v>
      </c>
      <c r="N2164" s="189" t="s">
        <v>41</v>
      </c>
      <c r="O2164" s="67"/>
      <c r="P2164" s="190">
        <f>O2164*H2164</f>
        <v>0</v>
      </c>
      <c r="Q2164" s="190">
        <v>5.8399999999999997E-3</v>
      </c>
      <c r="R2164" s="190">
        <f>Q2164*H2164</f>
        <v>0.15767999999999999</v>
      </c>
      <c r="S2164" s="190">
        <v>0</v>
      </c>
      <c r="T2164" s="191">
        <f>S2164*H2164</f>
        <v>0</v>
      </c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R2164" s="192" t="s">
        <v>226</v>
      </c>
      <c r="AT2164" s="192" t="s">
        <v>167</v>
      </c>
      <c r="AU2164" s="192" t="s">
        <v>79</v>
      </c>
      <c r="AY2164" s="20" t="s">
        <v>165</v>
      </c>
      <c r="BE2164" s="193">
        <f>IF(N2164="základní",J2164,0)</f>
        <v>0</v>
      </c>
      <c r="BF2164" s="193">
        <f>IF(N2164="snížená",J2164,0)</f>
        <v>0</v>
      </c>
      <c r="BG2164" s="193">
        <f>IF(N2164="zákl. přenesená",J2164,0)</f>
        <v>0</v>
      </c>
      <c r="BH2164" s="193">
        <f>IF(N2164="sníž. přenesená",J2164,0)</f>
        <v>0</v>
      </c>
      <c r="BI2164" s="193">
        <f>IF(N2164="nulová",J2164,0)</f>
        <v>0</v>
      </c>
      <c r="BJ2164" s="20" t="s">
        <v>79</v>
      </c>
      <c r="BK2164" s="193">
        <f>ROUND(I2164*H2164,2)</f>
        <v>0</v>
      </c>
      <c r="BL2164" s="20" t="s">
        <v>226</v>
      </c>
      <c r="BM2164" s="192" t="s">
        <v>2588</v>
      </c>
    </row>
    <row r="2165" spans="1:65" s="2" customFormat="1" ht="11.25">
      <c r="A2165" s="37"/>
      <c r="B2165" s="38"/>
      <c r="C2165" s="39"/>
      <c r="D2165" s="194" t="s">
        <v>172</v>
      </c>
      <c r="E2165" s="39"/>
      <c r="F2165" s="195" t="s">
        <v>2589</v>
      </c>
      <c r="G2165" s="39"/>
      <c r="H2165" s="39"/>
      <c r="I2165" s="196"/>
      <c r="J2165" s="39"/>
      <c r="K2165" s="39"/>
      <c r="L2165" s="42"/>
      <c r="M2165" s="197"/>
      <c r="N2165" s="198"/>
      <c r="O2165" s="67"/>
      <c r="P2165" s="67"/>
      <c r="Q2165" s="67"/>
      <c r="R2165" s="67"/>
      <c r="S2165" s="67"/>
      <c r="T2165" s="68"/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T2165" s="20" t="s">
        <v>172</v>
      </c>
      <c r="AU2165" s="20" t="s">
        <v>79</v>
      </c>
    </row>
    <row r="2166" spans="1:65" s="13" customFormat="1" ht="11.25">
      <c r="B2166" s="199"/>
      <c r="C2166" s="200"/>
      <c r="D2166" s="201" t="s">
        <v>181</v>
      </c>
      <c r="E2166" s="202" t="s">
        <v>19</v>
      </c>
      <c r="F2166" s="203" t="s">
        <v>2590</v>
      </c>
      <c r="G2166" s="200"/>
      <c r="H2166" s="204">
        <v>12.6</v>
      </c>
      <c r="I2166" s="205"/>
      <c r="J2166" s="200"/>
      <c r="K2166" s="200"/>
      <c r="L2166" s="206"/>
      <c r="M2166" s="207"/>
      <c r="N2166" s="208"/>
      <c r="O2166" s="208"/>
      <c r="P2166" s="208"/>
      <c r="Q2166" s="208"/>
      <c r="R2166" s="208"/>
      <c r="S2166" s="208"/>
      <c r="T2166" s="209"/>
      <c r="AT2166" s="210" t="s">
        <v>181</v>
      </c>
      <c r="AU2166" s="210" t="s">
        <v>79</v>
      </c>
      <c r="AV2166" s="13" t="s">
        <v>79</v>
      </c>
      <c r="AW2166" s="13" t="s">
        <v>31</v>
      </c>
      <c r="AX2166" s="13" t="s">
        <v>69</v>
      </c>
      <c r="AY2166" s="210" t="s">
        <v>165</v>
      </c>
    </row>
    <row r="2167" spans="1:65" s="13" customFormat="1" ht="11.25">
      <c r="B2167" s="199"/>
      <c r="C2167" s="200"/>
      <c r="D2167" s="201" t="s">
        <v>181</v>
      </c>
      <c r="E2167" s="202" t="s">
        <v>19</v>
      </c>
      <c r="F2167" s="203" t="s">
        <v>2591</v>
      </c>
      <c r="G2167" s="200"/>
      <c r="H2167" s="204">
        <v>14.4</v>
      </c>
      <c r="I2167" s="205"/>
      <c r="J2167" s="200"/>
      <c r="K2167" s="200"/>
      <c r="L2167" s="206"/>
      <c r="M2167" s="207"/>
      <c r="N2167" s="208"/>
      <c r="O2167" s="208"/>
      <c r="P2167" s="208"/>
      <c r="Q2167" s="208"/>
      <c r="R2167" s="208"/>
      <c r="S2167" s="208"/>
      <c r="T2167" s="209"/>
      <c r="AT2167" s="210" t="s">
        <v>181</v>
      </c>
      <c r="AU2167" s="210" t="s">
        <v>79</v>
      </c>
      <c r="AV2167" s="13" t="s">
        <v>79</v>
      </c>
      <c r="AW2167" s="13" t="s">
        <v>31</v>
      </c>
      <c r="AX2167" s="13" t="s">
        <v>69</v>
      </c>
      <c r="AY2167" s="210" t="s">
        <v>165</v>
      </c>
    </row>
    <row r="2168" spans="1:65" s="15" customFormat="1" ht="11.25">
      <c r="B2168" s="221"/>
      <c r="C2168" s="222"/>
      <c r="D2168" s="201" t="s">
        <v>181</v>
      </c>
      <c r="E2168" s="223" t="s">
        <v>19</v>
      </c>
      <c r="F2168" s="224" t="s">
        <v>184</v>
      </c>
      <c r="G2168" s="222"/>
      <c r="H2168" s="225">
        <v>27</v>
      </c>
      <c r="I2168" s="226"/>
      <c r="J2168" s="222"/>
      <c r="K2168" s="222"/>
      <c r="L2168" s="227"/>
      <c r="M2168" s="228"/>
      <c r="N2168" s="229"/>
      <c r="O2168" s="229"/>
      <c r="P2168" s="229"/>
      <c r="Q2168" s="229"/>
      <c r="R2168" s="229"/>
      <c r="S2168" s="229"/>
      <c r="T2168" s="230"/>
      <c r="AT2168" s="231" t="s">
        <v>181</v>
      </c>
      <c r="AU2168" s="231" t="s">
        <v>79</v>
      </c>
      <c r="AV2168" s="15" t="s">
        <v>88</v>
      </c>
      <c r="AW2168" s="15" t="s">
        <v>31</v>
      </c>
      <c r="AX2168" s="15" t="s">
        <v>73</v>
      </c>
      <c r="AY2168" s="231" t="s">
        <v>165</v>
      </c>
    </row>
    <row r="2169" spans="1:65" s="2" customFormat="1" ht="37.9" customHeight="1">
      <c r="A2169" s="37"/>
      <c r="B2169" s="38"/>
      <c r="C2169" s="181" t="s">
        <v>2592</v>
      </c>
      <c r="D2169" s="181" t="s">
        <v>167</v>
      </c>
      <c r="E2169" s="182" t="s">
        <v>2593</v>
      </c>
      <c r="F2169" s="183" t="s">
        <v>2594</v>
      </c>
      <c r="G2169" s="184" t="s">
        <v>170</v>
      </c>
      <c r="H2169" s="185">
        <v>9.3000000000000007</v>
      </c>
      <c r="I2169" s="186"/>
      <c r="J2169" s="187">
        <f>ROUND(I2169*H2169,2)</f>
        <v>0</v>
      </c>
      <c r="K2169" s="183" t="s">
        <v>171</v>
      </c>
      <c r="L2169" s="42"/>
      <c r="M2169" s="188" t="s">
        <v>19</v>
      </c>
      <c r="N2169" s="189" t="s">
        <v>41</v>
      </c>
      <c r="O2169" s="67"/>
      <c r="P2169" s="190">
        <f>O2169*H2169</f>
        <v>0</v>
      </c>
      <c r="Q2169" s="190">
        <v>6.5300000000000002E-3</v>
      </c>
      <c r="R2169" s="190">
        <f>Q2169*H2169</f>
        <v>6.0729000000000005E-2</v>
      </c>
      <c r="S2169" s="190">
        <v>0</v>
      </c>
      <c r="T2169" s="191">
        <f>S2169*H2169</f>
        <v>0</v>
      </c>
      <c r="U2169" s="37"/>
      <c r="V2169" s="37"/>
      <c r="W2169" s="37"/>
      <c r="X2169" s="37"/>
      <c r="Y2169" s="37"/>
      <c r="Z2169" s="37"/>
      <c r="AA2169" s="37"/>
      <c r="AB2169" s="37"/>
      <c r="AC2169" s="37"/>
      <c r="AD2169" s="37"/>
      <c r="AE2169" s="37"/>
      <c r="AR2169" s="192" t="s">
        <v>226</v>
      </c>
      <c r="AT2169" s="192" t="s">
        <v>167</v>
      </c>
      <c r="AU2169" s="192" t="s">
        <v>79</v>
      </c>
      <c r="AY2169" s="20" t="s">
        <v>165</v>
      </c>
      <c r="BE2169" s="193">
        <f>IF(N2169="základní",J2169,0)</f>
        <v>0</v>
      </c>
      <c r="BF2169" s="193">
        <f>IF(N2169="snížená",J2169,0)</f>
        <v>0</v>
      </c>
      <c r="BG2169" s="193">
        <f>IF(N2169="zákl. přenesená",J2169,0)</f>
        <v>0</v>
      </c>
      <c r="BH2169" s="193">
        <f>IF(N2169="sníž. přenesená",J2169,0)</f>
        <v>0</v>
      </c>
      <c r="BI2169" s="193">
        <f>IF(N2169="nulová",J2169,0)</f>
        <v>0</v>
      </c>
      <c r="BJ2169" s="20" t="s">
        <v>79</v>
      </c>
      <c r="BK2169" s="193">
        <f>ROUND(I2169*H2169,2)</f>
        <v>0</v>
      </c>
      <c r="BL2169" s="20" t="s">
        <v>226</v>
      </c>
      <c r="BM2169" s="192" t="s">
        <v>2595</v>
      </c>
    </row>
    <row r="2170" spans="1:65" s="2" customFormat="1" ht="11.25">
      <c r="A2170" s="37"/>
      <c r="B2170" s="38"/>
      <c r="C2170" s="39"/>
      <c r="D2170" s="194" t="s">
        <v>172</v>
      </c>
      <c r="E2170" s="39"/>
      <c r="F2170" s="195" t="s">
        <v>2596</v>
      </c>
      <c r="G2170" s="39"/>
      <c r="H2170" s="39"/>
      <c r="I2170" s="196"/>
      <c r="J2170" s="39"/>
      <c r="K2170" s="39"/>
      <c r="L2170" s="42"/>
      <c r="M2170" s="197"/>
      <c r="N2170" s="198"/>
      <c r="O2170" s="67"/>
      <c r="P2170" s="67"/>
      <c r="Q2170" s="67"/>
      <c r="R2170" s="67"/>
      <c r="S2170" s="67"/>
      <c r="T2170" s="68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T2170" s="20" t="s">
        <v>172</v>
      </c>
      <c r="AU2170" s="20" t="s">
        <v>79</v>
      </c>
    </row>
    <row r="2171" spans="1:65" s="13" customFormat="1" ht="11.25">
      <c r="B2171" s="199"/>
      <c r="C2171" s="200"/>
      <c r="D2171" s="201" t="s">
        <v>181</v>
      </c>
      <c r="E2171" s="202" t="s">
        <v>19</v>
      </c>
      <c r="F2171" s="203" t="s">
        <v>2597</v>
      </c>
      <c r="G2171" s="200"/>
      <c r="H2171" s="204">
        <v>9.3000000000000007</v>
      </c>
      <c r="I2171" s="205"/>
      <c r="J2171" s="200"/>
      <c r="K2171" s="200"/>
      <c r="L2171" s="206"/>
      <c r="M2171" s="207"/>
      <c r="N2171" s="208"/>
      <c r="O2171" s="208"/>
      <c r="P2171" s="208"/>
      <c r="Q2171" s="208"/>
      <c r="R2171" s="208"/>
      <c r="S2171" s="208"/>
      <c r="T2171" s="209"/>
      <c r="AT2171" s="210" t="s">
        <v>181</v>
      </c>
      <c r="AU2171" s="210" t="s">
        <v>79</v>
      </c>
      <c r="AV2171" s="13" t="s">
        <v>79</v>
      </c>
      <c r="AW2171" s="13" t="s">
        <v>31</v>
      </c>
      <c r="AX2171" s="13" t="s">
        <v>69</v>
      </c>
      <c r="AY2171" s="210" t="s">
        <v>165</v>
      </c>
    </row>
    <row r="2172" spans="1:65" s="15" customFormat="1" ht="11.25">
      <c r="B2172" s="221"/>
      <c r="C2172" s="222"/>
      <c r="D2172" s="201" t="s">
        <v>181</v>
      </c>
      <c r="E2172" s="223" t="s">
        <v>19</v>
      </c>
      <c r="F2172" s="224" t="s">
        <v>184</v>
      </c>
      <c r="G2172" s="222"/>
      <c r="H2172" s="225">
        <v>9.3000000000000007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181</v>
      </c>
      <c r="AU2172" s="231" t="s">
        <v>79</v>
      </c>
      <c r="AV2172" s="15" t="s">
        <v>88</v>
      </c>
      <c r="AW2172" s="15" t="s">
        <v>31</v>
      </c>
      <c r="AX2172" s="15" t="s">
        <v>73</v>
      </c>
      <c r="AY2172" s="231" t="s">
        <v>165</v>
      </c>
    </row>
    <row r="2173" spans="1:65" s="2" customFormat="1" ht="37.9" customHeight="1">
      <c r="A2173" s="37"/>
      <c r="B2173" s="38"/>
      <c r="C2173" s="181" t="s">
        <v>1705</v>
      </c>
      <c r="D2173" s="181" t="s">
        <v>167</v>
      </c>
      <c r="E2173" s="182" t="s">
        <v>2598</v>
      </c>
      <c r="F2173" s="183" t="s">
        <v>2599</v>
      </c>
      <c r="G2173" s="184" t="s">
        <v>170</v>
      </c>
      <c r="H2173" s="185">
        <v>3</v>
      </c>
      <c r="I2173" s="186"/>
      <c r="J2173" s="187">
        <f>ROUND(I2173*H2173,2)</f>
        <v>0</v>
      </c>
      <c r="K2173" s="183" t="s">
        <v>171</v>
      </c>
      <c r="L2173" s="42"/>
      <c r="M2173" s="188" t="s">
        <v>19</v>
      </c>
      <c r="N2173" s="189" t="s">
        <v>41</v>
      </c>
      <c r="O2173" s="67"/>
      <c r="P2173" s="190">
        <f>O2173*H2173</f>
        <v>0</v>
      </c>
      <c r="Q2173" s="190">
        <v>2.9099999999999998E-3</v>
      </c>
      <c r="R2173" s="190">
        <f>Q2173*H2173</f>
        <v>8.7299999999999999E-3</v>
      </c>
      <c r="S2173" s="190">
        <v>0</v>
      </c>
      <c r="T2173" s="191">
        <f>S2173*H2173</f>
        <v>0</v>
      </c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R2173" s="192" t="s">
        <v>226</v>
      </c>
      <c r="AT2173" s="192" t="s">
        <v>167</v>
      </c>
      <c r="AU2173" s="192" t="s">
        <v>79</v>
      </c>
      <c r="AY2173" s="20" t="s">
        <v>165</v>
      </c>
      <c r="BE2173" s="193">
        <f>IF(N2173="základní",J2173,0)</f>
        <v>0</v>
      </c>
      <c r="BF2173" s="193">
        <f>IF(N2173="snížená",J2173,0)</f>
        <v>0</v>
      </c>
      <c r="BG2173" s="193">
        <f>IF(N2173="zákl. přenesená",J2173,0)</f>
        <v>0</v>
      </c>
      <c r="BH2173" s="193">
        <f>IF(N2173="sníž. přenesená",J2173,0)</f>
        <v>0</v>
      </c>
      <c r="BI2173" s="193">
        <f>IF(N2173="nulová",J2173,0)</f>
        <v>0</v>
      </c>
      <c r="BJ2173" s="20" t="s">
        <v>79</v>
      </c>
      <c r="BK2173" s="193">
        <f>ROUND(I2173*H2173,2)</f>
        <v>0</v>
      </c>
      <c r="BL2173" s="20" t="s">
        <v>226</v>
      </c>
      <c r="BM2173" s="192" t="s">
        <v>2600</v>
      </c>
    </row>
    <row r="2174" spans="1:65" s="2" customFormat="1" ht="11.25">
      <c r="A2174" s="37"/>
      <c r="B2174" s="38"/>
      <c r="C2174" s="39"/>
      <c r="D2174" s="194" t="s">
        <v>172</v>
      </c>
      <c r="E2174" s="39"/>
      <c r="F2174" s="195" t="s">
        <v>2601</v>
      </c>
      <c r="G2174" s="39"/>
      <c r="H2174" s="39"/>
      <c r="I2174" s="196"/>
      <c r="J2174" s="39"/>
      <c r="K2174" s="39"/>
      <c r="L2174" s="42"/>
      <c r="M2174" s="197"/>
      <c r="N2174" s="198"/>
      <c r="O2174" s="67"/>
      <c r="P2174" s="67"/>
      <c r="Q2174" s="67"/>
      <c r="R2174" s="67"/>
      <c r="S2174" s="67"/>
      <c r="T2174" s="68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T2174" s="20" t="s">
        <v>172</v>
      </c>
      <c r="AU2174" s="20" t="s">
        <v>79</v>
      </c>
    </row>
    <row r="2175" spans="1:65" s="13" customFormat="1" ht="11.25">
      <c r="B2175" s="199"/>
      <c r="C2175" s="200"/>
      <c r="D2175" s="201" t="s">
        <v>181</v>
      </c>
      <c r="E2175" s="202" t="s">
        <v>19</v>
      </c>
      <c r="F2175" s="203" t="s">
        <v>2602</v>
      </c>
      <c r="G2175" s="200"/>
      <c r="H2175" s="204">
        <v>3</v>
      </c>
      <c r="I2175" s="205"/>
      <c r="J2175" s="200"/>
      <c r="K2175" s="200"/>
      <c r="L2175" s="206"/>
      <c r="M2175" s="207"/>
      <c r="N2175" s="208"/>
      <c r="O2175" s="208"/>
      <c r="P2175" s="208"/>
      <c r="Q2175" s="208"/>
      <c r="R2175" s="208"/>
      <c r="S2175" s="208"/>
      <c r="T2175" s="209"/>
      <c r="AT2175" s="210" t="s">
        <v>181</v>
      </c>
      <c r="AU2175" s="210" t="s">
        <v>79</v>
      </c>
      <c r="AV2175" s="13" t="s">
        <v>79</v>
      </c>
      <c r="AW2175" s="13" t="s">
        <v>31</v>
      </c>
      <c r="AX2175" s="13" t="s">
        <v>69</v>
      </c>
      <c r="AY2175" s="210" t="s">
        <v>165</v>
      </c>
    </row>
    <row r="2176" spans="1:65" s="15" customFormat="1" ht="11.25">
      <c r="B2176" s="221"/>
      <c r="C2176" s="222"/>
      <c r="D2176" s="201" t="s">
        <v>181</v>
      </c>
      <c r="E2176" s="223" t="s">
        <v>19</v>
      </c>
      <c r="F2176" s="224" t="s">
        <v>184</v>
      </c>
      <c r="G2176" s="222"/>
      <c r="H2176" s="225">
        <v>3</v>
      </c>
      <c r="I2176" s="226"/>
      <c r="J2176" s="222"/>
      <c r="K2176" s="222"/>
      <c r="L2176" s="227"/>
      <c r="M2176" s="228"/>
      <c r="N2176" s="229"/>
      <c r="O2176" s="229"/>
      <c r="P2176" s="229"/>
      <c r="Q2176" s="229"/>
      <c r="R2176" s="229"/>
      <c r="S2176" s="229"/>
      <c r="T2176" s="230"/>
      <c r="AT2176" s="231" t="s">
        <v>181</v>
      </c>
      <c r="AU2176" s="231" t="s">
        <v>79</v>
      </c>
      <c r="AV2176" s="15" t="s">
        <v>88</v>
      </c>
      <c r="AW2176" s="15" t="s">
        <v>31</v>
      </c>
      <c r="AX2176" s="15" t="s">
        <v>73</v>
      </c>
      <c r="AY2176" s="231" t="s">
        <v>165</v>
      </c>
    </row>
    <row r="2177" spans="1:65" s="2" customFormat="1" ht="37.9" customHeight="1">
      <c r="A2177" s="37"/>
      <c r="B2177" s="38"/>
      <c r="C2177" s="181" t="s">
        <v>2603</v>
      </c>
      <c r="D2177" s="181" t="s">
        <v>167</v>
      </c>
      <c r="E2177" s="182" t="s">
        <v>2604</v>
      </c>
      <c r="F2177" s="183" t="s">
        <v>2605</v>
      </c>
      <c r="G2177" s="184" t="s">
        <v>170</v>
      </c>
      <c r="H2177" s="185">
        <v>12.6</v>
      </c>
      <c r="I2177" s="186"/>
      <c r="J2177" s="187">
        <f>ROUND(I2177*H2177,2)</f>
        <v>0</v>
      </c>
      <c r="K2177" s="183" t="s">
        <v>171</v>
      </c>
      <c r="L2177" s="42"/>
      <c r="M2177" s="188" t="s">
        <v>19</v>
      </c>
      <c r="N2177" s="189" t="s">
        <v>41</v>
      </c>
      <c r="O2177" s="67"/>
      <c r="P2177" s="190">
        <f>O2177*H2177</f>
        <v>0</v>
      </c>
      <c r="Q2177" s="190">
        <v>3.5200000000000001E-3</v>
      </c>
      <c r="R2177" s="190">
        <f>Q2177*H2177</f>
        <v>4.4352000000000003E-2</v>
      </c>
      <c r="S2177" s="190">
        <v>0</v>
      </c>
      <c r="T2177" s="191">
        <f>S2177*H2177</f>
        <v>0</v>
      </c>
      <c r="U2177" s="37"/>
      <c r="V2177" s="37"/>
      <c r="W2177" s="37"/>
      <c r="X2177" s="37"/>
      <c r="Y2177" s="37"/>
      <c r="Z2177" s="37"/>
      <c r="AA2177" s="37"/>
      <c r="AB2177" s="37"/>
      <c r="AC2177" s="37"/>
      <c r="AD2177" s="37"/>
      <c r="AE2177" s="37"/>
      <c r="AR2177" s="192" t="s">
        <v>226</v>
      </c>
      <c r="AT2177" s="192" t="s">
        <v>167</v>
      </c>
      <c r="AU2177" s="192" t="s">
        <v>79</v>
      </c>
      <c r="AY2177" s="20" t="s">
        <v>165</v>
      </c>
      <c r="BE2177" s="193">
        <f>IF(N2177="základní",J2177,0)</f>
        <v>0</v>
      </c>
      <c r="BF2177" s="193">
        <f>IF(N2177="snížená",J2177,0)</f>
        <v>0</v>
      </c>
      <c r="BG2177" s="193">
        <f>IF(N2177="zákl. přenesená",J2177,0)</f>
        <v>0</v>
      </c>
      <c r="BH2177" s="193">
        <f>IF(N2177="sníž. přenesená",J2177,0)</f>
        <v>0</v>
      </c>
      <c r="BI2177" s="193">
        <f>IF(N2177="nulová",J2177,0)</f>
        <v>0</v>
      </c>
      <c r="BJ2177" s="20" t="s">
        <v>79</v>
      </c>
      <c r="BK2177" s="193">
        <f>ROUND(I2177*H2177,2)</f>
        <v>0</v>
      </c>
      <c r="BL2177" s="20" t="s">
        <v>226</v>
      </c>
      <c r="BM2177" s="192" t="s">
        <v>2606</v>
      </c>
    </row>
    <row r="2178" spans="1:65" s="2" customFormat="1" ht="11.25">
      <c r="A2178" s="37"/>
      <c r="B2178" s="38"/>
      <c r="C2178" s="39"/>
      <c r="D2178" s="194" t="s">
        <v>172</v>
      </c>
      <c r="E2178" s="39"/>
      <c r="F2178" s="195" t="s">
        <v>2607</v>
      </c>
      <c r="G2178" s="39"/>
      <c r="H2178" s="39"/>
      <c r="I2178" s="196"/>
      <c r="J2178" s="39"/>
      <c r="K2178" s="39"/>
      <c r="L2178" s="42"/>
      <c r="M2178" s="197"/>
      <c r="N2178" s="198"/>
      <c r="O2178" s="67"/>
      <c r="P2178" s="67"/>
      <c r="Q2178" s="67"/>
      <c r="R2178" s="67"/>
      <c r="S2178" s="67"/>
      <c r="T2178" s="68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T2178" s="20" t="s">
        <v>172</v>
      </c>
      <c r="AU2178" s="20" t="s">
        <v>79</v>
      </c>
    </row>
    <row r="2179" spans="1:65" s="13" customFormat="1" ht="11.25">
      <c r="B2179" s="199"/>
      <c r="C2179" s="200"/>
      <c r="D2179" s="201" t="s">
        <v>181</v>
      </c>
      <c r="E2179" s="202" t="s">
        <v>19</v>
      </c>
      <c r="F2179" s="203" t="s">
        <v>2608</v>
      </c>
      <c r="G2179" s="200"/>
      <c r="H2179" s="204">
        <v>12.6</v>
      </c>
      <c r="I2179" s="205"/>
      <c r="J2179" s="200"/>
      <c r="K2179" s="200"/>
      <c r="L2179" s="206"/>
      <c r="M2179" s="207"/>
      <c r="N2179" s="208"/>
      <c r="O2179" s="208"/>
      <c r="P2179" s="208"/>
      <c r="Q2179" s="208"/>
      <c r="R2179" s="208"/>
      <c r="S2179" s="208"/>
      <c r="T2179" s="209"/>
      <c r="AT2179" s="210" t="s">
        <v>181</v>
      </c>
      <c r="AU2179" s="210" t="s">
        <v>79</v>
      </c>
      <c r="AV2179" s="13" t="s">
        <v>79</v>
      </c>
      <c r="AW2179" s="13" t="s">
        <v>31</v>
      </c>
      <c r="AX2179" s="13" t="s">
        <v>69</v>
      </c>
      <c r="AY2179" s="210" t="s">
        <v>165</v>
      </c>
    </row>
    <row r="2180" spans="1:65" s="15" customFormat="1" ht="11.25">
      <c r="B2180" s="221"/>
      <c r="C2180" s="222"/>
      <c r="D2180" s="201" t="s">
        <v>181</v>
      </c>
      <c r="E2180" s="223" t="s">
        <v>19</v>
      </c>
      <c r="F2180" s="224" t="s">
        <v>184</v>
      </c>
      <c r="G2180" s="222"/>
      <c r="H2180" s="225">
        <v>12.6</v>
      </c>
      <c r="I2180" s="226"/>
      <c r="J2180" s="222"/>
      <c r="K2180" s="222"/>
      <c r="L2180" s="227"/>
      <c r="M2180" s="228"/>
      <c r="N2180" s="229"/>
      <c r="O2180" s="229"/>
      <c r="P2180" s="229"/>
      <c r="Q2180" s="229"/>
      <c r="R2180" s="229"/>
      <c r="S2180" s="229"/>
      <c r="T2180" s="230"/>
      <c r="AT2180" s="231" t="s">
        <v>181</v>
      </c>
      <c r="AU2180" s="231" t="s">
        <v>79</v>
      </c>
      <c r="AV2180" s="15" t="s">
        <v>88</v>
      </c>
      <c r="AW2180" s="15" t="s">
        <v>31</v>
      </c>
      <c r="AX2180" s="15" t="s">
        <v>73</v>
      </c>
      <c r="AY2180" s="231" t="s">
        <v>165</v>
      </c>
    </row>
    <row r="2181" spans="1:65" s="2" customFormat="1" ht="37.9" customHeight="1">
      <c r="A2181" s="37"/>
      <c r="B2181" s="38"/>
      <c r="C2181" s="181" t="s">
        <v>2609</v>
      </c>
      <c r="D2181" s="181" t="s">
        <v>167</v>
      </c>
      <c r="E2181" s="182" t="s">
        <v>2610</v>
      </c>
      <c r="F2181" s="183" t="s">
        <v>2611</v>
      </c>
      <c r="G2181" s="184" t="s">
        <v>170</v>
      </c>
      <c r="H2181" s="185">
        <v>45.5</v>
      </c>
      <c r="I2181" s="186"/>
      <c r="J2181" s="187">
        <f>ROUND(I2181*H2181,2)</f>
        <v>0</v>
      </c>
      <c r="K2181" s="183" t="s">
        <v>171</v>
      </c>
      <c r="L2181" s="42"/>
      <c r="M2181" s="188" t="s">
        <v>19</v>
      </c>
      <c r="N2181" s="189" t="s">
        <v>41</v>
      </c>
      <c r="O2181" s="67"/>
      <c r="P2181" s="190">
        <f>O2181*H2181</f>
        <v>0</v>
      </c>
      <c r="Q2181" s="190">
        <v>4.3800000000000002E-3</v>
      </c>
      <c r="R2181" s="190">
        <f>Q2181*H2181</f>
        <v>0.19929000000000002</v>
      </c>
      <c r="S2181" s="190">
        <v>0</v>
      </c>
      <c r="T2181" s="191">
        <f>S2181*H2181</f>
        <v>0</v>
      </c>
      <c r="U2181" s="37"/>
      <c r="V2181" s="37"/>
      <c r="W2181" s="37"/>
      <c r="X2181" s="37"/>
      <c r="Y2181" s="37"/>
      <c r="Z2181" s="37"/>
      <c r="AA2181" s="37"/>
      <c r="AB2181" s="37"/>
      <c r="AC2181" s="37"/>
      <c r="AD2181" s="37"/>
      <c r="AE2181" s="37"/>
      <c r="AR2181" s="192" t="s">
        <v>226</v>
      </c>
      <c r="AT2181" s="192" t="s">
        <v>167</v>
      </c>
      <c r="AU2181" s="192" t="s">
        <v>79</v>
      </c>
      <c r="AY2181" s="20" t="s">
        <v>165</v>
      </c>
      <c r="BE2181" s="193">
        <f>IF(N2181="základní",J2181,0)</f>
        <v>0</v>
      </c>
      <c r="BF2181" s="193">
        <f>IF(N2181="snížená",J2181,0)</f>
        <v>0</v>
      </c>
      <c r="BG2181" s="193">
        <f>IF(N2181="zákl. přenesená",J2181,0)</f>
        <v>0</v>
      </c>
      <c r="BH2181" s="193">
        <f>IF(N2181="sníž. přenesená",J2181,0)</f>
        <v>0</v>
      </c>
      <c r="BI2181" s="193">
        <f>IF(N2181="nulová",J2181,0)</f>
        <v>0</v>
      </c>
      <c r="BJ2181" s="20" t="s">
        <v>79</v>
      </c>
      <c r="BK2181" s="193">
        <f>ROUND(I2181*H2181,2)</f>
        <v>0</v>
      </c>
      <c r="BL2181" s="20" t="s">
        <v>226</v>
      </c>
      <c r="BM2181" s="192" t="s">
        <v>2612</v>
      </c>
    </row>
    <row r="2182" spans="1:65" s="2" customFormat="1" ht="11.25">
      <c r="A2182" s="37"/>
      <c r="B2182" s="38"/>
      <c r="C2182" s="39"/>
      <c r="D2182" s="194" t="s">
        <v>172</v>
      </c>
      <c r="E2182" s="39"/>
      <c r="F2182" s="195" t="s">
        <v>2613</v>
      </c>
      <c r="G2182" s="39"/>
      <c r="H2182" s="39"/>
      <c r="I2182" s="196"/>
      <c r="J2182" s="39"/>
      <c r="K2182" s="39"/>
      <c r="L2182" s="42"/>
      <c r="M2182" s="197"/>
      <c r="N2182" s="198"/>
      <c r="O2182" s="67"/>
      <c r="P2182" s="67"/>
      <c r="Q2182" s="67"/>
      <c r="R2182" s="67"/>
      <c r="S2182" s="67"/>
      <c r="T2182" s="68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T2182" s="20" t="s">
        <v>172</v>
      </c>
      <c r="AU2182" s="20" t="s">
        <v>79</v>
      </c>
    </row>
    <row r="2183" spans="1:65" s="13" customFormat="1" ht="11.25">
      <c r="B2183" s="199"/>
      <c r="C2183" s="200"/>
      <c r="D2183" s="201" t="s">
        <v>181</v>
      </c>
      <c r="E2183" s="202" t="s">
        <v>19</v>
      </c>
      <c r="F2183" s="203" t="s">
        <v>2614</v>
      </c>
      <c r="G2183" s="200"/>
      <c r="H2183" s="204">
        <v>28.5</v>
      </c>
      <c r="I2183" s="205"/>
      <c r="J2183" s="200"/>
      <c r="K2183" s="200"/>
      <c r="L2183" s="206"/>
      <c r="M2183" s="207"/>
      <c r="N2183" s="208"/>
      <c r="O2183" s="208"/>
      <c r="P2183" s="208"/>
      <c r="Q2183" s="208"/>
      <c r="R2183" s="208"/>
      <c r="S2183" s="208"/>
      <c r="T2183" s="209"/>
      <c r="AT2183" s="210" t="s">
        <v>181</v>
      </c>
      <c r="AU2183" s="210" t="s">
        <v>79</v>
      </c>
      <c r="AV2183" s="13" t="s">
        <v>79</v>
      </c>
      <c r="AW2183" s="13" t="s">
        <v>31</v>
      </c>
      <c r="AX2183" s="13" t="s">
        <v>69</v>
      </c>
      <c r="AY2183" s="210" t="s">
        <v>165</v>
      </c>
    </row>
    <row r="2184" spans="1:65" s="13" customFormat="1" ht="11.25">
      <c r="B2184" s="199"/>
      <c r="C2184" s="200"/>
      <c r="D2184" s="201" t="s">
        <v>181</v>
      </c>
      <c r="E2184" s="202" t="s">
        <v>19</v>
      </c>
      <c r="F2184" s="203" t="s">
        <v>2615</v>
      </c>
      <c r="G2184" s="200"/>
      <c r="H2184" s="204">
        <v>7.5</v>
      </c>
      <c r="I2184" s="205"/>
      <c r="J2184" s="200"/>
      <c r="K2184" s="200"/>
      <c r="L2184" s="206"/>
      <c r="M2184" s="207"/>
      <c r="N2184" s="208"/>
      <c r="O2184" s="208"/>
      <c r="P2184" s="208"/>
      <c r="Q2184" s="208"/>
      <c r="R2184" s="208"/>
      <c r="S2184" s="208"/>
      <c r="T2184" s="209"/>
      <c r="AT2184" s="210" t="s">
        <v>181</v>
      </c>
      <c r="AU2184" s="210" t="s">
        <v>79</v>
      </c>
      <c r="AV2184" s="13" t="s">
        <v>79</v>
      </c>
      <c r="AW2184" s="13" t="s">
        <v>31</v>
      </c>
      <c r="AX2184" s="13" t="s">
        <v>69</v>
      </c>
      <c r="AY2184" s="210" t="s">
        <v>165</v>
      </c>
    </row>
    <row r="2185" spans="1:65" s="13" customFormat="1" ht="11.25">
      <c r="B2185" s="199"/>
      <c r="C2185" s="200"/>
      <c r="D2185" s="201" t="s">
        <v>181</v>
      </c>
      <c r="E2185" s="202" t="s">
        <v>19</v>
      </c>
      <c r="F2185" s="203" t="s">
        <v>2616</v>
      </c>
      <c r="G2185" s="200"/>
      <c r="H2185" s="204">
        <v>2</v>
      </c>
      <c r="I2185" s="205"/>
      <c r="J2185" s="200"/>
      <c r="K2185" s="200"/>
      <c r="L2185" s="206"/>
      <c r="M2185" s="207"/>
      <c r="N2185" s="208"/>
      <c r="O2185" s="208"/>
      <c r="P2185" s="208"/>
      <c r="Q2185" s="208"/>
      <c r="R2185" s="208"/>
      <c r="S2185" s="208"/>
      <c r="T2185" s="209"/>
      <c r="AT2185" s="210" t="s">
        <v>181</v>
      </c>
      <c r="AU2185" s="210" t="s">
        <v>79</v>
      </c>
      <c r="AV2185" s="13" t="s">
        <v>79</v>
      </c>
      <c r="AW2185" s="13" t="s">
        <v>31</v>
      </c>
      <c r="AX2185" s="13" t="s">
        <v>69</v>
      </c>
      <c r="AY2185" s="210" t="s">
        <v>165</v>
      </c>
    </row>
    <row r="2186" spans="1:65" s="13" customFormat="1" ht="11.25">
      <c r="B2186" s="199"/>
      <c r="C2186" s="200"/>
      <c r="D2186" s="201" t="s">
        <v>181</v>
      </c>
      <c r="E2186" s="202" t="s">
        <v>19</v>
      </c>
      <c r="F2186" s="203" t="s">
        <v>2617</v>
      </c>
      <c r="G2186" s="200"/>
      <c r="H2186" s="204">
        <v>7.5</v>
      </c>
      <c r="I2186" s="205"/>
      <c r="J2186" s="200"/>
      <c r="K2186" s="200"/>
      <c r="L2186" s="206"/>
      <c r="M2186" s="207"/>
      <c r="N2186" s="208"/>
      <c r="O2186" s="208"/>
      <c r="P2186" s="208"/>
      <c r="Q2186" s="208"/>
      <c r="R2186" s="208"/>
      <c r="S2186" s="208"/>
      <c r="T2186" s="209"/>
      <c r="AT2186" s="210" t="s">
        <v>181</v>
      </c>
      <c r="AU2186" s="210" t="s">
        <v>79</v>
      </c>
      <c r="AV2186" s="13" t="s">
        <v>79</v>
      </c>
      <c r="AW2186" s="13" t="s">
        <v>31</v>
      </c>
      <c r="AX2186" s="13" t="s">
        <v>69</v>
      </c>
      <c r="AY2186" s="210" t="s">
        <v>165</v>
      </c>
    </row>
    <row r="2187" spans="1:65" s="15" customFormat="1" ht="11.25">
      <c r="B2187" s="221"/>
      <c r="C2187" s="222"/>
      <c r="D2187" s="201" t="s">
        <v>181</v>
      </c>
      <c r="E2187" s="223" t="s">
        <v>19</v>
      </c>
      <c r="F2187" s="224" t="s">
        <v>184</v>
      </c>
      <c r="G2187" s="222"/>
      <c r="H2187" s="225">
        <v>45.5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181</v>
      </c>
      <c r="AU2187" s="231" t="s">
        <v>79</v>
      </c>
      <c r="AV2187" s="15" t="s">
        <v>88</v>
      </c>
      <c r="AW2187" s="15" t="s">
        <v>31</v>
      </c>
      <c r="AX2187" s="15" t="s">
        <v>73</v>
      </c>
      <c r="AY2187" s="231" t="s">
        <v>165</v>
      </c>
    </row>
    <row r="2188" spans="1:65" s="2" customFormat="1" ht="55.5" customHeight="1">
      <c r="A2188" s="37"/>
      <c r="B2188" s="38"/>
      <c r="C2188" s="181" t="s">
        <v>2618</v>
      </c>
      <c r="D2188" s="181" t="s">
        <v>167</v>
      </c>
      <c r="E2188" s="182" t="s">
        <v>2619</v>
      </c>
      <c r="F2188" s="183" t="s">
        <v>2620</v>
      </c>
      <c r="G2188" s="184" t="s">
        <v>290</v>
      </c>
      <c r="H2188" s="185">
        <v>62</v>
      </c>
      <c r="I2188" s="186"/>
      <c r="J2188" s="187">
        <f>ROUND(I2188*H2188,2)</f>
        <v>0</v>
      </c>
      <c r="K2188" s="183" t="s">
        <v>171</v>
      </c>
      <c r="L2188" s="42"/>
      <c r="M2188" s="188" t="s">
        <v>19</v>
      </c>
      <c r="N2188" s="189" t="s">
        <v>41</v>
      </c>
      <c r="O2188" s="67"/>
      <c r="P2188" s="190">
        <f>O2188*H2188</f>
        <v>0</v>
      </c>
      <c r="Q2188" s="190">
        <v>0</v>
      </c>
      <c r="R2188" s="190">
        <f>Q2188*H2188</f>
        <v>0</v>
      </c>
      <c r="S2188" s="190">
        <v>0</v>
      </c>
      <c r="T2188" s="191">
        <f>S2188*H2188</f>
        <v>0</v>
      </c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R2188" s="192" t="s">
        <v>226</v>
      </c>
      <c r="AT2188" s="192" t="s">
        <v>167</v>
      </c>
      <c r="AU2188" s="192" t="s">
        <v>79</v>
      </c>
      <c r="AY2188" s="20" t="s">
        <v>165</v>
      </c>
      <c r="BE2188" s="193">
        <f>IF(N2188="základní",J2188,0)</f>
        <v>0</v>
      </c>
      <c r="BF2188" s="193">
        <f>IF(N2188="snížená",J2188,0)</f>
        <v>0</v>
      </c>
      <c r="BG2188" s="193">
        <f>IF(N2188="zákl. přenesená",J2188,0)</f>
        <v>0</v>
      </c>
      <c r="BH2188" s="193">
        <f>IF(N2188="sníž. přenesená",J2188,0)</f>
        <v>0</v>
      </c>
      <c r="BI2188" s="193">
        <f>IF(N2188="nulová",J2188,0)</f>
        <v>0</v>
      </c>
      <c r="BJ2188" s="20" t="s">
        <v>79</v>
      </c>
      <c r="BK2188" s="193">
        <f>ROUND(I2188*H2188,2)</f>
        <v>0</v>
      </c>
      <c r="BL2188" s="20" t="s">
        <v>226</v>
      </c>
      <c r="BM2188" s="192" t="s">
        <v>1907</v>
      </c>
    </row>
    <row r="2189" spans="1:65" s="2" customFormat="1" ht="11.25">
      <c r="A2189" s="37"/>
      <c r="B2189" s="38"/>
      <c r="C2189" s="39"/>
      <c r="D2189" s="194" t="s">
        <v>172</v>
      </c>
      <c r="E2189" s="39"/>
      <c r="F2189" s="195" t="s">
        <v>2621</v>
      </c>
      <c r="G2189" s="39"/>
      <c r="H2189" s="39"/>
      <c r="I2189" s="196"/>
      <c r="J2189" s="39"/>
      <c r="K2189" s="39"/>
      <c r="L2189" s="42"/>
      <c r="M2189" s="197"/>
      <c r="N2189" s="198"/>
      <c r="O2189" s="67"/>
      <c r="P2189" s="67"/>
      <c r="Q2189" s="67"/>
      <c r="R2189" s="67"/>
      <c r="S2189" s="67"/>
      <c r="T2189" s="68"/>
      <c r="U2189" s="37"/>
      <c r="V2189" s="37"/>
      <c r="W2189" s="37"/>
      <c r="X2189" s="37"/>
      <c r="Y2189" s="37"/>
      <c r="Z2189" s="37"/>
      <c r="AA2189" s="37"/>
      <c r="AB2189" s="37"/>
      <c r="AC2189" s="37"/>
      <c r="AD2189" s="37"/>
      <c r="AE2189" s="37"/>
      <c r="AT2189" s="20" t="s">
        <v>172</v>
      </c>
      <c r="AU2189" s="20" t="s">
        <v>79</v>
      </c>
    </row>
    <row r="2190" spans="1:65" s="13" customFormat="1" ht="11.25">
      <c r="B2190" s="199"/>
      <c r="C2190" s="200"/>
      <c r="D2190" s="201" t="s">
        <v>181</v>
      </c>
      <c r="E2190" s="202" t="s">
        <v>19</v>
      </c>
      <c r="F2190" s="203" t="s">
        <v>2622</v>
      </c>
      <c r="G2190" s="200"/>
      <c r="H2190" s="204">
        <v>62</v>
      </c>
      <c r="I2190" s="205"/>
      <c r="J2190" s="200"/>
      <c r="K2190" s="200"/>
      <c r="L2190" s="206"/>
      <c r="M2190" s="207"/>
      <c r="N2190" s="208"/>
      <c r="O2190" s="208"/>
      <c r="P2190" s="208"/>
      <c r="Q2190" s="208"/>
      <c r="R2190" s="208"/>
      <c r="S2190" s="208"/>
      <c r="T2190" s="209"/>
      <c r="AT2190" s="210" t="s">
        <v>181</v>
      </c>
      <c r="AU2190" s="210" t="s">
        <v>79</v>
      </c>
      <c r="AV2190" s="13" t="s">
        <v>79</v>
      </c>
      <c r="AW2190" s="13" t="s">
        <v>31</v>
      </c>
      <c r="AX2190" s="13" t="s">
        <v>69</v>
      </c>
      <c r="AY2190" s="210" t="s">
        <v>165</v>
      </c>
    </row>
    <row r="2191" spans="1:65" s="15" customFormat="1" ht="11.25">
      <c r="B2191" s="221"/>
      <c r="C2191" s="222"/>
      <c r="D2191" s="201" t="s">
        <v>181</v>
      </c>
      <c r="E2191" s="223" t="s">
        <v>19</v>
      </c>
      <c r="F2191" s="224" t="s">
        <v>184</v>
      </c>
      <c r="G2191" s="222"/>
      <c r="H2191" s="225">
        <v>62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181</v>
      </c>
      <c r="AU2191" s="231" t="s">
        <v>79</v>
      </c>
      <c r="AV2191" s="15" t="s">
        <v>88</v>
      </c>
      <c r="AW2191" s="15" t="s">
        <v>31</v>
      </c>
      <c r="AX2191" s="15" t="s">
        <v>73</v>
      </c>
      <c r="AY2191" s="231" t="s">
        <v>165</v>
      </c>
    </row>
    <row r="2192" spans="1:65" s="2" customFormat="1" ht="55.5" customHeight="1">
      <c r="A2192" s="37"/>
      <c r="B2192" s="38"/>
      <c r="C2192" s="181" t="s">
        <v>2623</v>
      </c>
      <c r="D2192" s="181" t="s">
        <v>167</v>
      </c>
      <c r="E2192" s="182" t="s">
        <v>2624</v>
      </c>
      <c r="F2192" s="183" t="s">
        <v>2625</v>
      </c>
      <c r="G2192" s="184" t="s">
        <v>290</v>
      </c>
      <c r="H2192" s="185">
        <v>16</v>
      </c>
      <c r="I2192" s="186"/>
      <c r="J2192" s="187">
        <f>ROUND(I2192*H2192,2)</f>
        <v>0</v>
      </c>
      <c r="K2192" s="183" t="s">
        <v>171</v>
      </c>
      <c r="L2192" s="42"/>
      <c r="M2192" s="188" t="s">
        <v>19</v>
      </c>
      <c r="N2192" s="189" t="s">
        <v>41</v>
      </c>
      <c r="O2192" s="67"/>
      <c r="P2192" s="190">
        <f>O2192*H2192</f>
        <v>0</v>
      </c>
      <c r="Q2192" s="190">
        <v>0</v>
      </c>
      <c r="R2192" s="190">
        <f>Q2192*H2192</f>
        <v>0</v>
      </c>
      <c r="S2192" s="190">
        <v>0</v>
      </c>
      <c r="T2192" s="191">
        <f>S2192*H2192</f>
        <v>0</v>
      </c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R2192" s="192" t="s">
        <v>226</v>
      </c>
      <c r="AT2192" s="192" t="s">
        <v>167</v>
      </c>
      <c r="AU2192" s="192" t="s">
        <v>79</v>
      </c>
      <c r="AY2192" s="20" t="s">
        <v>165</v>
      </c>
      <c r="BE2192" s="193">
        <f>IF(N2192="základní",J2192,0)</f>
        <v>0</v>
      </c>
      <c r="BF2192" s="193">
        <f>IF(N2192="snížená",J2192,0)</f>
        <v>0</v>
      </c>
      <c r="BG2192" s="193">
        <f>IF(N2192="zákl. přenesená",J2192,0)</f>
        <v>0</v>
      </c>
      <c r="BH2192" s="193">
        <f>IF(N2192="sníž. přenesená",J2192,0)</f>
        <v>0</v>
      </c>
      <c r="BI2192" s="193">
        <f>IF(N2192="nulová",J2192,0)</f>
        <v>0</v>
      </c>
      <c r="BJ2192" s="20" t="s">
        <v>79</v>
      </c>
      <c r="BK2192" s="193">
        <f>ROUND(I2192*H2192,2)</f>
        <v>0</v>
      </c>
      <c r="BL2192" s="20" t="s">
        <v>226</v>
      </c>
      <c r="BM2192" s="192" t="s">
        <v>2097</v>
      </c>
    </row>
    <row r="2193" spans="1:65" s="2" customFormat="1" ht="11.25">
      <c r="A2193" s="37"/>
      <c r="B2193" s="38"/>
      <c r="C2193" s="39"/>
      <c r="D2193" s="194" t="s">
        <v>172</v>
      </c>
      <c r="E2193" s="39"/>
      <c r="F2193" s="195" t="s">
        <v>2626</v>
      </c>
      <c r="G2193" s="39"/>
      <c r="H2193" s="39"/>
      <c r="I2193" s="196"/>
      <c r="J2193" s="39"/>
      <c r="K2193" s="39"/>
      <c r="L2193" s="42"/>
      <c r="M2193" s="197"/>
      <c r="N2193" s="198"/>
      <c r="O2193" s="67"/>
      <c r="P2193" s="67"/>
      <c r="Q2193" s="67"/>
      <c r="R2193" s="67"/>
      <c r="S2193" s="67"/>
      <c r="T2193" s="68"/>
      <c r="U2193" s="37"/>
      <c r="V2193" s="37"/>
      <c r="W2193" s="37"/>
      <c r="X2193" s="37"/>
      <c r="Y2193" s="37"/>
      <c r="Z2193" s="37"/>
      <c r="AA2193" s="37"/>
      <c r="AB2193" s="37"/>
      <c r="AC2193" s="37"/>
      <c r="AD2193" s="37"/>
      <c r="AE2193" s="37"/>
      <c r="AT2193" s="20" t="s">
        <v>172</v>
      </c>
      <c r="AU2193" s="20" t="s">
        <v>79</v>
      </c>
    </row>
    <row r="2194" spans="1:65" s="13" customFormat="1" ht="11.25">
      <c r="B2194" s="199"/>
      <c r="C2194" s="200"/>
      <c r="D2194" s="201" t="s">
        <v>181</v>
      </c>
      <c r="E2194" s="202" t="s">
        <v>19</v>
      </c>
      <c r="F2194" s="203" t="s">
        <v>2627</v>
      </c>
      <c r="G2194" s="200"/>
      <c r="H2194" s="204">
        <v>16</v>
      </c>
      <c r="I2194" s="205"/>
      <c r="J2194" s="200"/>
      <c r="K2194" s="200"/>
      <c r="L2194" s="206"/>
      <c r="M2194" s="207"/>
      <c r="N2194" s="208"/>
      <c r="O2194" s="208"/>
      <c r="P2194" s="208"/>
      <c r="Q2194" s="208"/>
      <c r="R2194" s="208"/>
      <c r="S2194" s="208"/>
      <c r="T2194" s="209"/>
      <c r="AT2194" s="210" t="s">
        <v>181</v>
      </c>
      <c r="AU2194" s="210" t="s">
        <v>79</v>
      </c>
      <c r="AV2194" s="13" t="s">
        <v>79</v>
      </c>
      <c r="AW2194" s="13" t="s">
        <v>31</v>
      </c>
      <c r="AX2194" s="13" t="s">
        <v>69</v>
      </c>
      <c r="AY2194" s="210" t="s">
        <v>165</v>
      </c>
    </row>
    <row r="2195" spans="1:65" s="15" customFormat="1" ht="11.25">
      <c r="B2195" s="221"/>
      <c r="C2195" s="222"/>
      <c r="D2195" s="201" t="s">
        <v>181</v>
      </c>
      <c r="E2195" s="223" t="s">
        <v>19</v>
      </c>
      <c r="F2195" s="224" t="s">
        <v>184</v>
      </c>
      <c r="G2195" s="222"/>
      <c r="H2195" s="225">
        <v>16</v>
      </c>
      <c r="I2195" s="226"/>
      <c r="J2195" s="222"/>
      <c r="K2195" s="222"/>
      <c r="L2195" s="227"/>
      <c r="M2195" s="228"/>
      <c r="N2195" s="229"/>
      <c r="O2195" s="229"/>
      <c r="P2195" s="229"/>
      <c r="Q2195" s="229"/>
      <c r="R2195" s="229"/>
      <c r="S2195" s="229"/>
      <c r="T2195" s="230"/>
      <c r="AT2195" s="231" t="s">
        <v>181</v>
      </c>
      <c r="AU2195" s="231" t="s">
        <v>79</v>
      </c>
      <c r="AV2195" s="15" t="s">
        <v>88</v>
      </c>
      <c r="AW2195" s="15" t="s">
        <v>31</v>
      </c>
      <c r="AX2195" s="15" t="s">
        <v>73</v>
      </c>
      <c r="AY2195" s="231" t="s">
        <v>165</v>
      </c>
    </row>
    <row r="2196" spans="1:65" s="2" customFormat="1" ht="33" customHeight="1">
      <c r="A2196" s="37"/>
      <c r="B2196" s="38"/>
      <c r="C2196" s="181" t="s">
        <v>2628</v>
      </c>
      <c r="D2196" s="181" t="s">
        <v>167</v>
      </c>
      <c r="E2196" s="182" t="s">
        <v>2629</v>
      </c>
      <c r="F2196" s="183" t="s">
        <v>2630</v>
      </c>
      <c r="G2196" s="184" t="s">
        <v>170</v>
      </c>
      <c r="H2196" s="185">
        <v>94.4</v>
      </c>
      <c r="I2196" s="186"/>
      <c r="J2196" s="187">
        <f>ROUND(I2196*H2196,2)</f>
        <v>0</v>
      </c>
      <c r="K2196" s="183" t="s">
        <v>171</v>
      </c>
      <c r="L2196" s="42"/>
      <c r="M2196" s="188" t="s">
        <v>19</v>
      </c>
      <c r="N2196" s="189" t="s">
        <v>41</v>
      </c>
      <c r="O2196" s="67"/>
      <c r="P2196" s="190">
        <f>O2196*H2196</f>
        <v>0</v>
      </c>
      <c r="Q2196" s="190">
        <v>2.2799999999999999E-3</v>
      </c>
      <c r="R2196" s="190">
        <f>Q2196*H2196</f>
        <v>0.21523200000000001</v>
      </c>
      <c r="S2196" s="190">
        <v>0</v>
      </c>
      <c r="T2196" s="191">
        <f>S2196*H2196</f>
        <v>0</v>
      </c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R2196" s="192" t="s">
        <v>226</v>
      </c>
      <c r="AT2196" s="192" t="s">
        <v>167</v>
      </c>
      <c r="AU2196" s="192" t="s">
        <v>79</v>
      </c>
      <c r="AY2196" s="20" t="s">
        <v>165</v>
      </c>
      <c r="BE2196" s="193">
        <f>IF(N2196="základní",J2196,0)</f>
        <v>0</v>
      </c>
      <c r="BF2196" s="193">
        <f>IF(N2196="snížená",J2196,0)</f>
        <v>0</v>
      </c>
      <c r="BG2196" s="193">
        <f>IF(N2196="zákl. přenesená",J2196,0)</f>
        <v>0</v>
      </c>
      <c r="BH2196" s="193">
        <f>IF(N2196="sníž. přenesená",J2196,0)</f>
        <v>0</v>
      </c>
      <c r="BI2196" s="193">
        <f>IF(N2196="nulová",J2196,0)</f>
        <v>0</v>
      </c>
      <c r="BJ2196" s="20" t="s">
        <v>79</v>
      </c>
      <c r="BK2196" s="193">
        <f>ROUND(I2196*H2196,2)</f>
        <v>0</v>
      </c>
      <c r="BL2196" s="20" t="s">
        <v>226</v>
      </c>
      <c r="BM2196" s="192" t="s">
        <v>2631</v>
      </c>
    </row>
    <row r="2197" spans="1:65" s="2" customFormat="1" ht="11.25">
      <c r="A2197" s="37"/>
      <c r="B2197" s="38"/>
      <c r="C2197" s="39"/>
      <c r="D2197" s="194" t="s">
        <v>172</v>
      </c>
      <c r="E2197" s="39"/>
      <c r="F2197" s="195" t="s">
        <v>2632</v>
      </c>
      <c r="G2197" s="39"/>
      <c r="H2197" s="39"/>
      <c r="I2197" s="196"/>
      <c r="J2197" s="39"/>
      <c r="K2197" s="39"/>
      <c r="L2197" s="42"/>
      <c r="M2197" s="197"/>
      <c r="N2197" s="198"/>
      <c r="O2197" s="67"/>
      <c r="P2197" s="67"/>
      <c r="Q2197" s="67"/>
      <c r="R2197" s="67"/>
      <c r="S2197" s="67"/>
      <c r="T2197" s="68"/>
      <c r="U2197" s="37"/>
      <c r="V2197" s="37"/>
      <c r="W2197" s="37"/>
      <c r="X2197" s="37"/>
      <c r="Y2197" s="37"/>
      <c r="Z2197" s="37"/>
      <c r="AA2197" s="37"/>
      <c r="AB2197" s="37"/>
      <c r="AC2197" s="37"/>
      <c r="AD2197" s="37"/>
      <c r="AE2197" s="37"/>
      <c r="AT2197" s="20" t="s">
        <v>172</v>
      </c>
      <c r="AU2197" s="20" t="s">
        <v>79</v>
      </c>
    </row>
    <row r="2198" spans="1:65" s="13" customFormat="1" ht="11.25">
      <c r="B2198" s="199"/>
      <c r="C2198" s="200"/>
      <c r="D2198" s="201" t="s">
        <v>181</v>
      </c>
      <c r="E2198" s="202" t="s">
        <v>19</v>
      </c>
      <c r="F2198" s="203" t="s">
        <v>2633</v>
      </c>
      <c r="G2198" s="200"/>
      <c r="H2198" s="204">
        <v>23.8</v>
      </c>
      <c r="I2198" s="205"/>
      <c r="J2198" s="200"/>
      <c r="K2198" s="200"/>
      <c r="L2198" s="206"/>
      <c r="M2198" s="207"/>
      <c r="N2198" s="208"/>
      <c r="O2198" s="208"/>
      <c r="P2198" s="208"/>
      <c r="Q2198" s="208"/>
      <c r="R2198" s="208"/>
      <c r="S2198" s="208"/>
      <c r="T2198" s="209"/>
      <c r="AT2198" s="210" t="s">
        <v>181</v>
      </c>
      <c r="AU2198" s="210" t="s">
        <v>79</v>
      </c>
      <c r="AV2198" s="13" t="s">
        <v>79</v>
      </c>
      <c r="AW2198" s="13" t="s">
        <v>31</v>
      </c>
      <c r="AX2198" s="13" t="s">
        <v>69</v>
      </c>
      <c r="AY2198" s="210" t="s">
        <v>165</v>
      </c>
    </row>
    <row r="2199" spans="1:65" s="13" customFormat="1" ht="11.25">
      <c r="B2199" s="199"/>
      <c r="C2199" s="200"/>
      <c r="D2199" s="201" t="s">
        <v>181</v>
      </c>
      <c r="E2199" s="202" t="s">
        <v>19</v>
      </c>
      <c r="F2199" s="203" t="s">
        <v>2634</v>
      </c>
      <c r="G2199" s="200"/>
      <c r="H2199" s="204">
        <v>1.9</v>
      </c>
      <c r="I2199" s="205"/>
      <c r="J2199" s="200"/>
      <c r="K2199" s="200"/>
      <c r="L2199" s="206"/>
      <c r="M2199" s="207"/>
      <c r="N2199" s="208"/>
      <c r="O2199" s="208"/>
      <c r="P2199" s="208"/>
      <c r="Q2199" s="208"/>
      <c r="R2199" s="208"/>
      <c r="S2199" s="208"/>
      <c r="T2199" s="209"/>
      <c r="AT2199" s="210" t="s">
        <v>181</v>
      </c>
      <c r="AU2199" s="210" t="s">
        <v>79</v>
      </c>
      <c r="AV2199" s="13" t="s">
        <v>79</v>
      </c>
      <c r="AW2199" s="13" t="s">
        <v>31</v>
      </c>
      <c r="AX2199" s="13" t="s">
        <v>69</v>
      </c>
      <c r="AY2199" s="210" t="s">
        <v>165</v>
      </c>
    </row>
    <row r="2200" spans="1:65" s="13" customFormat="1" ht="11.25">
      <c r="B2200" s="199"/>
      <c r="C2200" s="200"/>
      <c r="D2200" s="201" t="s">
        <v>181</v>
      </c>
      <c r="E2200" s="202" t="s">
        <v>19</v>
      </c>
      <c r="F2200" s="203" t="s">
        <v>2635</v>
      </c>
      <c r="G2200" s="200"/>
      <c r="H2200" s="204">
        <v>1.5</v>
      </c>
      <c r="I2200" s="205"/>
      <c r="J2200" s="200"/>
      <c r="K2200" s="200"/>
      <c r="L2200" s="206"/>
      <c r="M2200" s="207"/>
      <c r="N2200" s="208"/>
      <c r="O2200" s="208"/>
      <c r="P2200" s="208"/>
      <c r="Q2200" s="208"/>
      <c r="R2200" s="208"/>
      <c r="S2200" s="208"/>
      <c r="T2200" s="209"/>
      <c r="AT2200" s="210" t="s">
        <v>181</v>
      </c>
      <c r="AU2200" s="210" t="s">
        <v>79</v>
      </c>
      <c r="AV2200" s="13" t="s">
        <v>79</v>
      </c>
      <c r="AW2200" s="13" t="s">
        <v>31</v>
      </c>
      <c r="AX2200" s="13" t="s">
        <v>69</v>
      </c>
      <c r="AY2200" s="210" t="s">
        <v>165</v>
      </c>
    </row>
    <row r="2201" spans="1:65" s="13" customFormat="1" ht="11.25">
      <c r="B2201" s="199"/>
      <c r="C2201" s="200"/>
      <c r="D2201" s="201" t="s">
        <v>181</v>
      </c>
      <c r="E2201" s="202" t="s">
        <v>19</v>
      </c>
      <c r="F2201" s="203" t="s">
        <v>2636</v>
      </c>
      <c r="G2201" s="200"/>
      <c r="H2201" s="204">
        <v>14.5</v>
      </c>
      <c r="I2201" s="205"/>
      <c r="J2201" s="200"/>
      <c r="K2201" s="200"/>
      <c r="L2201" s="206"/>
      <c r="M2201" s="207"/>
      <c r="N2201" s="208"/>
      <c r="O2201" s="208"/>
      <c r="P2201" s="208"/>
      <c r="Q2201" s="208"/>
      <c r="R2201" s="208"/>
      <c r="S2201" s="208"/>
      <c r="T2201" s="209"/>
      <c r="AT2201" s="210" t="s">
        <v>181</v>
      </c>
      <c r="AU2201" s="210" t="s">
        <v>79</v>
      </c>
      <c r="AV2201" s="13" t="s">
        <v>79</v>
      </c>
      <c r="AW2201" s="13" t="s">
        <v>31</v>
      </c>
      <c r="AX2201" s="13" t="s">
        <v>69</v>
      </c>
      <c r="AY2201" s="210" t="s">
        <v>165</v>
      </c>
    </row>
    <row r="2202" spans="1:65" s="13" customFormat="1" ht="11.25">
      <c r="B2202" s="199"/>
      <c r="C2202" s="200"/>
      <c r="D2202" s="201" t="s">
        <v>181</v>
      </c>
      <c r="E2202" s="202" t="s">
        <v>19</v>
      </c>
      <c r="F2202" s="203" t="s">
        <v>2637</v>
      </c>
      <c r="G2202" s="200"/>
      <c r="H2202" s="204">
        <v>8.1999999999999993</v>
      </c>
      <c r="I2202" s="205"/>
      <c r="J2202" s="200"/>
      <c r="K2202" s="200"/>
      <c r="L2202" s="206"/>
      <c r="M2202" s="207"/>
      <c r="N2202" s="208"/>
      <c r="O2202" s="208"/>
      <c r="P2202" s="208"/>
      <c r="Q2202" s="208"/>
      <c r="R2202" s="208"/>
      <c r="S2202" s="208"/>
      <c r="T2202" s="209"/>
      <c r="AT2202" s="210" t="s">
        <v>181</v>
      </c>
      <c r="AU2202" s="210" t="s">
        <v>79</v>
      </c>
      <c r="AV2202" s="13" t="s">
        <v>79</v>
      </c>
      <c r="AW2202" s="13" t="s">
        <v>31</v>
      </c>
      <c r="AX2202" s="13" t="s">
        <v>69</v>
      </c>
      <c r="AY2202" s="210" t="s">
        <v>165</v>
      </c>
    </row>
    <row r="2203" spans="1:65" s="13" customFormat="1" ht="11.25">
      <c r="B2203" s="199"/>
      <c r="C2203" s="200"/>
      <c r="D2203" s="201" t="s">
        <v>181</v>
      </c>
      <c r="E2203" s="202" t="s">
        <v>19</v>
      </c>
      <c r="F2203" s="203" t="s">
        <v>2638</v>
      </c>
      <c r="G2203" s="200"/>
      <c r="H2203" s="204">
        <v>10.6</v>
      </c>
      <c r="I2203" s="205"/>
      <c r="J2203" s="200"/>
      <c r="K2203" s="200"/>
      <c r="L2203" s="206"/>
      <c r="M2203" s="207"/>
      <c r="N2203" s="208"/>
      <c r="O2203" s="208"/>
      <c r="P2203" s="208"/>
      <c r="Q2203" s="208"/>
      <c r="R2203" s="208"/>
      <c r="S2203" s="208"/>
      <c r="T2203" s="209"/>
      <c r="AT2203" s="210" t="s">
        <v>181</v>
      </c>
      <c r="AU2203" s="210" t="s">
        <v>79</v>
      </c>
      <c r="AV2203" s="13" t="s">
        <v>79</v>
      </c>
      <c r="AW2203" s="13" t="s">
        <v>31</v>
      </c>
      <c r="AX2203" s="13" t="s">
        <v>69</v>
      </c>
      <c r="AY2203" s="210" t="s">
        <v>165</v>
      </c>
    </row>
    <row r="2204" spans="1:65" s="13" customFormat="1" ht="11.25">
      <c r="B2204" s="199"/>
      <c r="C2204" s="200"/>
      <c r="D2204" s="201" t="s">
        <v>181</v>
      </c>
      <c r="E2204" s="202" t="s">
        <v>19</v>
      </c>
      <c r="F2204" s="203" t="s">
        <v>2639</v>
      </c>
      <c r="G2204" s="200"/>
      <c r="H2204" s="204">
        <v>19.2</v>
      </c>
      <c r="I2204" s="205"/>
      <c r="J2204" s="200"/>
      <c r="K2204" s="200"/>
      <c r="L2204" s="206"/>
      <c r="M2204" s="207"/>
      <c r="N2204" s="208"/>
      <c r="O2204" s="208"/>
      <c r="P2204" s="208"/>
      <c r="Q2204" s="208"/>
      <c r="R2204" s="208"/>
      <c r="S2204" s="208"/>
      <c r="T2204" s="209"/>
      <c r="AT2204" s="210" t="s">
        <v>181</v>
      </c>
      <c r="AU2204" s="210" t="s">
        <v>79</v>
      </c>
      <c r="AV2204" s="13" t="s">
        <v>79</v>
      </c>
      <c r="AW2204" s="13" t="s">
        <v>31</v>
      </c>
      <c r="AX2204" s="13" t="s">
        <v>69</v>
      </c>
      <c r="AY2204" s="210" t="s">
        <v>165</v>
      </c>
    </row>
    <row r="2205" spans="1:65" s="13" customFormat="1" ht="11.25">
      <c r="B2205" s="199"/>
      <c r="C2205" s="200"/>
      <c r="D2205" s="201" t="s">
        <v>181</v>
      </c>
      <c r="E2205" s="202" t="s">
        <v>19</v>
      </c>
      <c r="F2205" s="203" t="s">
        <v>2640</v>
      </c>
      <c r="G2205" s="200"/>
      <c r="H2205" s="204">
        <v>14.7</v>
      </c>
      <c r="I2205" s="205"/>
      <c r="J2205" s="200"/>
      <c r="K2205" s="200"/>
      <c r="L2205" s="206"/>
      <c r="M2205" s="207"/>
      <c r="N2205" s="208"/>
      <c r="O2205" s="208"/>
      <c r="P2205" s="208"/>
      <c r="Q2205" s="208"/>
      <c r="R2205" s="208"/>
      <c r="S2205" s="208"/>
      <c r="T2205" s="209"/>
      <c r="AT2205" s="210" t="s">
        <v>181</v>
      </c>
      <c r="AU2205" s="210" t="s">
        <v>79</v>
      </c>
      <c r="AV2205" s="13" t="s">
        <v>79</v>
      </c>
      <c r="AW2205" s="13" t="s">
        <v>31</v>
      </c>
      <c r="AX2205" s="13" t="s">
        <v>69</v>
      </c>
      <c r="AY2205" s="210" t="s">
        <v>165</v>
      </c>
    </row>
    <row r="2206" spans="1:65" s="15" customFormat="1" ht="11.25">
      <c r="B2206" s="221"/>
      <c r="C2206" s="222"/>
      <c r="D2206" s="201" t="s">
        <v>181</v>
      </c>
      <c r="E2206" s="223" t="s">
        <v>19</v>
      </c>
      <c r="F2206" s="224" t="s">
        <v>184</v>
      </c>
      <c r="G2206" s="222"/>
      <c r="H2206" s="225">
        <v>94.4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181</v>
      </c>
      <c r="AU2206" s="231" t="s">
        <v>79</v>
      </c>
      <c r="AV2206" s="15" t="s">
        <v>88</v>
      </c>
      <c r="AW2206" s="15" t="s">
        <v>31</v>
      </c>
      <c r="AX2206" s="15" t="s">
        <v>73</v>
      </c>
      <c r="AY2206" s="231" t="s">
        <v>165</v>
      </c>
    </row>
    <row r="2207" spans="1:65" s="2" customFormat="1" ht="37.9" customHeight="1">
      <c r="A2207" s="37"/>
      <c r="B2207" s="38"/>
      <c r="C2207" s="181" t="s">
        <v>2641</v>
      </c>
      <c r="D2207" s="181" t="s">
        <v>167</v>
      </c>
      <c r="E2207" s="182" t="s">
        <v>2642</v>
      </c>
      <c r="F2207" s="183" t="s">
        <v>2643</v>
      </c>
      <c r="G2207" s="184" t="s">
        <v>170</v>
      </c>
      <c r="H2207" s="185">
        <v>50.1</v>
      </c>
      <c r="I2207" s="186"/>
      <c r="J2207" s="187">
        <f>ROUND(I2207*H2207,2)</f>
        <v>0</v>
      </c>
      <c r="K2207" s="183" t="s">
        <v>171</v>
      </c>
      <c r="L2207" s="42"/>
      <c r="M2207" s="188" t="s">
        <v>19</v>
      </c>
      <c r="N2207" s="189" t="s">
        <v>41</v>
      </c>
      <c r="O2207" s="67"/>
      <c r="P2207" s="190">
        <f>O2207*H2207</f>
        <v>0</v>
      </c>
      <c r="Q2207" s="190">
        <v>1.91E-3</v>
      </c>
      <c r="R2207" s="190">
        <f>Q2207*H2207</f>
        <v>9.5690999999999998E-2</v>
      </c>
      <c r="S2207" s="190">
        <v>0</v>
      </c>
      <c r="T2207" s="191">
        <f>S2207*H2207</f>
        <v>0</v>
      </c>
      <c r="U2207" s="37"/>
      <c r="V2207" s="37"/>
      <c r="W2207" s="37"/>
      <c r="X2207" s="37"/>
      <c r="Y2207" s="37"/>
      <c r="Z2207" s="37"/>
      <c r="AA2207" s="37"/>
      <c r="AB2207" s="37"/>
      <c r="AC2207" s="37"/>
      <c r="AD2207" s="37"/>
      <c r="AE2207" s="37"/>
      <c r="AR2207" s="192" t="s">
        <v>226</v>
      </c>
      <c r="AT2207" s="192" t="s">
        <v>167</v>
      </c>
      <c r="AU2207" s="192" t="s">
        <v>79</v>
      </c>
      <c r="AY2207" s="20" t="s">
        <v>165</v>
      </c>
      <c r="BE2207" s="193">
        <f>IF(N2207="základní",J2207,0)</f>
        <v>0</v>
      </c>
      <c r="BF2207" s="193">
        <f>IF(N2207="snížená",J2207,0)</f>
        <v>0</v>
      </c>
      <c r="BG2207" s="193">
        <f>IF(N2207="zákl. přenesená",J2207,0)</f>
        <v>0</v>
      </c>
      <c r="BH2207" s="193">
        <f>IF(N2207="sníž. přenesená",J2207,0)</f>
        <v>0</v>
      </c>
      <c r="BI2207" s="193">
        <f>IF(N2207="nulová",J2207,0)</f>
        <v>0</v>
      </c>
      <c r="BJ2207" s="20" t="s">
        <v>79</v>
      </c>
      <c r="BK2207" s="193">
        <f>ROUND(I2207*H2207,2)</f>
        <v>0</v>
      </c>
      <c r="BL2207" s="20" t="s">
        <v>226</v>
      </c>
      <c r="BM2207" s="192" t="s">
        <v>2644</v>
      </c>
    </row>
    <row r="2208" spans="1:65" s="2" customFormat="1" ht="11.25">
      <c r="A2208" s="37"/>
      <c r="B2208" s="38"/>
      <c r="C2208" s="39"/>
      <c r="D2208" s="194" t="s">
        <v>172</v>
      </c>
      <c r="E2208" s="39"/>
      <c r="F2208" s="195" t="s">
        <v>2645</v>
      </c>
      <c r="G2208" s="39"/>
      <c r="H2208" s="39"/>
      <c r="I2208" s="196"/>
      <c r="J2208" s="39"/>
      <c r="K2208" s="39"/>
      <c r="L2208" s="42"/>
      <c r="M2208" s="197"/>
      <c r="N2208" s="198"/>
      <c r="O2208" s="67"/>
      <c r="P2208" s="67"/>
      <c r="Q2208" s="67"/>
      <c r="R2208" s="67"/>
      <c r="S2208" s="67"/>
      <c r="T2208" s="68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T2208" s="20" t="s">
        <v>172</v>
      </c>
      <c r="AU2208" s="20" t="s">
        <v>79</v>
      </c>
    </row>
    <row r="2209" spans="1:65" s="13" customFormat="1" ht="11.25">
      <c r="B2209" s="199"/>
      <c r="C2209" s="200"/>
      <c r="D2209" s="201" t="s">
        <v>181</v>
      </c>
      <c r="E2209" s="202" t="s">
        <v>19</v>
      </c>
      <c r="F2209" s="203" t="s">
        <v>2646</v>
      </c>
      <c r="G2209" s="200"/>
      <c r="H2209" s="204">
        <v>5.6</v>
      </c>
      <c r="I2209" s="205"/>
      <c r="J2209" s="200"/>
      <c r="K2209" s="200"/>
      <c r="L2209" s="206"/>
      <c r="M2209" s="207"/>
      <c r="N2209" s="208"/>
      <c r="O2209" s="208"/>
      <c r="P2209" s="208"/>
      <c r="Q2209" s="208"/>
      <c r="R2209" s="208"/>
      <c r="S2209" s="208"/>
      <c r="T2209" s="209"/>
      <c r="AT2209" s="210" t="s">
        <v>181</v>
      </c>
      <c r="AU2209" s="210" t="s">
        <v>79</v>
      </c>
      <c r="AV2209" s="13" t="s">
        <v>79</v>
      </c>
      <c r="AW2209" s="13" t="s">
        <v>31</v>
      </c>
      <c r="AX2209" s="13" t="s">
        <v>69</v>
      </c>
      <c r="AY2209" s="210" t="s">
        <v>165</v>
      </c>
    </row>
    <row r="2210" spans="1:65" s="13" customFormat="1" ht="11.25">
      <c r="B2210" s="199"/>
      <c r="C2210" s="200"/>
      <c r="D2210" s="201" t="s">
        <v>181</v>
      </c>
      <c r="E2210" s="202" t="s">
        <v>19</v>
      </c>
      <c r="F2210" s="203" t="s">
        <v>2647</v>
      </c>
      <c r="G2210" s="200"/>
      <c r="H2210" s="204">
        <v>4.8</v>
      </c>
      <c r="I2210" s="205"/>
      <c r="J2210" s="200"/>
      <c r="K2210" s="200"/>
      <c r="L2210" s="206"/>
      <c r="M2210" s="207"/>
      <c r="N2210" s="208"/>
      <c r="O2210" s="208"/>
      <c r="P2210" s="208"/>
      <c r="Q2210" s="208"/>
      <c r="R2210" s="208"/>
      <c r="S2210" s="208"/>
      <c r="T2210" s="209"/>
      <c r="AT2210" s="210" t="s">
        <v>181</v>
      </c>
      <c r="AU2210" s="210" t="s">
        <v>79</v>
      </c>
      <c r="AV2210" s="13" t="s">
        <v>79</v>
      </c>
      <c r="AW2210" s="13" t="s">
        <v>31</v>
      </c>
      <c r="AX2210" s="13" t="s">
        <v>69</v>
      </c>
      <c r="AY2210" s="210" t="s">
        <v>165</v>
      </c>
    </row>
    <row r="2211" spans="1:65" s="13" customFormat="1" ht="11.25">
      <c r="B2211" s="199"/>
      <c r="C2211" s="200"/>
      <c r="D2211" s="201" t="s">
        <v>181</v>
      </c>
      <c r="E2211" s="202" t="s">
        <v>19</v>
      </c>
      <c r="F2211" s="203" t="s">
        <v>2648</v>
      </c>
      <c r="G2211" s="200"/>
      <c r="H2211" s="204">
        <v>4.2</v>
      </c>
      <c r="I2211" s="205"/>
      <c r="J2211" s="200"/>
      <c r="K2211" s="200"/>
      <c r="L2211" s="206"/>
      <c r="M2211" s="207"/>
      <c r="N2211" s="208"/>
      <c r="O2211" s="208"/>
      <c r="P2211" s="208"/>
      <c r="Q2211" s="208"/>
      <c r="R2211" s="208"/>
      <c r="S2211" s="208"/>
      <c r="T2211" s="209"/>
      <c r="AT2211" s="210" t="s">
        <v>181</v>
      </c>
      <c r="AU2211" s="210" t="s">
        <v>79</v>
      </c>
      <c r="AV2211" s="13" t="s">
        <v>79</v>
      </c>
      <c r="AW2211" s="13" t="s">
        <v>31</v>
      </c>
      <c r="AX2211" s="13" t="s">
        <v>69</v>
      </c>
      <c r="AY2211" s="210" t="s">
        <v>165</v>
      </c>
    </row>
    <row r="2212" spans="1:65" s="13" customFormat="1" ht="11.25">
      <c r="B2212" s="199"/>
      <c r="C2212" s="200"/>
      <c r="D2212" s="201" t="s">
        <v>181</v>
      </c>
      <c r="E2212" s="202" t="s">
        <v>19</v>
      </c>
      <c r="F2212" s="203" t="s">
        <v>2649</v>
      </c>
      <c r="G2212" s="200"/>
      <c r="H2212" s="204">
        <v>9.8000000000000007</v>
      </c>
      <c r="I2212" s="205"/>
      <c r="J2212" s="200"/>
      <c r="K2212" s="200"/>
      <c r="L2212" s="206"/>
      <c r="M2212" s="207"/>
      <c r="N2212" s="208"/>
      <c r="O2212" s="208"/>
      <c r="P2212" s="208"/>
      <c r="Q2212" s="208"/>
      <c r="R2212" s="208"/>
      <c r="S2212" s="208"/>
      <c r="T2212" s="209"/>
      <c r="AT2212" s="210" t="s">
        <v>181</v>
      </c>
      <c r="AU2212" s="210" t="s">
        <v>79</v>
      </c>
      <c r="AV2212" s="13" t="s">
        <v>79</v>
      </c>
      <c r="AW2212" s="13" t="s">
        <v>31</v>
      </c>
      <c r="AX2212" s="13" t="s">
        <v>69</v>
      </c>
      <c r="AY2212" s="210" t="s">
        <v>165</v>
      </c>
    </row>
    <row r="2213" spans="1:65" s="13" customFormat="1" ht="11.25">
      <c r="B2213" s="199"/>
      <c r="C2213" s="200"/>
      <c r="D2213" s="201" t="s">
        <v>181</v>
      </c>
      <c r="E2213" s="202" t="s">
        <v>19</v>
      </c>
      <c r="F2213" s="203" t="s">
        <v>2650</v>
      </c>
      <c r="G2213" s="200"/>
      <c r="H2213" s="204">
        <v>7.2</v>
      </c>
      <c r="I2213" s="205"/>
      <c r="J2213" s="200"/>
      <c r="K2213" s="200"/>
      <c r="L2213" s="206"/>
      <c r="M2213" s="207"/>
      <c r="N2213" s="208"/>
      <c r="O2213" s="208"/>
      <c r="P2213" s="208"/>
      <c r="Q2213" s="208"/>
      <c r="R2213" s="208"/>
      <c r="S2213" s="208"/>
      <c r="T2213" s="209"/>
      <c r="AT2213" s="210" t="s">
        <v>181</v>
      </c>
      <c r="AU2213" s="210" t="s">
        <v>79</v>
      </c>
      <c r="AV2213" s="13" t="s">
        <v>79</v>
      </c>
      <c r="AW2213" s="13" t="s">
        <v>31</v>
      </c>
      <c r="AX2213" s="13" t="s">
        <v>69</v>
      </c>
      <c r="AY2213" s="210" t="s">
        <v>165</v>
      </c>
    </row>
    <row r="2214" spans="1:65" s="13" customFormat="1" ht="11.25">
      <c r="B2214" s="199"/>
      <c r="C2214" s="200"/>
      <c r="D2214" s="201" t="s">
        <v>181</v>
      </c>
      <c r="E2214" s="202" t="s">
        <v>19</v>
      </c>
      <c r="F2214" s="203" t="s">
        <v>2651</v>
      </c>
      <c r="G2214" s="200"/>
      <c r="H2214" s="204">
        <v>7.2</v>
      </c>
      <c r="I2214" s="205"/>
      <c r="J2214" s="200"/>
      <c r="K2214" s="200"/>
      <c r="L2214" s="206"/>
      <c r="M2214" s="207"/>
      <c r="N2214" s="208"/>
      <c r="O2214" s="208"/>
      <c r="P2214" s="208"/>
      <c r="Q2214" s="208"/>
      <c r="R2214" s="208"/>
      <c r="S2214" s="208"/>
      <c r="T2214" s="209"/>
      <c r="AT2214" s="210" t="s">
        <v>181</v>
      </c>
      <c r="AU2214" s="210" t="s">
        <v>79</v>
      </c>
      <c r="AV2214" s="13" t="s">
        <v>79</v>
      </c>
      <c r="AW2214" s="13" t="s">
        <v>31</v>
      </c>
      <c r="AX2214" s="13" t="s">
        <v>69</v>
      </c>
      <c r="AY2214" s="210" t="s">
        <v>165</v>
      </c>
    </row>
    <row r="2215" spans="1:65" s="13" customFormat="1" ht="11.25">
      <c r="B2215" s="199"/>
      <c r="C2215" s="200"/>
      <c r="D2215" s="201" t="s">
        <v>181</v>
      </c>
      <c r="E2215" s="202" t="s">
        <v>19</v>
      </c>
      <c r="F2215" s="203" t="s">
        <v>2652</v>
      </c>
      <c r="G2215" s="200"/>
      <c r="H2215" s="204">
        <v>3.4</v>
      </c>
      <c r="I2215" s="205"/>
      <c r="J2215" s="200"/>
      <c r="K2215" s="200"/>
      <c r="L2215" s="206"/>
      <c r="M2215" s="207"/>
      <c r="N2215" s="208"/>
      <c r="O2215" s="208"/>
      <c r="P2215" s="208"/>
      <c r="Q2215" s="208"/>
      <c r="R2215" s="208"/>
      <c r="S2215" s="208"/>
      <c r="T2215" s="209"/>
      <c r="AT2215" s="210" t="s">
        <v>181</v>
      </c>
      <c r="AU2215" s="210" t="s">
        <v>79</v>
      </c>
      <c r="AV2215" s="13" t="s">
        <v>79</v>
      </c>
      <c r="AW2215" s="13" t="s">
        <v>31</v>
      </c>
      <c r="AX2215" s="13" t="s">
        <v>69</v>
      </c>
      <c r="AY2215" s="210" t="s">
        <v>165</v>
      </c>
    </row>
    <row r="2216" spans="1:65" s="13" customFormat="1" ht="11.25">
      <c r="B2216" s="199"/>
      <c r="C2216" s="200"/>
      <c r="D2216" s="201" t="s">
        <v>181</v>
      </c>
      <c r="E2216" s="202" t="s">
        <v>19</v>
      </c>
      <c r="F2216" s="203" t="s">
        <v>2653</v>
      </c>
      <c r="G2216" s="200"/>
      <c r="H2216" s="204">
        <v>4.0999999999999996</v>
      </c>
      <c r="I2216" s="205"/>
      <c r="J2216" s="200"/>
      <c r="K2216" s="200"/>
      <c r="L2216" s="206"/>
      <c r="M2216" s="207"/>
      <c r="N2216" s="208"/>
      <c r="O2216" s="208"/>
      <c r="P2216" s="208"/>
      <c r="Q2216" s="208"/>
      <c r="R2216" s="208"/>
      <c r="S2216" s="208"/>
      <c r="T2216" s="209"/>
      <c r="AT2216" s="210" t="s">
        <v>181</v>
      </c>
      <c r="AU2216" s="210" t="s">
        <v>79</v>
      </c>
      <c r="AV2216" s="13" t="s">
        <v>79</v>
      </c>
      <c r="AW2216" s="13" t="s">
        <v>31</v>
      </c>
      <c r="AX2216" s="13" t="s">
        <v>69</v>
      </c>
      <c r="AY2216" s="210" t="s">
        <v>165</v>
      </c>
    </row>
    <row r="2217" spans="1:65" s="13" customFormat="1" ht="11.25">
      <c r="B2217" s="199"/>
      <c r="C2217" s="200"/>
      <c r="D2217" s="201" t="s">
        <v>181</v>
      </c>
      <c r="E2217" s="202" t="s">
        <v>19</v>
      </c>
      <c r="F2217" s="203" t="s">
        <v>2654</v>
      </c>
      <c r="G2217" s="200"/>
      <c r="H2217" s="204">
        <v>3.8</v>
      </c>
      <c r="I2217" s="205"/>
      <c r="J2217" s="200"/>
      <c r="K2217" s="200"/>
      <c r="L2217" s="206"/>
      <c r="M2217" s="207"/>
      <c r="N2217" s="208"/>
      <c r="O2217" s="208"/>
      <c r="P2217" s="208"/>
      <c r="Q2217" s="208"/>
      <c r="R2217" s="208"/>
      <c r="S2217" s="208"/>
      <c r="T2217" s="209"/>
      <c r="AT2217" s="210" t="s">
        <v>181</v>
      </c>
      <c r="AU2217" s="210" t="s">
        <v>79</v>
      </c>
      <c r="AV2217" s="13" t="s">
        <v>79</v>
      </c>
      <c r="AW2217" s="13" t="s">
        <v>31</v>
      </c>
      <c r="AX2217" s="13" t="s">
        <v>69</v>
      </c>
      <c r="AY2217" s="210" t="s">
        <v>165</v>
      </c>
    </row>
    <row r="2218" spans="1:65" s="15" customFormat="1" ht="11.25">
      <c r="B2218" s="221"/>
      <c r="C2218" s="222"/>
      <c r="D2218" s="201" t="s">
        <v>181</v>
      </c>
      <c r="E2218" s="223" t="s">
        <v>19</v>
      </c>
      <c r="F2218" s="224" t="s">
        <v>184</v>
      </c>
      <c r="G2218" s="222"/>
      <c r="H2218" s="225">
        <v>50.1</v>
      </c>
      <c r="I2218" s="226"/>
      <c r="J2218" s="222"/>
      <c r="K2218" s="222"/>
      <c r="L2218" s="227"/>
      <c r="M2218" s="228"/>
      <c r="N2218" s="229"/>
      <c r="O2218" s="229"/>
      <c r="P2218" s="229"/>
      <c r="Q2218" s="229"/>
      <c r="R2218" s="229"/>
      <c r="S2218" s="229"/>
      <c r="T2218" s="230"/>
      <c r="AT2218" s="231" t="s">
        <v>181</v>
      </c>
      <c r="AU2218" s="231" t="s">
        <v>79</v>
      </c>
      <c r="AV2218" s="15" t="s">
        <v>88</v>
      </c>
      <c r="AW2218" s="15" t="s">
        <v>31</v>
      </c>
      <c r="AX2218" s="15" t="s">
        <v>73</v>
      </c>
      <c r="AY2218" s="231" t="s">
        <v>165</v>
      </c>
    </row>
    <row r="2219" spans="1:65" s="2" customFormat="1" ht="49.15" customHeight="1">
      <c r="A2219" s="37"/>
      <c r="B2219" s="38"/>
      <c r="C2219" s="181" t="s">
        <v>2655</v>
      </c>
      <c r="D2219" s="181" t="s">
        <v>167</v>
      </c>
      <c r="E2219" s="182" t="s">
        <v>2656</v>
      </c>
      <c r="F2219" s="183" t="s">
        <v>2657</v>
      </c>
      <c r="G2219" s="184" t="s">
        <v>256</v>
      </c>
      <c r="H2219" s="185">
        <v>0.94099999999999995</v>
      </c>
      <c r="I2219" s="186"/>
      <c r="J2219" s="187">
        <f>ROUND(I2219*H2219,2)</f>
        <v>0</v>
      </c>
      <c r="K2219" s="183" t="s">
        <v>171</v>
      </c>
      <c r="L2219" s="42"/>
      <c r="M2219" s="188" t="s">
        <v>19</v>
      </c>
      <c r="N2219" s="189" t="s">
        <v>41</v>
      </c>
      <c r="O2219" s="67"/>
      <c r="P2219" s="190">
        <f>O2219*H2219</f>
        <v>0</v>
      </c>
      <c r="Q2219" s="190">
        <v>0</v>
      </c>
      <c r="R2219" s="190">
        <f>Q2219*H2219</f>
        <v>0</v>
      </c>
      <c r="S2219" s="190">
        <v>0</v>
      </c>
      <c r="T2219" s="191">
        <f>S2219*H2219</f>
        <v>0</v>
      </c>
      <c r="U2219" s="37"/>
      <c r="V2219" s="37"/>
      <c r="W2219" s="37"/>
      <c r="X2219" s="37"/>
      <c r="Y2219" s="37"/>
      <c r="Z2219" s="37"/>
      <c r="AA2219" s="37"/>
      <c r="AB2219" s="37"/>
      <c r="AC2219" s="37"/>
      <c r="AD2219" s="37"/>
      <c r="AE2219" s="37"/>
      <c r="AR2219" s="192" t="s">
        <v>226</v>
      </c>
      <c r="AT2219" s="192" t="s">
        <v>167</v>
      </c>
      <c r="AU2219" s="192" t="s">
        <v>79</v>
      </c>
      <c r="AY2219" s="20" t="s">
        <v>165</v>
      </c>
      <c r="BE2219" s="193">
        <f>IF(N2219="základní",J2219,0)</f>
        <v>0</v>
      </c>
      <c r="BF2219" s="193">
        <f>IF(N2219="snížená",J2219,0)</f>
        <v>0</v>
      </c>
      <c r="BG2219" s="193">
        <f>IF(N2219="zákl. přenesená",J2219,0)</f>
        <v>0</v>
      </c>
      <c r="BH2219" s="193">
        <f>IF(N2219="sníž. přenesená",J2219,0)</f>
        <v>0</v>
      </c>
      <c r="BI2219" s="193">
        <f>IF(N2219="nulová",J2219,0)</f>
        <v>0</v>
      </c>
      <c r="BJ2219" s="20" t="s">
        <v>79</v>
      </c>
      <c r="BK2219" s="193">
        <f>ROUND(I2219*H2219,2)</f>
        <v>0</v>
      </c>
      <c r="BL2219" s="20" t="s">
        <v>226</v>
      </c>
      <c r="BM2219" s="192" t="s">
        <v>2658</v>
      </c>
    </row>
    <row r="2220" spans="1:65" s="2" customFormat="1" ht="11.25">
      <c r="A2220" s="37"/>
      <c r="B2220" s="38"/>
      <c r="C2220" s="39"/>
      <c r="D2220" s="194" t="s">
        <v>172</v>
      </c>
      <c r="E2220" s="39"/>
      <c r="F2220" s="195" t="s">
        <v>2659</v>
      </c>
      <c r="G2220" s="39"/>
      <c r="H2220" s="39"/>
      <c r="I2220" s="196"/>
      <c r="J2220" s="39"/>
      <c r="K2220" s="39"/>
      <c r="L2220" s="42"/>
      <c r="M2220" s="197"/>
      <c r="N2220" s="198"/>
      <c r="O2220" s="67"/>
      <c r="P2220" s="67"/>
      <c r="Q2220" s="67"/>
      <c r="R2220" s="67"/>
      <c r="S2220" s="67"/>
      <c r="T2220" s="68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T2220" s="20" t="s">
        <v>172</v>
      </c>
      <c r="AU2220" s="20" t="s">
        <v>79</v>
      </c>
    </row>
    <row r="2221" spans="1:65" s="12" customFormat="1" ht="22.9" customHeight="1">
      <c r="B2221" s="165"/>
      <c r="C2221" s="166"/>
      <c r="D2221" s="167" t="s">
        <v>68</v>
      </c>
      <c r="E2221" s="179" t="s">
        <v>2660</v>
      </c>
      <c r="F2221" s="179" t="s">
        <v>2661</v>
      </c>
      <c r="G2221" s="166"/>
      <c r="H2221" s="166"/>
      <c r="I2221" s="169"/>
      <c r="J2221" s="180">
        <f>BK2221</f>
        <v>0</v>
      </c>
      <c r="K2221" s="166"/>
      <c r="L2221" s="171"/>
      <c r="M2221" s="172"/>
      <c r="N2221" s="173"/>
      <c r="O2221" s="173"/>
      <c r="P2221" s="174">
        <f>SUM(P2222:P2290)</f>
        <v>0</v>
      </c>
      <c r="Q2221" s="173"/>
      <c r="R2221" s="174">
        <f>SUM(R2222:R2290)</f>
        <v>15.818431199999999</v>
      </c>
      <c r="S2221" s="173"/>
      <c r="T2221" s="175">
        <f>SUM(T2222:T2290)</f>
        <v>26.630565000000001</v>
      </c>
      <c r="AR2221" s="176" t="s">
        <v>79</v>
      </c>
      <c r="AT2221" s="177" t="s">
        <v>68</v>
      </c>
      <c r="AU2221" s="177" t="s">
        <v>73</v>
      </c>
      <c r="AY2221" s="176" t="s">
        <v>165</v>
      </c>
      <c r="BK2221" s="178">
        <f>SUM(BK2222:BK2290)</f>
        <v>0</v>
      </c>
    </row>
    <row r="2222" spans="1:65" s="2" customFormat="1" ht="24.2" customHeight="1">
      <c r="A2222" s="37"/>
      <c r="B2222" s="38"/>
      <c r="C2222" s="181" t="s">
        <v>1711</v>
      </c>
      <c r="D2222" s="181" t="s">
        <v>167</v>
      </c>
      <c r="E2222" s="182" t="s">
        <v>2662</v>
      </c>
      <c r="F2222" s="183" t="s">
        <v>2663</v>
      </c>
      <c r="G2222" s="184" t="s">
        <v>323</v>
      </c>
      <c r="H2222" s="185">
        <v>336.024</v>
      </c>
      <c r="I2222" s="186"/>
      <c r="J2222" s="187">
        <f>ROUND(I2222*H2222,2)</f>
        <v>0</v>
      </c>
      <c r="K2222" s="183" t="s">
        <v>171</v>
      </c>
      <c r="L2222" s="42"/>
      <c r="M2222" s="188" t="s">
        <v>19</v>
      </c>
      <c r="N2222" s="189" t="s">
        <v>41</v>
      </c>
      <c r="O2222" s="67"/>
      <c r="P2222" s="190">
        <f>O2222*H2222</f>
        <v>0</v>
      </c>
      <c r="Q2222" s="190">
        <v>0</v>
      </c>
      <c r="R2222" s="190">
        <f>Q2222*H2222</f>
        <v>0</v>
      </c>
      <c r="S2222" s="190">
        <v>0</v>
      </c>
      <c r="T2222" s="191">
        <f>S2222*H2222</f>
        <v>0</v>
      </c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R2222" s="192" t="s">
        <v>226</v>
      </c>
      <c r="AT2222" s="192" t="s">
        <v>167</v>
      </c>
      <c r="AU2222" s="192" t="s">
        <v>79</v>
      </c>
      <c r="AY2222" s="20" t="s">
        <v>165</v>
      </c>
      <c r="BE2222" s="193">
        <f>IF(N2222="základní",J2222,0)</f>
        <v>0</v>
      </c>
      <c r="BF2222" s="193">
        <f>IF(N2222="snížená",J2222,0)</f>
        <v>0</v>
      </c>
      <c r="BG2222" s="193">
        <f>IF(N2222="zákl. přenesená",J2222,0)</f>
        <v>0</v>
      </c>
      <c r="BH2222" s="193">
        <f>IF(N2222="sníž. přenesená",J2222,0)</f>
        <v>0</v>
      </c>
      <c r="BI2222" s="193">
        <f>IF(N2222="nulová",J2222,0)</f>
        <v>0</v>
      </c>
      <c r="BJ2222" s="20" t="s">
        <v>79</v>
      </c>
      <c r="BK2222" s="193">
        <f>ROUND(I2222*H2222,2)</f>
        <v>0</v>
      </c>
      <c r="BL2222" s="20" t="s">
        <v>226</v>
      </c>
      <c r="BM2222" s="192" t="s">
        <v>2664</v>
      </c>
    </row>
    <row r="2223" spans="1:65" s="2" customFormat="1" ht="11.25">
      <c r="A2223" s="37"/>
      <c r="B2223" s="38"/>
      <c r="C2223" s="39"/>
      <c r="D2223" s="194" t="s">
        <v>172</v>
      </c>
      <c r="E2223" s="39"/>
      <c r="F2223" s="195" t="s">
        <v>2665</v>
      </c>
      <c r="G2223" s="39"/>
      <c r="H2223" s="39"/>
      <c r="I2223" s="196"/>
      <c r="J2223" s="39"/>
      <c r="K2223" s="39"/>
      <c r="L2223" s="42"/>
      <c r="M2223" s="197"/>
      <c r="N2223" s="198"/>
      <c r="O2223" s="67"/>
      <c r="P2223" s="67"/>
      <c r="Q2223" s="67"/>
      <c r="R2223" s="67"/>
      <c r="S2223" s="67"/>
      <c r="T2223" s="68"/>
      <c r="U2223" s="37"/>
      <c r="V2223" s="37"/>
      <c r="W2223" s="37"/>
      <c r="X2223" s="37"/>
      <c r="Y2223" s="37"/>
      <c r="Z2223" s="37"/>
      <c r="AA2223" s="37"/>
      <c r="AB2223" s="37"/>
      <c r="AC2223" s="37"/>
      <c r="AD2223" s="37"/>
      <c r="AE2223" s="37"/>
      <c r="AT2223" s="20" t="s">
        <v>172</v>
      </c>
      <c r="AU2223" s="20" t="s">
        <v>79</v>
      </c>
    </row>
    <row r="2224" spans="1:65" s="13" customFormat="1" ht="11.25">
      <c r="B2224" s="199"/>
      <c r="C2224" s="200"/>
      <c r="D2224" s="201" t="s">
        <v>181</v>
      </c>
      <c r="E2224" s="202" t="s">
        <v>19</v>
      </c>
      <c r="F2224" s="203" t="s">
        <v>2666</v>
      </c>
      <c r="G2224" s="200"/>
      <c r="H2224" s="204">
        <v>124.179</v>
      </c>
      <c r="I2224" s="205"/>
      <c r="J2224" s="200"/>
      <c r="K2224" s="200"/>
      <c r="L2224" s="206"/>
      <c r="M2224" s="207"/>
      <c r="N2224" s="208"/>
      <c r="O2224" s="208"/>
      <c r="P2224" s="208"/>
      <c r="Q2224" s="208"/>
      <c r="R2224" s="208"/>
      <c r="S2224" s="208"/>
      <c r="T2224" s="209"/>
      <c r="AT2224" s="210" t="s">
        <v>181</v>
      </c>
      <c r="AU2224" s="210" t="s">
        <v>79</v>
      </c>
      <c r="AV2224" s="13" t="s">
        <v>79</v>
      </c>
      <c r="AW2224" s="13" t="s">
        <v>31</v>
      </c>
      <c r="AX2224" s="13" t="s">
        <v>69</v>
      </c>
      <c r="AY2224" s="210" t="s">
        <v>165</v>
      </c>
    </row>
    <row r="2225" spans="1:65" s="13" customFormat="1" ht="11.25">
      <c r="B2225" s="199"/>
      <c r="C2225" s="200"/>
      <c r="D2225" s="201" t="s">
        <v>181</v>
      </c>
      <c r="E2225" s="202" t="s">
        <v>19</v>
      </c>
      <c r="F2225" s="203" t="s">
        <v>2667</v>
      </c>
      <c r="G2225" s="200"/>
      <c r="H2225" s="204">
        <v>200.80600000000001</v>
      </c>
      <c r="I2225" s="205"/>
      <c r="J2225" s="200"/>
      <c r="K2225" s="200"/>
      <c r="L2225" s="206"/>
      <c r="M2225" s="207"/>
      <c r="N2225" s="208"/>
      <c r="O2225" s="208"/>
      <c r="P2225" s="208"/>
      <c r="Q2225" s="208"/>
      <c r="R2225" s="208"/>
      <c r="S2225" s="208"/>
      <c r="T2225" s="209"/>
      <c r="AT2225" s="210" t="s">
        <v>181</v>
      </c>
      <c r="AU2225" s="210" t="s">
        <v>79</v>
      </c>
      <c r="AV2225" s="13" t="s">
        <v>79</v>
      </c>
      <c r="AW2225" s="13" t="s">
        <v>31</v>
      </c>
      <c r="AX2225" s="13" t="s">
        <v>69</v>
      </c>
      <c r="AY2225" s="210" t="s">
        <v>165</v>
      </c>
    </row>
    <row r="2226" spans="1:65" s="13" customFormat="1" ht="11.25">
      <c r="B2226" s="199"/>
      <c r="C2226" s="200"/>
      <c r="D2226" s="201" t="s">
        <v>181</v>
      </c>
      <c r="E2226" s="202" t="s">
        <v>19</v>
      </c>
      <c r="F2226" s="203" t="s">
        <v>2054</v>
      </c>
      <c r="G2226" s="200"/>
      <c r="H2226" s="204">
        <v>11.039</v>
      </c>
      <c r="I2226" s="205"/>
      <c r="J2226" s="200"/>
      <c r="K2226" s="200"/>
      <c r="L2226" s="206"/>
      <c r="M2226" s="207"/>
      <c r="N2226" s="208"/>
      <c r="O2226" s="208"/>
      <c r="P2226" s="208"/>
      <c r="Q2226" s="208"/>
      <c r="R2226" s="208"/>
      <c r="S2226" s="208"/>
      <c r="T2226" s="209"/>
      <c r="AT2226" s="210" t="s">
        <v>181</v>
      </c>
      <c r="AU2226" s="210" t="s">
        <v>79</v>
      </c>
      <c r="AV2226" s="13" t="s">
        <v>79</v>
      </c>
      <c r="AW2226" s="13" t="s">
        <v>31</v>
      </c>
      <c r="AX2226" s="13" t="s">
        <v>69</v>
      </c>
      <c r="AY2226" s="210" t="s">
        <v>165</v>
      </c>
    </row>
    <row r="2227" spans="1:65" s="15" customFormat="1" ht="11.25">
      <c r="B2227" s="221"/>
      <c r="C2227" s="222"/>
      <c r="D2227" s="201" t="s">
        <v>181</v>
      </c>
      <c r="E2227" s="223" t="s">
        <v>19</v>
      </c>
      <c r="F2227" s="224" t="s">
        <v>184</v>
      </c>
      <c r="G2227" s="222"/>
      <c r="H2227" s="225">
        <v>336.024</v>
      </c>
      <c r="I2227" s="226"/>
      <c r="J2227" s="222"/>
      <c r="K2227" s="222"/>
      <c r="L2227" s="227"/>
      <c r="M2227" s="228"/>
      <c r="N2227" s="229"/>
      <c r="O2227" s="229"/>
      <c r="P2227" s="229"/>
      <c r="Q2227" s="229"/>
      <c r="R2227" s="229"/>
      <c r="S2227" s="229"/>
      <c r="T2227" s="230"/>
      <c r="AT2227" s="231" t="s">
        <v>181</v>
      </c>
      <c r="AU2227" s="231" t="s">
        <v>79</v>
      </c>
      <c r="AV2227" s="15" t="s">
        <v>88</v>
      </c>
      <c r="AW2227" s="15" t="s">
        <v>31</v>
      </c>
      <c r="AX2227" s="15" t="s">
        <v>73</v>
      </c>
      <c r="AY2227" s="231" t="s">
        <v>165</v>
      </c>
    </row>
    <row r="2228" spans="1:65" s="2" customFormat="1" ht="24.2" customHeight="1">
      <c r="A2228" s="37"/>
      <c r="B2228" s="38"/>
      <c r="C2228" s="233" t="s">
        <v>2668</v>
      </c>
      <c r="D2228" s="233" t="s">
        <v>502</v>
      </c>
      <c r="E2228" s="234" t="s">
        <v>2669</v>
      </c>
      <c r="F2228" s="235" t="s">
        <v>2670</v>
      </c>
      <c r="G2228" s="236" t="s">
        <v>290</v>
      </c>
      <c r="H2228" s="237">
        <v>5018.518</v>
      </c>
      <c r="I2228" s="238"/>
      <c r="J2228" s="239">
        <f>ROUND(I2228*H2228,2)</f>
        <v>0</v>
      </c>
      <c r="K2228" s="235" t="s">
        <v>171</v>
      </c>
      <c r="L2228" s="240"/>
      <c r="M2228" s="241" t="s">
        <v>19</v>
      </c>
      <c r="N2228" s="242" t="s">
        <v>41</v>
      </c>
      <c r="O2228" s="67"/>
      <c r="P2228" s="190">
        <f>O2228*H2228</f>
        <v>0</v>
      </c>
      <c r="Q2228" s="190">
        <v>2.8999999999999998E-3</v>
      </c>
      <c r="R2228" s="190">
        <f>Q2228*H2228</f>
        <v>14.553702199999998</v>
      </c>
      <c r="S2228" s="190">
        <v>0</v>
      </c>
      <c r="T2228" s="191">
        <f>S2228*H2228</f>
        <v>0</v>
      </c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R2228" s="192" t="s">
        <v>297</v>
      </c>
      <c r="AT2228" s="192" t="s">
        <v>502</v>
      </c>
      <c r="AU2228" s="192" t="s">
        <v>79</v>
      </c>
      <c r="AY2228" s="20" t="s">
        <v>165</v>
      </c>
      <c r="BE2228" s="193">
        <f>IF(N2228="základní",J2228,0)</f>
        <v>0</v>
      </c>
      <c r="BF2228" s="193">
        <f>IF(N2228="snížená",J2228,0)</f>
        <v>0</v>
      </c>
      <c r="BG2228" s="193">
        <f>IF(N2228="zákl. přenesená",J2228,0)</f>
        <v>0</v>
      </c>
      <c r="BH2228" s="193">
        <f>IF(N2228="sníž. přenesená",J2228,0)</f>
        <v>0</v>
      </c>
      <c r="BI2228" s="193">
        <f>IF(N2228="nulová",J2228,0)</f>
        <v>0</v>
      </c>
      <c r="BJ2228" s="20" t="s">
        <v>79</v>
      </c>
      <c r="BK2228" s="193">
        <f>ROUND(I2228*H2228,2)</f>
        <v>0</v>
      </c>
      <c r="BL2228" s="20" t="s">
        <v>226</v>
      </c>
      <c r="BM2228" s="192" t="s">
        <v>2671</v>
      </c>
    </row>
    <row r="2229" spans="1:65" s="2" customFormat="1" ht="19.5">
      <c r="A2229" s="37"/>
      <c r="B2229" s="38"/>
      <c r="C2229" s="39"/>
      <c r="D2229" s="201" t="s">
        <v>353</v>
      </c>
      <c r="E2229" s="39"/>
      <c r="F2229" s="232" t="s">
        <v>2672</v>
      </c>
      <c r="G2229" s="39"/>
      <c r="H2229" s="39"/>
      <c r="I2229" s="196"/>
      <c r="J2229" s="39"/>
      <c r="K2229" s="39"/>
      <c r="L2229" s="42"/>
      <c r="M2229" s="197"/>
      <c r="N2229" s="198"/>
      <c r="O2229" s="67"/>
      <c r="P2229" s="67"/>
      <c r="Q2229" s="67"/>
      <c r="R2229" s="67"/>
      <c r="S2229" s="67"/>
      <c r="T2229" s="68"/>
      <c r="U2229" s="37"/>
      <c r="V2229" s="37"/>
      <c r="W2229" s="37"/>
      <c r="X2229" s="37"/>
      <c r="Y2229" s="37"/>
      <c r="Z2229" s="37"/>
      <c r="AA2229" s="37"/>
      <c r="AB2229" s="37"/>
      <c r="AC2229" s="37"/>
      <c r="AD2229" s="37"/>
      <c r="AE2229" s="37"/>
      <c r="AT2229" s="20" t="s">
        <v>353</v>
      </c>
      <c r="AU2229" s="20" t="s">
        <v>79</v>
      </c>
    </row>
    <row r="2230" spans="1:65" s="13" customFormat="1" ht="11.25">
      <c r="B2230" s="199"/>
      <c r="C2230" s="200"/>
      <c r="D2230" s="201" t="s">
        <v>181</v>
      </c>
      <c r="E2230" s="202" t="s">
        <v>19</v>
      </c>
      <c r="F2230" s="203" t="s">
        <v>2673</v>
      </c>
      <c r="G2230" s="200"/>
      <c r="H2230" s="204">
        <v>5018.518</v>
      </c>
      <c r="I2230" s="205"/>
      <c r="J2230" s="200"/>
      <c r="K2230" s="200"/>
      <c r="L2230" s="206"/>
      <c r="M2230" s="207"/>
      <c r="N2230" s="208"/>
      <c r="O2230" s="208"/>
      <c r="P2230" s="208"/>
      <c r="Q2230" s="208"/>
      <c r="R2230" s="208"/>
      <c r="S2230" s="208"/>
      <c r="T2230" s="209"/>
      <c r="AT2230" s="210" t="s">
        <v>181</v>
      </c>
      <c r="AU2230" s="210" t="s">
        <v>79</v>
      </c>
      <c r="AV2230" s="13" t="s">
        <v>79</v>
      </c>
      <c r="AW2230" s="13" t="s">
        <v>31</v>
      </c>
      <c r="AX2230" s="13" t="s">
        <v>69</v>
      </c>
      <c r="AY2230" s="210" t="s">
        <v>165</v>
      </c>
    </row>
    <row r="2231" spans="1:65" s="15" customFormat="1" ht="11.25">
      <c r="B2231" s="221"/>
      <c r="C2231" s="222"/>
      <c r="D2231" s="201" t="s">
        <v>181</v>
      </c>
      <c r="E2231" s="223" t="s">
        <v>19</v>
      </c>
      <c r="F2231" s="224" t="s">
        <v>184</v>
      </c>
      <c r="G2231" s="222"/>
      <c r="H2231" s="225">
        <v>5018.518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181</v>
      </c>
      <c r="AU2231" s="231" t="s">
        <v>79</v>
      </c>
      <c r="AV2231" s="15" t="s">
        <v>88</v>
      </c>
      <c r="AW2231" s="15" t="s">
        <v>31</v>
      </c>
      <c r="AX2231" s="15" t="s">
        <v>73</v>
      </c>
      <c r="AY2231" s="231" t="s">
        <v>165</v>
      </c>
    </row>
    <row r="2232" spans="1:65" s="2" customFormat="1" ht="24.2" customHeight="1">
      <c r="A2232" s="37"/>
      <c r="B2232" s="38"/>
      <c r="C2232" s="181" t="s">
        <v>2674</v>
      </c>
      <c r="D2232" s="181" t="s">
        <v>167</v>
      </c>
      <c r="E2232" s="182" t="s">
        <v>2675</v>
      </c>
      <c r="F2232" s="183" t="s">
        <v>2676</v>
      </c>
      <c r="G2232" s="184" t="s">
        <v>170</v>
      </c>
      <c r="H2232" s="185">
        <v>100</v>
      </c>
      <c r="I2232" s="186"/>
      <c r="J2232" s="187">
        <f>ROUND(I2232*H2232,2)</f>
        <v>0</v>
      </c>
      <c r="K2232" s="183" t="s">
        <v>171</v>
      </c>
      <c r="L2232" s="42"/>
      <c r="M2232" s="188" t="s">
        <v>19</v>
      </c>
      <c r="N2232" s="189" t="s">
        <v>41</v>
      </c>
      <c r="O2232" s="67"/>
      <c r="P2232" s="190">
        <f>O2232*H2232</f>
        <v>0</v>
      </c>
      <c r="Q2232" s="190">
        <v>1.0000000000000001E-5</v>
      </c>
      <c r="R2232" s="190">
        <f>Q2232*H2232</f>
        <v>1E-3</v>
      </c>
      <c r="S2232" s="190">
        <v>0</v>
      </c>
      <c r="T2232" s="191">
        <f>S2232*H2232</f>
        <v>0</v>
      </c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R2232" s="192" t="s">
        <v>226</v>
      </c>
      <c r="AT2232" s="192" t="s">
        <v>167</v>
      </c>
      <c r="AU2232" s="192" t="s">
        <v>79</v>
      </c>
      <c r="AY2232" s="20" t="s">
        <v>165</v>
      </c>
      <c r="BE2232" s="193">
        <f>IF(N2232="základní",J2232,0)</f>
        <v>0</v>
      </c>
      <c r="BF2232" s="193">
        <f>IF(N2232="snížená",J2232,0)</f>
        <v>0</v>
      </c>
      <c r="BG2232" s="193">
        <f>IF(N2232="zákl. přenesená",J2232,0)</f>
        <v>0</v>
      </c>
      <c r="BH2232" s="193">
        <f>IF(N2232="sníž. přenesená",J2232,0)</f>
        <v>0</v>
      </c>
      <c r="BI2232" s="193">
        <f>IF(N2232="nulová",J2232,0)</f>
        <v>0</v>
      </c>
      <c r="BJ2232" s="20" t="s">
        <v>79</v>
      </c>
      <c r="BK2232" s="193">
        <f>ROUND(I2232*H2232,2)</f>
        <v>0</v>
      </c>
      <c r="BL2232" s="20" t="s">
        <v>226</v>
      </c>
      <c r="BM2232" s="192" t="s">
        <v>2677</v>
      </c>
    </row>
    <row r="2233" spans="1:65" s="2" customFormat="1" ht="11.25">
      <c r="A2233" s="37"/>
      <c r="B2233" s="38"/>
      <c r="C2233" s="39"/>
      <c r="D2233" s="194" t="s">
        <v>172</v>
      </c>
      <c r="E2233" s="39"/>
      <c r="F2233" s="195" t="s">
        <v>2678</v>
      </c>
      <c r="G2233" s="39"/>
      <c r="H2233" s="39"/>
      <c r="I2233" s="196"/>
      <c r="J2233" s="39"/>
      <c r="K2233" s="39"/>
      <c r="L2233" s="42"/>
      <c r="M2233" s="197"/>
      <c r="N2233" s="198"/>
      <c r="O2233" s="67"/>
      <c r="P2233" s="67"/>
      <c r="Q2233" s="67"/>
      <c r="R2233" s="67"/>
      <c r="S2233" s="67"/>
      <c r="T2233" s="68"/>
      <c r="U2233" s="37"/>
      <c r="V2233" s="37"/>
      <c r="W2233" s="37"/>
      <c r="X2233" s="37"/>
      <c r="Y2233" s="37"/>
      <c r="Z2233" s="37"/>
      <c r="AA2233" s="37"/>
      <c r="AB2233" s="37"/>
      <c r="AC2233" s="37"/>
      <c r="AD2233" s="37"/>
      <c r="AE2233" s="37"/>
      <c r="AT2233" s="20" t="s">
        <v>172</v>
      </c>
      <c r="AU2233" s="20" t="s">
        <v>79</v>
      </c>
    </row>
    <row r="2234" spans="1:65" s="2" customFormat="1" ht="21.75" customHeight="1">
      <c r="A2234" s="37"/>
      <c r="B2234" s="38"/>
      <c r="C2234" s="233" t="s">
        <v>2679</v>
      </c>
      <c r="D2234" s="233" t="s">
        <v>502</v>
      </c>
      <c r="E2234" s="234" t="s">
        <v>2680</v>
      </c>
      <c r="F2234" s="235" t="s">
        <v>2681</v>
      </c>
      <c r="G2234" s="236" t="s">
        <v>170</v>
      </c>
      <c r="H2234" s="237">
        <v>100</v>
      </c>
      <c r="I2234" s="238"/>
      <c r="J2234" s="239">
        <f>ROUND(I2234*H2234,2)</f>
        <v>0</v>
      </c>
      <c r="K2234" s="235" t="s">
        <v>171</v>
      </c>
      <c r="L2234" s="240"/>
      <c r="M2234" s="241" t="s">
        <v>19</v>
      </c>
      <c r="N2234" s="242" t="s">
        <v>41</v>
      </c>
      <c r="O2234" s="67"/>
      <c r="P2234" s="190">
        <f>O2234*H2234</f>
        <v>0</v>
      </c>
      <c r="Q2234" s="190">
        <v>1E-4</v>
      </c>
      <c r="R2234" s="190">
        <f>Q2234*H2234</f>
        <v>0.01</v>
      </c>
      <c r="S2234" s="190">
        <v>0</v>
      </c>
      <c r="T2234" s="191">
        <f>S2234*H2234</f>
        <v>0</v>
      </c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R2234" s="192" t="s">
        <v>297</v>
      </c>
      <c r="AT2234" s="192" t="s">
        <v>502</v>
      </c>
      <c r="AU2234" s="192" t="s">
        <v>79</v>
      </c>
      <c r="AY2234" s="20" t="s">
        <v>165</v>
      </c>
      <c r="BE2234" s="193">
        <f>IF(N2234="základní",J2234,0)</f>
        <v>0</v>
      </c>
      <c r="BF2234" s="193">
        <f>IF(N2234="snížená",J2234,0)</f>
        <v>0</v>
      </c>
      <c r="BG2234" s="193">
        <f>IF(N2234="zákl. přenesená",J2234,0)</f>
        <v>0</v>
      </c>
      <c r="BH2234" s="193">
        <f>IF(N2234="sníž. přenesená",J2234,0)</f>
        <v>0</v>
      </c>
      <c r="BI2234" s="193">
        <f>IF(N2234="nulová",J2234,0)</f>
        <v>0</v>
      </c>
      <c r="BJ2234" s="20" t="s">
        <v>79</v>
      </c>
      <c r="BK2234" s="193">
        <f>ROUND(I2234*H2234,2)</f>
        <v>0</v>
      </c>
      <c r="BL2234" s="20" t="s">
        <v>226</v>
      </c>
      <c r="BM2234" s="192" t="s">
        <v>2682</v>
      </c>
    </row>
    <row r="2235" spans="1:65" s="2" customFormat="1" ht="24.2" customHeight="1">
      <c r="A2235" s="37"/>
      <c r="B2235" s="38"/>
      <c r="C2235" s="181" t="s">
        <v>2683</v>
      </c>
      <c r="D2235" s="181" t="s">
        <v>167</v>
      </c>
      <c r="E2235" s="182" t="s">
        <v>2684</v>
      </c>
      <c r="F2235" s="183" t="s">
        <v>2685</v>
      </c>
      <c r="G2235" s="184" t="s">
        <v>170</v>
      </c>
      <c r="H2235" s="185">
        <v>51</v>
      </c>
      <c r="I2235" s="186"/>
      <c r="J2235" s="187">
        <f>ROUND(I2235*H2235,2)</f>
        <v>0</v>
      </c>
      <c r="K2235" s="183" t="s">
        <v>171</v>
      </c>
      <c r="L2235" s="42"/>
      <c r="M2235" s="188" t="s">
        <v>19</v>
      </c>
      <c r="N2235" s="189" t="s">
        <v>41</v>
      </c>
      <c r="O2235" s="67"/>
      <c r="P2235" s="190">
        <f>O2235*H2235</f>
        <v>0</v>
      </c>
      <c r="Q2235" s="190">
        <v>1.25E-3</v>
      </c>
      <c r="R2235" s="190">
        <f>Q2235*H2235</f>
        <v>6.3750000000000001E-2</v>
      </c>
      <c r="S2235" s="190">
        <v>0</v>
      </c>
      <c r="T2235" s="191">
        <f>S2235*H2235</f>
        <v>0</v>
      </c>
      <c r="U2235" s="37"/>
      <c r="V2235" s="37"/>
      <c r="W2235" s="37"/>
      <c r="X2235" s="37"/>
      <c r="Y2235" s="37"/>
      <c r="Z2235" s="37"/>
      <c r="AA2235" s="37"/>
      <c r="AB2235" s="37"/>
      <c r="AC2235" s="37"/>
      <c r="AD2235" s="37"/>
      <c r="AE2235" s="37"/>
      <c r="AR2235" s="192" t="s">
        <v>226</v>
      </c>
      <c r="AT2235" s="192" t="s">
        <v>167</v>
      </c>
      <c r="AU2235" s="192" t="s">
        <v>79</v>
      </c>
      <c r="AY2235" s="20" t="s">
        <v>165</v>
      </c>
      <c r="BE2235" s="193">
        <f>IF(N2235="základní",J2235,0)</f>
        <v>0</v>
      </c>
      <c r="BF2235" s="193">
        <f>IF(N2235="snížená",J2235,0)</f>
        <v>0</v>
      </c>
      <c r="BG2235" s="193">
        <f>IF(N2235="zákl. přenesená",J2235,0)</f>
        <v>0</v>
      </c>
      <c r="BH2235" s="193">
        <f>IF(N2235="sníž. přenesená",J2235,0)</f>
        <v>0</v>
      </c>
      <c r="BI2235" s="193">
        <f>IF(N2235="nulová",J2235,0)</f>
        <v>0</v>
      </c>
      <c r="BJ2235" s="20" t="s">
        <v>79</v>
      </c>
      <c r="BK2235" s="193">
        <f>ROUND(I2235*H2235,2)</f>
        <v>0</v>
      </c>
      <c r="BL2235" s="20" t="s">
        <v>226</v>
      </c>
      <c r="BM2235" s="192" t="s">
        <v>2686</v>
      </c>
    </row>
    <row r="2236" spans="1:65" s="2" customFormat="1" ht="11.25">
      <c r="A2236" s="37"/>
      <c r="B2236" s="38"/>
      <c r="C2236" s="39"/>
      <c r="D2236" s="194" t="s">
        <v>172</v>
      </c>
      <c r="E2236" s="39"/>
      <c r="F2236" s="195" t="s">
        <v>2687</v>
      </c>
      <c r="G2236" s="39"/>
      <c r="H2236" s="39"/>
      <c r="I2236" s="196"/>
      <c r="J2236" s="39"/>
      <c r="K2236" s="39"/>
      <c r="L2236" s="42"/>
      <c r="M2236" s="197"/>
      <c r="N2236" s="198"/>
      <c r="O2236" s="67"/>
      <c r="P2236" s="67"/>
      <c r="Q2236" s="67"/>
      <c r="R2236" s="67"/>
      <c r="S2236" s="67"/>
      <c r="T2236" s="68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T2236" s="20" t="s">
        <v>172</v>
      </c>
      <c r="AU2236" s="20" t="s">
        <v>79</v>
      </c>
    </row>
    <row r="2237" spans="1:65" s="2" customFormat="1" ht="21.75" customHeight="1">
      <c r="A2237" s="37"/>
      <c r="B2237" s="38"/>
      <c r="C2237" s="233" t="s">
        <v>2688</v>
      </c>
      <c r="D2237" s="233" t="s">
        <v>502</v>
      </c>
      <c r="E2237" s="234" t="s">
        <v>2689</v>
      </c>
      <c r="F2237" s="235" t="s">
        <v>2690</v>
      </c>
      <c r="G2237" s="236" t="s">
        <v>170</v>
      </c>
      <c r="H2237" s="237">
        <v>52.53</v>
      </c>
      <c r="I2237" s="238"/>
      <c r="J2237" s="239">
        <f>ROUND(I2237*H2237,2)</f>
        <v>0</v>
      </c>
      <c r="K2237" s="235" t="s">
        <v>171</v>
      </c>
      <c r="L2237" s="240"/>
      <c r="M2237" s="241" t="s">
        <v>19</v>
      </c>
      <c r="N2237" s="242" t="s">
        <v>41</v>
      </c>
      <c r="O2237" s="67"/>
      <c r="P2237" s="190">
        <f>O2237*H2237</f>
        <v>0</v>
      </c>
      <c r="Q2237" s="190">
        <v>1.1999999999999999E-3</v>
      </c>
      <c r="R2237" s="190">
        <f>Q2237*H2237</f>
        <v>6.3035999999999995E-2</v>
      </c>
      <c r="S2237" s="190">
        <v>0</v>
      </c>
      <c r="T2237" s="191">
        <f>S2237*H2237</f>
        <v>0</v>
      </c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R2237" s="192" t="s">
        <v>297</v>
      </c>
      <c r="AT2237" s="192" t="s">
        <v>502</v>
      </c>
      <c r="AU2237" s="192" t="s">
        <v>79</v>
      </c>
      <c r="AY2237" s="20" t="s">
        <v>165</v>
      </c>
      <c r="BE2237" s="193">
        <f>IF(N2237="základní",J2237,0)</f>
        <v>0</v>
      </c>
      <c r="BF2237" s="193">
        <f>IF(N2237="snížená",J2237,0)</f>
        <v>0</v>
      </c>
      <c r="BG2237" s="193">
        <f>IF(N2237="zákl. přenesená",J2237,0)</f>
        <v>0</v>
      </c>
      <c r="BH2237" s="193">
        <f>IF(N2237="sníž. přenesená",J2237,0)</f>
        <v>0</v>
      </c>
      <c r="BI2237" s="193">
        <f>IF(N2237="nulová",J2237,0)</f>
        <v>0</v>
      </c>
      <c r="BJ2237" s="20" t="s">
        <v>79</v>
      </c>
      <c r="BK2237" s="193">
        <f>ROUND(I2237*H2237,2)</f>
        <v>0</v>
      </c>
      <c r="BL2237" s="20" t="s">
        <v>226</v>
      </c>
      <c r="BM2237" s="192" t="s">
        <v>2691</v>
      </c>
    </row>
    <row r="2238" spans="1:65" s="13" customFormat="1" ht="11.25">
      <c r="B2238" s="199"/>
      <c r="C2238" s="200"/>
      <c r="D2238" s="201" t="s">
        <v>181</v>
      </c>
      <c r="E2238" s="200"/>
      <c r="F2238" s="203" t="s">
        <v>2692</v>
      </c>
      <c r="G2238" s="200"/>
      <c r="H2238" s="204">
        <v>52.53</v>
      </c>
      <c r="I2238" s="205"/>
      <c r="J2238" s="200"/>
      <c r="K2238" s="200"/>
      <c r="L2238" s="206"/>
      <c r="M2238" s="207"/>
      <c r="N2238" s="208"/>
      <c r="O2238" s="208"/>
      <c r="P2238" s="208"/>
      <c r="Q2238" s="208"/>
      <c r="R2238" s="208"/>
      <c r="S2238" s="208"/>
      <c r="T2238" s="209"/>
      <c r="AT2238" s="210" t="s">
        <v>181</v>
      </c>
      <c r="AU2238" s="210" t="s">
        <v>79</v>
      </c>
      <c r="AV2238" s="13" t="s">
        <v>79</v>
      </c>
      <c r="AW2238" s="13" t="s">
        <v>4</v>
      </c>
      <c r="AX2238" s="13" t="s">
        <v>73</v>
      </c>
      <c r="AY2238" s="210" t="s">
        <v>165</v>
      </c>
    </row>
    <row r="2239" spans="1:65" s="2" customFormat="1" ht="24.2" customHeight="1">
      <c r="A2239" s="37"/>
      <c r="B2239" s="38"/>
      <c r="C2239" s="233" t="s">
        <v>2693</v>
      </c>
      <c r="D2239" s="233" t="s">
        <v>502</v>
      </c>
      <c r="E2239" s="234" t="s">
        <v>2694</v>
      </c>
      <c r="F2239" s="235" t="s">
        <v>2695</v>
      </c>
      <c r="G2239" s="236" t="s">
        <v>290</v>
      </c>
      <c r="H2239" s="237">
        <v>35.700000000000003</v>
      </c>
      <c r="I2239" s="238"/>
      <c r="J2239" s="239">
        <f>ROUND(I2239*H2239,2)</f>
        <v>0</v>
      </c>
      <c r="K2239" s="235" t="s">
        <v>171</v>
      </c>
      <c r="L2239" s="240"/>
      <c r="M2239" s="241" t="s">
        <v>19</v>
      </c>
      <c r="N2239" s="242" t="s">
        <v>41</v>
      </c>
      <c r="O2239" s="67"/>
      <c r="P2239" s="190">
        <f>O2239*H2239</f>
        <v>0</v>
      </c>
      <c r="Q2239" s="190">
        <v>1.4999999999999999E-4</v>
      </c>
      <c r="R2239" s="190">
        <f>Q2239*H2239</f>
        <v>5.3550000000000004E-3</v>
      </c>
      <c r="S2239" s="190">
        <v>0</v>
      </c>
      <c r="T2239" s="191">
        <f>S2239*H2239</f>
        <v>0</v>
      </c>
      <c r="U2239" s="37"/>
      <c r="V2239" s="37"/>
      <c r="W2239" s="37"/>
      <c r="X2239" s="37"/>
      <c r="Y2239" s="37"/>
      <c r="Z2239" s="37"/>
      <c r="AA2239" s="37"/>
      <c r="AB2239" s="37"/>
      <c r="AC2239" s="37"/>
      <c r="AD2239" s="37"/>
      <c r="AE2239" s="37"/>
      <c r="AR2239" s="192" t="s">
        <v>297</v>
      </c>
      <c r="AT2239" s="192" t="s">
        <v>502</v>
      </c>
      <c r="AU2239" s="192" t="s">
        <v>79</v>
      </c>
      <c r="AY2239" s="20" t="s">
        <v>165</v>
      </c>
      <c r="BE2239" s="193">
        <f>IF(N2239="základní",J2239,0)</f>
        <v>0</v>
      </c>
      <c r="BF2239" s="193">
        <f>IF(N2239="snížená",J2239,0)</f>
        <v>0</v>
      </c>
      <c r="BG2239" s="193">
        <f>IF(N2239="zákl. přenesená",J2239,0)</f>
        <v>0</v>
      </c>
      <c r="BH2239" s="193">
        <f>IF(N2239="sníž. přenesená",J2239,0)</f>
        <v>0</v>
      </c>
      <c r="BI2239" s="193">
        <f>IF(N2239="nulová",J2239,0)</f>
        <v>0</v>
      </c>
      <c r="BJ2239" s="20" t="s">
        <v>79</v>
      </c>
      <c r="BK2239" s="193">
        <f>ROUND(I2239*H2239,2)</f>
        <v>0</v>
      </c>
      <c r="BL2239" s="20" t="s">
        <v>226</v>
      </c>
      <c r="BM2239" s="192" t="s">
        <v>2696</v>
      </c>
    </row>
    <row r="2240" spans="1:65" s="13" customFormat="1" ht="11.25">
      <c r="B2240" s="199"/>
      <c r="C2240" s="200"/>
      <c r="D2240" s="201" t="s">
        <v>181</v>
      </c>
      <c r="E2240" s="200"/>
      <c r="F2240" s="203" t="s">
        <v>2697</v>
      </c>
      <c r="G2240" s="200"/>
      <c r="H2240" s="204">
        <v>35.700000000000003</v>
      </c>
      <c r="I2240" s="205"/>
      <c r="J2240" s="200"/>
      <c r="K2240" s="200"/>
      <c r="L2240" s="206"/>
      <c r="M2240" s="207"/>
      <c r="N2240" s="208"/>
      <c r="O2240" s="208"/>
      <c r="P2240" s="208"/>
      <c r="Q2240" s="208"/>
      <c r="R2240" s="208"/>
      <c r="S2240" s="208"/>
      <c r="T2240" s="209"/>
      <c r="AT2240" s="210" t="s">
        <v>181</v>
      </c>
      <c r="AU2240" s="210" t="s">
        <v>79</v>
      </c>
      <c r="AV2240" s="13" t="s">
        <v>79</v>
      </c>
      <c r="AW2240" s="13" t="s">
        <v>4</v>
      </c>
      <c r="AX2240" s="13" t="s">
        <v>73</v>
      </c>
      <c r="AY2240" s="210" t="s">
        <v>165</v>
      </c>
    </row>
    <row r="2241" spans="1:65" s="2" customFormat="1" ht="16.5" customHeight="1">
      <c r="A2241" s="37"/>
      <c r="B2241" s="38"/>
      <c r="C2241" s="233" t="s">
        <v>2698</v>
      </c>
      <c r="D2241" s="233" t="s">
        <v>502</v>
      </c>
      <c r="E2241" s="234" t="s">
        <v>2699</v>
      </c>
      <c r="F2241" s="235" t="s">
        <v>2700</v>
      </c>
      <c r="G2241" s="236" t="s">
        <v>290</v>
      </c>
      <c r="H2241" s="237">
        <v>165.47</v>
      </c>
      <c r="I2241" s="238"/>
      <c r="J2241" s="239">
        <f>ROUND(I2241*H2241,2)</f>
        <v>0</v>
      </c>
      <c r="K2241" s="235" t="s">
        <v>171</v>
      </c>
      <c r="L2241" s="240"/>
      <c r="M2241" s="241" t="s">
        <v>19</v>
      </c>
      <c r="N2241" s="242" t="s">
        <v>41</v>
      </c>
      <c r="O2241" s="67"/>
      <c r="P2241" s="190">
        <f>O2241*H2241</f>
        <v>0</v>
      </c>
      <c r="Q2241" s="190">
        <v>3.2000000000000002E-3</v>
      </c>
      <c r="R2241" s="190">
        <f>Q2241*H2241</f>
        <v>0.52950399999999997</v>
      </c>
      <c r="S2241" s="190">
        <v>0</v>
      </c>
      <c r="T2241" s="191">
        <f>S2241*H2241</f>
        <v>0</v>
      </c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R2241" s="192" t="s">
        <v>297</v>
      </c>
      <c r="AT2241" s="192" t="s">
        <v>502</v>
      </c>
      <c r="AU2241" s="192" t="s">
        <v>79</v>
      </c>
      <c r="AY2241" s="20" t="s">
        <v>165</v>
      </c>
      <c r="BE2241" s="193">
        <f>IF(N2241="základní",J2241,0)</f>
        <v>0</v>
      </c>
      <c r="BF2241" s="193">
        <f>IF(N2241="snížená",J2241,0)</f>
        <v>0</v>
      </c>
      <c r="BG2241" s="193">
        <f>IF(N2241="zákl. přenesená",J2241,0)</f>
        <v>0</v>
      </c>
      <c r="BH2241" s="193">
        <f>IF(N2241="sníž. přenesená",J2241,0)</f>
        <v>0</v>
      </c>
      <c r="BI2241" s="193">
        <f>IF(N2241="nulová",J2241,0)</f>
        <v>0</v>
      </c>
      <c r="BJ2241" s="20" t="s">
        <v>79</v>
      </c>
      <c r="BK2241" s="193">
        <f>ROUND(I2241*H2241,2)</f>
        <v>0</v>
      </c>
      <c r="BL2241" s="20" t="s">
        <v>226</v>
      </c>
      <c r="BM2241" s="192" t="s">
        <v>2701</v>
      </c>
    </row>
    <row r="2242" spans="1:65" s="2" customFormat="1" ht="19.5">
      <c r="A2242" s="37"/>
      <c r="B2242" s="38"/>
      <c r="C2242" s="39"/>
      <c r="D2242" s="201" t="s">
        <v>353</v>
      </c>
      <c r="E2242" s="39"/>
      <c r="F2242" s="232" t="s">
        <v>2702</v>
      </c>
      <c r="G2242" s="39"/>
      <c r="H2242" s="39"/>
      <c r="I2242" s="196"/>
      <c r="J2242" s="39"/>
      <c r="K2242" s="39"/>
      <c r="L2242" s="42"/>
      <c r="M2242" s="197"/>
      <c r="N2242" s="198"/>
      <c r="O2242" s="67"/>
      <c r="P2242" s="67"/>
      <c r="Q2242" s="67"/>
      <c r="R2242" s="67"/>
      <c r="S2242" s="67"/>
      <c r="T2242" s="68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T2242" s="20" t="s">
        <v>353</v>
      </c>
      <c r="AU2242" s="20" t="s">
        <v>79</v>
      </c>
    </row>
    <row r="2243" spans="1:65" s="13" customFormat="1" ht="11.25">
      <c r="B2243" s="199"/>
      <c r="C2243" s="200"/>
      <c r="D2243" s="201" t="s">
        <v>181</v>
      </c>
      <c r="E2243" s="202" t="s">
        <v>19</v>
      </c>
      <c r="F2243" s="203" t="s">
        <v>2703</v>
      </c>
      <c r="G2243" s="200"/>
      <c r="H2243" s="204">
        <v>165.47</v>
      </c>
      <c r="I2243" s="205"/>
      <c r="J2243" s="200"/>
      <c r="K2243" s="200"/>
      <c r="L2243" s="206"/>
      <c r="M2243" s="207"/>
      <c r="N2243" s="208"/>
      <c r="O2243" s="208"/>
      <c r="P2243" s="208"/>
      <c r="Q2243" s="208"/>
      <c r="R2243" s="208"/>
      <c r="S2243" s="208"/>
      <c r="T2243" s="209"/>
      <c r="AT2243" s="210" t="s">
        <v>181</v>
      </c>
      <c r="AU2243" s="210" t="s">
        <v>79</v>
      </c>
      <c r="AV2243" s="13" t="s">
        <v>79</v>
      </c>
      <c r="AW2243" s="13" t="s">
        <v>31</v>
      </c>
      <c r="AX2243" s="13" t="s">
        <v>69</v>
      </c>
      <c r="AY2243" s="210" t="s">
        <v>165</v>
      </c>
    </row>
    <row r="2244" spans="1:65" s="15" customFormat="1" ht="11.25">
      <c r="B2244" s="221"/>
      <c r="C2244" s="222"/>
      <c r="D2244" s="201" t="s">
        <v>181</v>
      </c>
      <c r="E2244" s="223" t="s">
        <v>19</v>
      </c>
      <c r="F2244" s="224" t="s">
        <v>184</v>
      </c>
      <c r="G2244" s="222"/>
      <c r="H2244" s="225">
        <v>165.47</v>
      </c>
      <c r="I2244" s="226"/>
      <c r="J2244" s="222"/>
      <c r="K2244" s="222"/>
      <c r="L2244" s="227"/>
      <c r="M2244" s="228"/>
      <c r="N2244" s="229"/>
      <c r="O2244" s="229"/>
      <c r="P2244" s="229"/>
      <c r="Q2244" s="229"/>
      <c r="R2244" s="229"/>
      <c r="S2244" s="229"/>
      <c r="T2244" s="230"/>
      <c r="AT2244" s="231" t="s">
        <v>181</v>
      </c>
      <c r="AU2244" s="231" t="s">
        <v>79</v>
      </c>
      <c r="AV2244" s="15" t="s">
        <v>88</v>
      </c>
      <c r="AW2244" s="15" t="s">
        <v>31</v>
      </c>
      <c r="AX2244" s="15" t="s">
        <v>73</v>
      </c>
      <c r="AY2244" s="231" t="s">
        <v>165</v>
      </c>
    </row>
    <row r="2245" spans="1:65" s="2" customFormat="1" ht="33" customHeight="1">
      <c r="A2245" s="37"/>
      <c r="B2245" s="38"/>
      <c r="C2245" s="181" t="s">
        <v>2704</v>
      </c>
      <c r="D2245" s="181" t="s">
        <v>167</v>
      </c>
      <c r="E2245" s="182" t="s">
        <v>2705</v>
      </c>
      <c r="F2245" s="183" t="s">
        <v>2706</v>
      </c>
      <c r="G2245" s="184" t="s">
        <v>323</v>
      </c>
      <c r="H2245" s="185">
        <v>211.845</v>
      </c>
      <c r="I2245" s="186"/>
      <c r="J2245" s="187">
        <f>ROUND(I2245*H2245,2)</f>
        <v>0</v>
      </c>
      <c r="K2245" s="183" t="s">
        <v>171</v>
      </c>
      <c r="L2245" s="42"/>
      <c r="M2245" s="188" t="s">
        <v>19</v>
      </c>
      <c r="N2245" s="189" t="s">
        <v>41</v>
      </c>
      <c r="O2245" s="67"/>
      <c r="P2245" s="190">
        <f>O2245*H2245</f>
        <v>0</v>
      </c>
      <c r="Q2245" s="190">
        <v>4.0000000000000003E-5</v>
      </c>
      <c r="R2245" s="190">
        <f>Q2245*H2245</f>
        <v>8.4738000000000001E-3</v>
      </c>
      <c r="S2245" s="190">
        <v>0</v>
      </c>
      <c r="T2245" s="191">
        <f>S2245*H2245</f>
        <v>0</v>
      </c>
      <c r="U2245" s="37"/>
      <c r="V2245" s="37"/>
      <c r="W2245" s="37"/>
      <c r="X2245" s="37"/>
      <c r="Y2245" s="37"/>
      <c r="Z2245" s="37"/>
      <c r="AA2245" s="37"/>
      <c r="AB2245" s="37"/>
      <c r="AC2245" s="37"/>
      <c r="AD2245" s="37"/>
      <c r="AE2245" s="37"/>
      <c r="AR2245" s="192" t="s">
        <v>226</v>
      </c>
      <c r="AT2245" s="192" t="s">
        <v>167</v>
      </c>
      <c r="AU2245" s="192" t="s">
        <v>79</v>
      </c>
      <c r="AY2245" s="20" t="s">
        <v>165</v>
      </c>
      <c r="BE2245" s="193">
        <f>IF(N2245="základní",J2245,0)</f>
        <v>0</v>
      </c>
      <c r="BF2245" s="193">
        <f>IF(N2245="snížená",J2245,0)</f>
        <v>0</v>
      </c>
      <c r="BG2245" s="193">
        <f>IF(N2245="zákl. přenesená",J2245,0)</f>
        <v>0</v>
      </c>
      <c r="BH2245" s="193">
        <f>IF(N2245="sníž. přenesená",J2245,0)</f>
        <v>0</v>
      </c>
      <c r="BI2245" s="193">
        <f>IF(N2245="nulová",J2245,0)</f>
        <v>0</v>
      </c>
      <c r="BJ2245" s="20" t="s">
        <v>79</v>
      </c>
      <c r="BK2245" s="193">
        <f>ROUND(I2245*H2245,2)</f>
        <v>0</v>
      </c>
      <c r="BL2245" s="20" t="s">
        <v>226</v>
      </c>
      <c r="BM2245" s="192" t="s">
        <v>2707</v>
      </c>
    </row>
    <row r="2246" spans="1:65" s="2" customFormat="1" ht="11.25">
      <c r="A2246" s="37"/>
      <c r="B2246" s="38"/>
      <c r="C2246" s="39"/>
      <c r="D2246" s="194" t="s">
        <v>172</v>
      </c>
      <c r="E2246" s="39"/>
      <c r="F2246" s="195" t="s">
        <v>2708</v>
      </c>
      <c r="G2246" s="39"/>
      <c r="H2246" s="39"/>
      <c r="I2246" s="196"/>
      <c r="J2246" s="39"/>
      <c r="K2246" s="39"/>
      <c r="L2246" s="42"/>
      <c r="M2246" s="197"/>
      <c r="N2246" s="198"/>
      <c r="O2246" s="67"/>
      <c r="P2246" s="67"/>
      <c r="Q2246" s="67"/>
      <c r="R2246" s="67"/>
      <c r="S2246" s="67"/>
      <c r="T2246" s="68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T2246" s="20" t="s">
        <v>172</v>
      </c>
      <c r="AU2246" s="20" t="s">
        <v>79</v>
      </c>
    </row>
    <row r="2247" spans="1:65" s="13" customFormat="1" ht="11.25">
      <c r="B2247" s="199"/>
      <c r="C2247" s="200"/>
      <c r="D2247" s="201" t="s">
        <v>181</v>
      </c>
      <c r="E2247" s="202" t="s">
        <v>19</v>
      </c>
      <c r="F2247" s="203" t="s">
        <v>2667</v>
      </c>
      <c r="G2247" s="200"/>
      <c r="H2247" s="204">
        <v>200.80600000000001</v>
      </c>
      <c r="I2247" s="205"/>
      <c r="J2247" s="200"/>
      <c r="K2247" s="200"/>
      <c r="L2247" s="206"/>
      <c r="M2247" s="207"/>
      <c r="N2247" s="208"/>
      <c r="O2247" s="208"/>
      <c r="P2247" s="208"/>
      <c r="Q2247" s="208"/>
      <c r="R2247" s="208"/>
      <c r="S2247" s="208"/>
      <c r="T2247" s="209"/>
      <c r="AT2247" s="210" t="s">
        <v>181</v>
      </c>
      <c r="AU2247" s="210" t="s">
        <v>79</v>
      </c>
      <c r="AV2247" s="13" t="s">
        <v>79</v>
      </c>
      <c r="AW2247" s="13" t="s">
        <v>31</v>
      </c>
      <c r="AX2247" s="13" t="s">
        <v>69</v>
      </c>
      <c r="AY2247" s="210" t="s">
        <v>165</v>
      </c>
    </row>
    <row r="2248" spans="1:65" s="13" customFormat="1" ht="11.25">
      <c r="B2248" s="199"/>
      <c r="C2248" s="200"/>
      <c r="D2248" s="201" t="s">
        <v>181</v>
      </c>
      <c r="E2248" s="202" t="s">
        <v>19</v>
      </c>
      <c r="F2248" s="203" t="s">
        <v>2054</v>
      </c>
      <c r="G2248" s="200"/>
      <c r="H2248" s="204">
        <v>11.039</v>
      </c>
      <c r="I2248" s="205"/>
      <c r="J2248" s="200"/>
      <c r="K2248" s="200"/>
      <c r="L2248" s="206"/>
      <c r="M2248" s="207"/>
      <c r="N2248" s="208"/>
      <c r="O2248" s="208"/>
      <c r="P2248" s="208"/>
      <c r="Q2248" s="208"/>
      <c r="R2248" s="208"/>
      <c r="S2248" s="208"/>
      <c r="T2248" s="209"/>
      <c r="AT2248" s="210" t="s">
        <v>181</v>
      </c>
      <c r="AU2248" s="210" t="s">
        <v>79</v>
      </c>
      <c r="AV2248" s="13" t="s">
        <v>79</v>
      </c>
      <c r="AW2248" s="13" t="s">
        <v>31</v>
      </c>
      <c r="AX2248" s="13" t="s">
        <v>69</v>
      </c>
      <c r="AY2248" s="210" t="s">
        <v>165</v>
      </c>
    </row>
    <row r="2249" spans="1:65" s="15" customFormat="1" ht="11.25">
      <c r="B2249" s="221"/>
      <c r="C2249" s="222"/>
      <c r="D2249" s="201" t="s">
        <v>181</v>
      </c>
      <c r="E2249" s="223" t="s">
        <v>19</v>
      </c>
      <c r="F2249" s="224" t="s">
        <v>184</v>
      </c>
      <c r="G2249" s="222"/>
      <c r="H2249" s="225">
        <v>211.845</v>
      </c>
      <c r="I2249" s="226"/>
      <c r="J2249" s="222"/>
      <c r="K2249" s="222"/>
      <c r="L2249" s="227"/>
      <c r="M2249" s="228"/>
      <c r="N2249" s="229"/>
      <c r="O2249" s="229"/>
      <c r="P2249" s="229"/>
      <c r="Q2249" s="229"/>
      <c r="R2249" s="229"/>
      <c r="S2249" s="229"/>
      <c r="T2249" s="230"/>
      <c r="AT2249" s="231" t="s">
        <v>181</v>
      </c>
      <c r="AU2249" s="231" t="s">
        <v>79</v>
      </c>
      <c r="AV2249" s="15" t="s">
        <v>88</v>
      </c>
      <c r="AW2249" s="15" t="s">
        <v>31</v>
      </c>
      <c r="AX2249" s="15" t="s">
        <v>73</v>
      </c>
      <c r="AY2249" s="231" t="s">
        <v>165</v>
      </c>
    </row>
    <row r="2250" spans="1:65" s="2" customFormat="1" ht="24.2" customHeight="1">
      <c r="A2250" s="37"/>
      <c r="B2250" s="38"/>
      <c r="C2250" s="181" t="s">
        <v>2709</v>
      </c>
      <c r="D2250" s="181" t="s">
        <v>167</v>
      </c>
      <c r="E2250" s="182" t="s">
        <v>2710</v>
      </c>
      <c r="F2250" s="183" t="s">
        <v>2711</v>
      </c>
      <c r="G2250" s="184" t="s">
        <v>323</v>
      </c>
      <c r="H2250" s="185">
        <v>583.49</v>
      </c>
      <c r="I2250" s="186"/>
      <c r="J2250" s="187">
        <f>ROUND(I2250*H2250,2)</f>
        <v>0</v>
      </c>
      <c r="K2250" s="183" t="s">
        <v>171</v>
      </c>
      <c r="L2250" s="42"/>
      <c r="M2250" s="188" t="s">
        <v>19</v>
      </c>
      <c r="N2250" s="189" t="s">
        <v>41</v>
      </c>
      <c r="O2250" s="67"/>
      <c r="P2250" s="190">
        <f>O2250*H2250</f>
        <v>0</v>
      </c>
      <c r="Q2250" s="190">
        <v>0</v>
      </c>
      <c r="R2250" s="190">
        <f>Q2250*H2250</f>
        <v>0</v>
      </c>
      <c r="S2250" s="190">
        <v>4.4499999999999998E-2</v>
      </c>
      <c r="T2250" s="191">
        <f>S2250*H2250</f>
        <v>25.965305000000001</v>
      </c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R2250" s="192" t="s">
        <v>226</v>
      </c>
      <c r="AT2250" s="192" t="s">
        <v>167</v>
      </c>
      <c r="AU2250" s="192" t="s">
        <v>79</v>
      </c>
      <c r="AY2250" s="20" t="s">
        <v>165</v>
      </c>
      <c r="BE2250" s="193">
        <f>IF(N2250="základní",J2250,0)</f>
        <v>0</v>
      </c>
      <c r="BF2250" s="193">
        <f>IF(N2250="snížená",J2250,0)</f>
        <v>0</v>
      </c>
      <c r="BG2250" s="193">
        <f>IF(N2250="zákl. přenesená",J2250,0)</f>
        <v>0</v>
      </c>
      <c r="BH2250" s="193">
        <f>IF(N2250="sníž. přenesená",J2250,0)</f>
        <v>0</v>
      </c>
      <c r="BI2250" s="193">
        <f>IF(N2250="nulová",J2250,0)</f>
        <v>0</v>
      </c>
      <c r="BJ2250" s="20" t="s">
        <v>79</v>
      </c>
      <c r="BK2250" s="193">
        <f>ROUND(I2250*H2250,2)</f>
        <v>0</v>
      </c>
      <c r="BL2250" s="20" t="s">
        <v>226</v>
      </c>
      <c r="BM2250" s="192" t="s">
        <v>2712</v>
      </c>
    </row>
    <row r="2251" spans="1:65" s="2" customFormat="1" ht="11.25">
      <c r="A2251" s="37"/>
      <c r="B2251" s="38"/>
      <c r="C2251" s="39"/>
      <c r="D2251" s="194" t="s">
        <v>172</v>
      </c>
      <c r="E2251" s="39"/>
      <c r="F2251" s="195" t="s">
        <v>2713</v>
      </c>
      <c r="G2251" s="39"/>
      <c r="H2251" s="39"/>
      <c r="I2251" s="196"/>
      <c r="J2251" s="39"/>
      <c r="K2251" s="39"/>
      <c r="L2251" s="42"/>
      <c r="M2251" s="197"/>
      <c r="N2251" s="198"/>
      <c r="O2251" s="67"/>
      <c r="P2251" s="67"/>
      <c r="Q2251" s="67"/>
      <c r="R2251" s="67"/>
      <c r="S2251" s="67"/>
      <c r="T2251" s="68"/>
      <c r="U2251" s="37"/>
      <c r="V2251" s="37"/>
      <c r="W2251" s="37"/>
      <c r="X2251" s="37"/>
      <c r="Y2251" s="37"/>
      <c r="Z2251" s="37"/>
      <c r="AA2251" s="37"/>
      <c r="AB2251" s="37"/>
      <c r="AC2251" s="37"/>
      <c r="AD2251" s="37"/>
      <c r="AE2251" s="37"/>
      <c r="AT2251" s="20" t="s">
        <v>172</v>
      </c>
      <c r="AU2251" s="20" t="s">
        <v>79</v>
      </c>
    </row>
    <row r="2252" spans="1:65" s="13" customFormat="1" ht="11.25">
      <c r="B2252" s="199"/>
      <c r="C2252" s="200"/>
      <c r="D2252" s="201" t="s">
        <v>181</v>
      </c>
      <c r="E2252" s="202" t="s">
        <v>19</v>
      </c>
      <c r="F2252" s="203" t="s">
        <v>2358</v>
      </c>
      <c r="G2252" s="200"/>
      <c r="H2252" s="204">
        <v>153.6</v>
      </c>
      <c r="I2252" s="205"/>
      <c r="J2252" s="200"/>
      <c r="K2252" s="200"/>
      <c r="L2252" s="206"/>
      <c r="M2252" s="207"/>
      <c r="N2252" s="208"/>
      <c r="O2252" s="208"/>
      <c r="P2252" s="208"/>
      <c r="Q2252" s="208"/>
      <c r="R2252" s="208"/>
      <c r="S2252" s="208"/>
      <c r="T2252" s="209"/>
      <c r="AT2252" s="210" t="s">
        <v>181</v>
      </c>
      <c r="AU2252" s="210" t="s">
        <v>79</v>
      </c>
      <c r="AV2252" s="13" t="s">
        <v>79</v>
      </c>
      <c r="AW2252" s="13" t="s">
        <v>31</v>
      </c>
      <c r="AX2252" s="13" t="s">
        <v>69</v>
      </c>
      <c r="AY2252" s="210" t="s">
        <v>165</v>
      </c>
    </row>
    <row r="2253" spans="1:65" s="13" customFormat="1" ht="11.25">
      <c r="B2253" s="199"/>
      <c r="C2253" s="200"/>
      <c r="D2253" s="201" t="s">
        <v>181</v>
      </c>
      <c r="E2253" s="202" t="s">
        <v>19</v>
      </c>
      <c r="F2253" s="203" t="s">
        <v>2359</v>
      </c>
      <c r="G2253" s="200"/>
      <c r="H2253" s="204">
        <v>310.3</v>
      </c>
      <c r="I2253" s="205"/>
      <c r="J2253" s="200"/>
      <c r="K2253" s="200"/>
      <c r="L2253" s="206"/>
      <c r="M2253" s="207"/>
      <c r="N2253" s="208"/>
      <c r="O2253" s="208"/>
      <c r="P2253" s="208"/>
      <c r="Q2253" s="208"/>
      <c r="R2253" s="208"/>
      <c r="S2253" s="208"/>
      <c r="T2253" s="209"/>
      <c r="AT2253" s="210" t="s">
        <v>181</v>
      </c>
      <c r="AU2253" s="210" t="s">
        <v>79</v>
      </c>
      <c r="AV2253" s="13" t="s">
        <v>79</v>
      </c>
      <c r="AW2253" s="13" t="s">
        <v>31</v>
      </c>
      <c r="AX2253" s="13" t="s">
        <v>69</v>
      </c>
      <c r="AY2253" s="210" t="s">
        <v>165</v>
      </c>
    </row>
    <row r="2254" spans="1:65" s="13" customFormat="1" ht="11.25">
      <c r="B2254" s="199"/>
      <c r="C2254" s="200"/>
      <c r="D2254" s="201" t="s">
        <v>181</v>
      </c>
      <c r="E2254" s="202" t="s">
        <v>19</v>
      </c>
      <c r="F2254" s="203" t="s">
        <v>2360</v>
      </c>
      <c r="G2254" s="200"/>
      <c r="H2254" s="204">
        <v>74.2</v>
      </c>
      <c r="I2254" s="205"/>
      <c r="J2254" s="200"/>
      <c r="K2254" s="200"/>
      <c r="L2254" s="206"/>
      <c r="M2254" s="207"/>
      <c r="N2254" s="208"/>
      <c r="O2254" s="208"/>
      <c r="P2254" s="208"/>
      <c r="Q2254" s="208"/>
      <c r="R2254" s="208"/>
      <c r="S2254" s="208"/>
      <c r="T2254" s="209"/>
      <c r="AT2254" s="210" t="s">
        <v>181</v>
      </c>
      <c r="AU2254" s="210" t="s">
        <v>79</v>
      </c>
      <c r="AV2254" s="13" t="s">
        <v>79</v>
      </c>
      <c r="AW2254" s="13" t="s">
        <v>31</v>
      </c>
      <c r="AX2254" s="13" t="s">
        <v>69</v>
      </c>
      <c r="AY2254" s="210" t="s">
        <v>165</v>
      </c>
    </row>
    <row r="2255" spans="1:65" s="13" customFormat="1" ht="11.25">
      <c r="B2255" s="199"/>
      <c r="C2255" s="200"/>
      <c r="D2255" s="201" t="s">
        <v>181</v>
      </c>
      <c r="E2255" s="202" t="s">
        <v>19</v>
      </c>
      <c r="F2255" s="203" t="s">
        <v>2361</v>
      </c>
      <c r="G2255" s="200"/>
      <c r="H2255" s="204">
        <v>16.64</v>
      </c>
      <c r="I2255" s="205"/>
      <c r="J2255" s="200"/>
      <c r="K2255" s="200"/>
      <c r="L2255" s="206"/>
      <c r="M2255" s="207"/>
      <c r="N2255" s="208"/>
      <c r="O2255" s="208"/>
      <c r="P2255" s="208"/>
      <c r="Q2255" s="208"/>
      <c r="R2255" s="208"/>
      <c r="S2255" s="208"/>
      <c r="T2255" s="209"/>
      <c r="AT2255" s="210" t="s">
        <v>181</v>
      </c>
      <c r="AU2255" s="210" t="s">
        <v>79</v>
      </c>
      <c r="AV2255" s="13" t="s">
        <v>79</v>
      </c>
      <c r="AW2255" s="13" t="s">
        <v>31</v>
      </c>
      <c r="AX2255" s="13" t="s">
        <v>69</v>
      </c>
      <c r="AY2255" s="210" t="s">
        <v>165</v>
      </c>
    </row>
    <row r="2256" spans="1:65" s="13" customFormat="1" ht="11.25">
      <c r="B2256" s="199"/>
      <c r="C2256" s="200"/>
      <c r="D2256" s="201" t="s">
        <v>181</v>
      </c>
      <c r="E2256" s="202" t="s">
        <v>19</v>
      </c>
      <c r="F2256" s="203" t="s">
        <v>2362</v>
      </c>
      <c r="G2256" s="200"/>
      <c r="H2256" s="204">
        <v>28.75</v>
      </c>
      <c r="I2256" s="205"/>
      <c r="J2256" s="200"/>
      <c r="K2256" s="200"/>
      <c r="L2256" s="206"/>
      <c r="M2256" s="207"/>
      <c r="N2256" s="208"/>
      <c r="O2256" s="208"/>
      <c r="P2256" s="208"/>
      <c r="Q2256" s="208"/>
      <c r="R2256" s="208"/>
      <c r="S2256" s="208"/>
      <c r="T2256" s="209"/>
      <c r="AT2256" s="210" t="s">
        <v>181</v>
      </c>
      <c r="AU2256" s="210" t="s">
        <v>79</v>
      </c>
      <c r="AV2256" s="13" t="s">
        <v>79</v>
      </c>
      <c r="AW2256" s="13" t="s">
        <v>31</v>
      </c>
      <c r="AX2256" s="13" t="s">
        <v>69</v>
      </c>
      <c r="AY2256" s="210" t="s">
        <v>165</v>
      </c>
    </row>
    <row r="2257" spans="1:65" s="15" customFormat="1" ht="11.25">
      <c r="B2257" s="221"/>
      <c r="C2257" s="222"/>
      <c r="D2257" s="201" t="s">
        <v>181</v>
      </c>
      <c r="E2257" s="223" t="s">
        <v>19</v>
      </c>
      <c r="F2257" s="224" t="s">
        <v>184</v>
      </c>
      <c r="G2257" s="222"/>
      <c r="H2257" s="225">
        <v>583.49</v>
      </c>
      <c r="I2257" s="226"/>
      <c r="J2257" s="222"/>
      <c r="K2257" s="222"/>
      <c r="L2257" s="227"/>
      <c r="M2257" s="228"/>
      <c r="N2257" s="229"/>
      <c r="O2257" s="229"/>
      <c r="P2257" s="229"/>
      <c r="Q2257" s="229"/>
      <c r="R2257" s="229"/>
      <c r="S2257" s="229"/>
      <c r="T2257" s="230"/>
      <c r="AT2257" s="231" t="s">
        <v>181</v>
      </c>
      <c r="AU2257" s="231" t="s">
        <v>79</v>
      </c>
      <c r="AV2257" s="15" t="s">
        <v>88</v>
      </c>
      <c r="AW2257" s="15" t="s">
        <v>31</v>
      </c>
      <c r="AX2257" s="15" t="s">
        <v>73</v>
      </c>
      <c r="AY2257" s="231" t="s">
        <v>165</v>
      </c>
    </row>
    <row r="2258" spans="1:65" s="2" customFormat="1" ht="24.2" customHeight="1">
      <c r="A2258" s="37"/>
      <c r="B2258" s="38"/>
      <c r="C2258" s="181" t="s">
        <v>1723</v>
      </c>
      <c r="D2258" s="181" t="s">
        <v>167</v>
      </c>
      <c r="E2258" s="182" t="s">
        <v>2714</v>
      </c>
      <c r="F2258" s="183" t="s">
        <v>2715</v>
      </c>
      <c r="G2258" s="184" t="s">
        <v>170</v>
      </c>
      <c r="H2258" s="185">
        <v>58</v>
      </c>
      <c r="I2258" s="186"/>
      <c r="J2258" s="187">
        <f>ROUND(I2258*H2258,2)</f>
        <v>0</v>
      </c>
      <c r="K2258" s="183" t="s">
        <v>171</v>
      </c>
      <c r="L2258" s="42"/>
      <c r="M2258" s="188" t="s">
        <v>19</v>
      </c>
      <c r="N2258" s="189" t="s">
        <v>41</v>
      </c>
      <c r="O2258" s="67"/>
      <c r="P2258" s="190">
        <f>O2258*H2258</f>
        <v>0</v>
      </c>
      <c r="Q2258" s="190">
        <v>0</v>
      </c>
      <c r="R2258" s="190">
        <f>Q2258*H2258</f>
        <v>0</v>
      </c>
      <c r="S2258" s="190">
        <v>1.1469999999999999E-2</v>
      </c>
      <c r="T2258" s="191">
        <f>S2258*H2258</f>
        <v>0.66525999999999996</v>
      </c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R2258" s="192" t="s">
        <v>226</v>
      </c>
      <c r="AT2258" s="192" t="s">
        <v>167</v>
      </c>
      <c r="AU2258" s="192" t="s">
        <v>79</v>
      </c>
      <c r="AY2258" s="20" t="s">
        <v>165</v>
      </c>
      <c r="BE2258" s="193">
        <f>IF(N2258="základní",J2258,0)</f>
        <v>0</v>
      </c>
      <c r="BF2258" s="193">
        <f>IF(N2258="snížená",J2258,0)</f>
        <v>0</v>
      </c>
      <c r="BG2258" s="193">
        <f>IF(N2258="zákl. přenesená",J2258,0)</f>
        <v>0</v>
      </c>
      <c r="BH2258" s="193">
        <f>IF(N2258="sníž. přenesená",J2258,0)</f>
        <v>0</v>
      </c>
      <c r="BI2258" s="193">
        <f>IF(N2258="nulová",J2258,0)</f>
        <v>0</v>
      </c>
      <c r="BJ2258" s="20" t="s">
        <v>79</v>
      </c>
      <c r="BK2258" s="193">
        <f>ROUND(I2258*H2258,2)</f>
        <v>0</v>
      </c>
      <c r="BL2258" s="20" t="s">
        <v>226</v>
      </c>
      <c r="BM2258" s="192" t="s">
        <v>2716</v>
      </c>
    </row>
    <row r="2259" spans="1:65" s="2" customFormat="1" ht="11.25">
      <c r="A2259" s="37"/>
      <c r="B2259" s="38"/>
      <c r="C2259" s="39"/>
      <c r="D2259" s="194" t="s">
        <v>172</v>
      </c>
      <c r="E2259" s="39"/>
      <c r="F2259" s="195" t="s">
        <v>2717</v>
      </c>
      <c r="G2259" s="39"/>
      <c r="H2259" s="39"/>
      <c r="I2259" s="196"/>
      <c r="J2259" s="39"/>
      <c r="K2259" s="39"/>
      <c r="L2259" s="42"/>
      <c r="M2259" s="197"/>
      <c r="N2259" s="198"/>
      <c r="O2259" s="67"/>
      <c r="P2259" s="67"/>
      <c r="Q2259" s="67"/>
      <c r="R2259" s="67"/>
      <c r="S2259" s="67"/>
      <c r="T2259" s="68"/>
      <c r="U2259" s="37"/>
      <c r="V2259" s="37"/>
      <c r="W2259" s="37"/>
      <c r="X2259" s="37"/>
      <c r="Y2259" s="37"/>
      <c r="Z2259" s="37"/>
      <c r="AA2259" s="37"/>
      <c r="AB2259" s="37"/>
      <c r="AC2259" s="37"/>
      <c r="AD2259" s="37"/>
      <c r="AE2259" s="37"/>
      <c r="AT2259" s="20" t="s">
        <v>172</v>
      </c>
      <c r="AU2259" s="20" t="s">
        <v>79</v>
      </c>
    </row>
    <row r="2260" spans="1:65" s="2" customFormat="1" ht="24.2" customHeight="1">
      <c r="A2260" s="37"/>
      <c r="B2260" s="38"/>
      <c r="C2260" s="181" t="s">
        <v>2718</v>
      </c>
      <c r="D2260" s="181" t="s">
        <v>167</v>
      </c>
      <c r="E2260" s="182" t="s">
        <v>2719</v>
      </c>
      <c r="F2260" s="183" t="s">
        <v>2720</v>
      </c>
      <c r="G2260" s="184" t="s">
        <v>290</v>
      </c>
      <c r="H2260" s="185">
        <v>3</v>
      </c>
      <c r="I2260" s="186"/>
      <c r="J2260" s="187">
        <f>ROUND(I2260*H2260,2)</f>
        <v>0</v>
      </c>
      <c r="K2260" s="183" t="s">
        <v>171</v>
      </c>
      <c r="L2260" s="42"/>
      <c r="M2260" s="188" t="s">
        <v>19</v>
      </c>
      <c r="N2260" s="189" t="s">
        <v>41</v>
      </c>
      <c r="O2260" s="67"/>
      <c r="P2260" s="190">
        <f>O2260*H2260</f>
        <v>0</v>
      </c>
      <c r="Q2260" s="190">
        <v>0</v>
      </c>
      <c r="R2260" s="190">
        <f>Q2260*H2260</f>
        <v>0</v>
      </c>
      <c r="S2260" s="190">
        <v>0</v>
      </c>
      <c r="T2260" s="191">
        <f>S2260*H2260</f>
        <v>0</v>
      </c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R2260" s="192" t="s">
        <v>226</v>
      </c>
      <c r="AT2260" s="192" t="s">
        <v>167</v>
      </c>
      <c r="AU2260" s="192" t="s">
        <v>79</v>
      </c>
      <c r="AY2260" s="20" t="s">
        <v>165</v>
      </c>
      <c r="BE2260" s="193">
        <f>IF(N2260="základní",J2260,0)</f>
        <v>0</v>
      </c>
      <c r="BF2260" s="193">
        <f>IF(N2260="snížená",J2260,0)</f>
        <v>0</v>
      </c>
      <c r="BG2260" s="193">
        <f>IF(N2260="zákl. přenesená",J2260,0)</f>
        <v>0</v>
      </c>
      <c r="BH2260" s="193">
        <f>IF(N2260="sníž. přenesená",J2260,0)</f>
        <v>0</v>
      </c>
      <c r="BI2260" s="193">
        <f>IF(N2260="nulová",J2260,0)</f>
        <v>0</v>
      </c>
      <c r="BJ2260" s="20" t="s">
        <v>79</v>
      </c>
      <c r="BK2260" s="193">
        <f>ROUND(I2260*H2260,2)</f>
        <v>0</v>
      </c>
      <c r="BL2260" s="20" t="s">
        <v>226</v>
      </c>
      <c r="BM2260" s="192" t="s">
        <v>2721</v>
      </c>
    </row>
    <row r="2261" spans="1:65" s="2" customFormat="1" ht="11.25">
      <c r="A2261" s="37"/>
      <c r="B2261" s="38"/>
      <c r="C2261" s="39"/>
      <c r="D2261" s="194" t="s">
        <v>172</v>
      </c>
      <c r="E2261" s="39"/>
      <c r="F2261" s="195" t="s">
        <v>2722</v>
      </c>
      <c r="G2261" s="39"/>
      <c r="H2261" s="39"/>
      <c r="I2261" s="196"/>
      <c r="J2261" s="39"/>
      <c r="K2261" s="39"/>
      <c r="L2261" s="42"/>
      <c r="M2261" s="197"/>
      <c r="N2261" s="198"/>
      <c r="O2261" s="67"/>
      <c r="P2261" s="67"/>
      <c r="Q2261" s="67"/>
      <c r="R2261" s="67"/>
      <c r="S2261" s="67"/>
      <c r="T2261" s="68"/>
      <c r="U2261" s="37"/>
      <c r="V2261" s="37"/>
      <c r="W2261" s="37"/>
      <c r="X2261" s="37"/>
      <c r="Y2261" s="37"/>
      <c r="Z2261" s="37"/>
      <c r="AA2261" s="37"/>
      <c r="AB2261" s="37"/>
      <c r="AC2261" s="37"/>
      <c r="AD2261" s="37"/>
      <c r="AE2261" s="37"/>
      <c r="AT2261" s="20" t="s">
        <v>172</v>
      </c>
      <c r="AU2261" s="20" t="s">
        <v>79</v>
      </c>
    </row>
    <row r="2262" spans="1:65" s="2" customFormat="1" ht="16.5" customHeight="1">
      <c r="A2262" s="37"/>
      <c r="B2262" s="38"/>
      <c r="C2262" s="233" t="s">
        <v>2723</v>
      </c>
      <c r="D2262" s="233" t="s">
        <v>502</v>
      </c>
      <c r="E2262" s="234" t="s">
        <v>2724</v>
      </c>
      <c r="F2262" s="235" t="s">
        <v>2725</v>
      </c>
      <c r="G2262" s="236" t="s">
        <v>290</v>
      </c>
      <c r="H2262" s="237">
        <v>3.09</v>
      </c>
      <c r="I2262" s="238"/>
      <c r="J2262" s="239">
        <f>ROUND(I2262*H2262,2)</f>
        <v>0</v>
      </c>
      <c r="K2262" s="235" t="s">
        <v>171</v>
      </c>
      <c r="L2262" s="240"/>
      <c r="M2262" s="241" t="s">
        <v>19</v>
      </c>
      <c r="N2262" s="242" t="s">
        <v>41</v>
      </c>
      <c r="O2262" s="67"/>
      <c r="P2262" s="190">
        <f>O2262*H2262</f>
        <v>0</v>
      </c>
      <c r="Q2262" s="190">
        <v>2.2200000000000002E-3</v>
      </c>
      <c r="R2262" s="190">
        <f>Q2262*H2262</f>
        <v>6.8598000000000001E-3</v>
      </c>
      <c r="S2262" s="190">
        <v>0</v>
      </c>
      <c r="T2262" s="191">
        <f>S2262*H2262</f>
        <v>0</v>
      </c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R2262" s="192" t="s">
        <v>297</v>
      </c>
      <c r="AT2262" s="192" t="s">
        <v>502</v>
      </c>
      <c r="AU2262" s="192" t="s">
        <v>79</v>
      </c>
      <c r="AY2262" s="20" t="s">
        <v>165</v>
      </c>
      <c r="BE2262" s="193">
        <f>IF(N2262="základní",J2262,0)</f>
        <v>0</v>
      </c>
      <c r="BF2262" s="193">
        <f>IF(N2262="snížená",J2262,0)</f>
        <v>0</v>
      </c>
      <c r="BG2262" s="193">
        <f>IF(N2262="zákl. přenesená",J2262,0)</f>
        <v>0</v>
      </c>
      <c r="BH2262" s="193">
        <f>IF(N2262="sníž. přenesená",J2262,0)</f>
        <v>0</v>
      </c>
      <c r="BI2262" s="193">
        <f>IF(N2262="nulová",J2262,0)</f>
        <v>0</v>
      </c>
      <c r="BJ2262" s="20" t="s">
        <v>79</v>
      </c>
      <c r="BK2262" s="193">
        <f>ROUND(I2262*H2262,2)</f>
        <v>0</v>
      </c>
      <c r="BL2262" s="20" t="s">
        <v>226</v>
      </c>
      <c r="BM2262" s="192" t="s">
        <v>2726</v>
      </c>
    </row>
    <row r="2263" spans="1:65" s="13" customFormat="1" ht="11.25">
      <c r="B2263" s="199"/>
      <c r="C2263" s="200"/>
      <c r="D2263" s="201" t="s">
        <v>181</v>
      </c>
      <c r="E2263" s="200"/>
      <c r="F2263" s="203" t="s">
        <v>2727</v>
      </c>
      <c r="G2263" s="200"/>
      <c r="H2263" s="204">
        <v>3.09</v>
      </c>
      <c r="I2263" s="205"/>
      <c r="J2263" s="200"/>
      <c r="K2263" s="200"/>
      <c r="L2263" s="206"/>
      <c r="M2263" s="207"/>
      <c r="N2263" s="208"/>
      <c r="O2263" s="208"/>
      <c r="P2263" s="208"/>
      <c r="Q2263" s="208"/>
      <c r="R2263" s="208"/>
      <c r="S2263" s="208"/>
      <c r="T2263" s="209"/>
      <c r="AT2263" s="210" t="s">
        <v>181</v>
      </c>
      <c r="AU2263" s="210" t="s">
        <v>79</v>
      </c>
      <c r="AV2263" s="13" t="s">
        <v>79</v>
      </c>
      <c r="AW2263" s="13" t="s">
        <v>4</v>
      </c>
      <c r="AX2263" s="13" t="s">
        <v>73</v>
      </c>
      <c r="AY2263" s="210" t="s">
        <v>165</v>
      </c>
    </row>
    <row r="2264" spans="1:65" s="2" customFormat="1" ht="49.15" customHeight="1">
      <c r="A2264" s="37"/>
      <c r="B2264" s="38"/>
      <c r="C2264" s="181" t="s">
        <v>2728</v>
      </c>
      <c r="D2264" s="181" t="s">
        <v>167</v>
      </c>
      <c r="E2264" s="182" t="s">
        <v>2729</v>
      </c>
      <c r="F2264" s="183" t="s">
        <v>2730</v>
      </c>
      <c r="G2264" s="184" t="s">
        <v>290</v>
      </c>
      <c r="H2264" s="185">
        <v>53</v>
      </c>
      <c r="I2264" s="186"/>
      <c r="J2264" s="187">
        <f>ROUND(I2264*H2264,2)</f>
        <v>0</v>
      </c>
      <c r="K2264" s="183" t="s">
        <v>171</v>
      </c>
      <c r="L2264" s="42"/>
      <c r="M2264" s="188" t="s">
        <v>19</v>
      </c>
      <c r="N2264" s="189" t="s">
        <v>41</v>
      </c>
      <c r="O2264" s="67"/>
      <c r="P2264" s="190">
        <f>O2264*H2264</f>
        <v>0</v>
      </c>
      <c r="Q2264" s="190">
        <v>0</v>
      </c>
      <c r="R2264" s="190">
        <f>Q2264*H2264</f>
        <v>0</v>
      </c>
      <c r="S2264" s="190">
        <v>0</v>
      </c>
      <c r="T2264" s="191">
        <f>S2264*H2264</f>
        <v>0</v>
      </c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R2264" s="192" t="s">
        <v>226</v>
      </c>
      <c r="AT2264" s="192" t="s">
        <v>167</v>
      </c>
      <c r="AU2264" s="192" t="s">
        <v>79</v>
      </c>
      <c r="AY2264" s="20" t="s">
        <v>165</v>
      </c>
      <c r="BE2264" s="193">
        <f>IF(N2264="základní",J2264,0)</f>
        <v>0</v>
      </c>
      <c r="BF2264" s="193">
        <f>IF(N2264="snížená",J2264,0)</f>
        <v>0</v>
      </c>
      <c r="BG2264" s="193">
        <f>IF(N2264="zákl. přenesená",J2264,0)</f>
        <v>0</v>
      </c>
      <c r="BH2264" s="193">
        <f>IF(N2264="sníž. přenesená",J2264,0)</f>
        <v>0</v>
      </c>
      <c r="BI2264" s="193">
        <f>IF(N2264="nulová",J2264,0)</f>
        <v>0</v>
      </c>
      <c r="BJ2264" s="20" t="s">
        <v>79</v>
      </c>
      <c r="BK2264" s="193">
        <f>ROUND(I2264*H2264,2)</f>
        <v>0</v>
      </c>
      <c r="BL2264" s="20" t="s">
        <v>226</v>
      </c>
      <c r="BM2264" s="192" t="s">
        <v>2731</v>
      </c>
    </row>
    <row r="2265" spans="1:65" s="2" customFormat="1" ht="11.25">
      <c r="A2265" s="37"/>
      <c r="B2265" s="38"/>
      <c r="C2265" s="39"/>
      <c r="D2265" s="194" t="s">
        <v>172</v>
      </c>
      <c r="E2265" s="39"/>
      <c r="F2265" s="195" t="s">
        <v>2732</v>
      </c>
      <c r="G2265" s="39"/>
      <c r="H2265" s="39"/>
      <c r="I2265" s="196"/>
      <c r="J2265" s="39"/>
      <c r="K2265" s="39"/>
      <c r="L2265" s="42"/>
      <c r="M2265" s="197"/>
      <c r="N2265" s="198"/>
      <c r="O2265" s="67"/>
      <c r="P2265" s="67"/>
      <c r="Q2265" s="67"/>
      <c r="R2265" s="67"/>
      <c r="S2265" s="67"/>
      <c r="T2265" s="68"/>
      <c r="U2265" s="37"/>
      <c r="V2265" s="37"/>
      <c r="W2265" s="37"/>
      <c r="X2265" s="37"/>
      <c r="Y2265" s="37"/>
      <c r="Z2265" s="37"/>
      <c r="AA2265" s="37"/>
      <c r="AB2265" s="37"/>
      <c r="AC2265" s="37"/>
      <c r="AD2265" s="37"/>
      <c r="AE2265" s="37"/>
      <c r="AT2265" s="20" t="s">
        <v>172</v>
      </c>
      <c r="AU2265" s="20" t="s">
        <v>79</v>
      </c>
    </row>
    <row r="2266" spans="1:65" s="2" customFormat="1" ht="24.2" customHeight="1">
      <c r="A2266" s="37"/>
      <c r="B2266" s="38"/>
      <c r="C2266" s="233" t="s">
        <v>1730</v>
      </c>
      <c r="D2266" s="233" t="s">
        <v>502</v>
      </c>
      <c r="E2266" s="234" t="s">
        <v>2733</v>
      </c>
      <c r="F2266" s="235" t="s">
        <v>2734</v>
      </c>
      <c r="G2266" s="236" t="s">
        <v>290</v>
      </c>
      <c r="H2266" s="237">
        <v>51.5</v>
      </c>
      <c r="I2266" s="238"/>
      <c r="J2266" s="239">
        <f>ROUND(I2266*H2266,2)</f>
        <v>0</v>
      </c>
      <c r="K2266" s="235" t="s">
        <v>171</v>
      </c>
      <c r="L2266" s="240"/>
      <c r="M2266" s="241" t="s">
        <v>19</v>
      </c>
      <c r="N2266" s="242" t="s">
        <v>41</v>
      </c>
      <c r="O2266" s="67"/>
      <c r="P2266" s="190">
        <f>O2266*H2266</f>
        <v>0</v>
      </c>
      <c r="Q2266" s="190">
        <v>3.2000000000000002E-3</v>
      </c>
      <c r="R2266" s="190">
        <f>Q2266*H2266</f>
        <v>0.1648</v>
      </c>
      <c r="S2266" s="190">
        <v>0</v>
      </c>
      <c r="T2266" s="191">
        <f>S2266*H2266</f>
        <v>0</v>
      </c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R2266" s="192" t="s">
        <v>297</v>
      </c>
      <c r="AT2266" s="192" t="s">
        <v>502</v>
      </c>
      <c r="AU2266" s="192" t="s">
        <v>79</v>
      </c>
      <c r="AY2266" s="20" t="s">
        <v>165</v>
      </c>
      <c r="BE2266" s="193">
        <f>IF(N2266="základní",J2266,0)</f>
        <v>0</v>
      </c>
      <c r="BF2266" s="193">
        <f>IF(N2266="snížená",J2266,0)</f>
        <v>0</v>
      </c>
      <c r="BG2266" s="193">
        <f>IF(N2266="zákl. přenesená",J2266,0)</f>
        <v>0</v>
      </c>
      <c r="BH2266" s="193">
        <f>IF(N2266="sníž. přenesená",J2266,0)</f>
        <v>0</v>
      </c>
      <c r="BI2266" s="193">
        <f>IF(N2266="nulová",J2266,0)</f>
        <v>0</v>
      </c>
      <c r="BJ2266" s="20" t="s">
        <v>79</v>
      </c>
      <c r="BK2266" s="193">
        <f>ROUND(I2266*H2266,2)</f>
        <v>0</v>
      </c>
      <c r="BL2266" s="20" t="s">
        <v>226</v>
      </c>
      <c r="BM2266" s="192" t="s">
        <v>2735</v>
      </c>
    </row>
    <row r="2267" spans="1:65" s="13" customFormat="1" ht="11.25">
      <c r="B2267" s="199"/>
      <c r="C2267" s="200"/>
      <c r="D2267" s="201" t="s">
        <v>181</v>
      </c>
      <c r="E2267" s="200"/>
      <c r="F2267" s="203" t="s">
        <v>2736</v>
      </c>
      <c r="G2267" s="200"/>
      <c r="H2267" s="204">
        <v>51.5</v>
      </c>
      <c r="I2267" s="205"/>
      <c r="J2267" s="200"/>
      <c r="K2267" s="200"/>
      <c r="L2267" s="206"/>
      <c r="M2267" s="207"/>
      <c r="N2267" s="208"/>
      <c r="O2267" s="208"/>
      <c r="P2267" s="208"/>
      <c r="Q2267" s="208"/>
      <c r="R2267" s="208"/>
      <c r="S2267" s="208"/>
      <c r="T2267" s="209"/>
      <c r="AT2267" s="210" t="s">
        <v>181</v>
      </c>
      <c r="AU2267" s="210" t="s">
        <v>79</v>
      </c>
      <c r="AV2267" s="13" t="s">
        <v>79</v>
      </c>
      <c r="AW2267" s="13" t="s">
        <v>4</v>
      </c>
      <c r="AX2267" s="13" t="s">
        <v>73</v>
      </c>
      <c r="AY2267" s="210" t="s">
        <v>165</v>
      </c>
    </row>
    <row r="2268" spans="1:65" s="2" customFormat="1" ht="24.2" customHeight="1">
      <c r="A2268" s="37"/>
      <c r="B2268" s="38"/>
      <c r="C2268" s="233" t="s">
        <v>2737</v>
      </c>
      <c r="D2268" s="233" t="s">
        <v>502</v>
      </c>
      <c r="E2268" s="234" t="s">
        <v>2738</v>
      </c>
      <c r="F2268" s="235" t="s">
        <v>2739</v>
      </c>
      <c r="G2268" s="236" t="s">
        <v>290</v>
      </c>
      <c r="H2268" s="237">
        <v>3.09</v>
      </c>
      <c r="I2268" s="238"/>
      <c r="J2268" s="239">
        <f>ROUND(I2268*H2268,2)</f>
        <v>0</v>
      </c>
      <c r="K2268" s="235" t="s">
        <v>171</v>
      </c>
      <c r="L2268" s="240"/>
      <c r="M2268" s="241" t="s">
        <v>19</v>
      </c>
      <c r="N2268" s="242" t="s">
        <v>41</v>
      </c>
      <c r="O2268" s="67"/>
      <c r="P2268" s="190">
        <f>O2268*H2268</f>
        <v>0</v>
      </c>
      <c r="Q2268" s="190">
        <v>3.62E-3</v>
      </c>
      <c r="R2268" s="190">
        <f>Q2268*H2268</f>
        <v>1.1185799999999999E-2</v>
      </c>
      <c r="S2268" s="190">
        <v>0</v>
      </c>
      <c r="T2268" s="191">
        <f>S2268*H2268</f>
        <v>0</v>
      </c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R2268" s="192" t="s">
        <v>297</v>
      </c>
      <c r="AT2268" s="192" t="s">
        <v>502</v>
      </c>
      <c r="AU2268" s="192" t="s">
        <v>79</v>
      </c>
      <c r="AY2268" s="20" t="s">
        <v>165</v>
      </c>
      <c r="BE2268" s="193">
        <f>IF(N2268="základní",J2268,0)</f>
        <v>0</v>
      </c>
      <c r="BF2268" s="193">
        <f>IF(N2268="snížená",J2268,0)</f>
        <v>0</v>
      </c>
      <c r="BG2268" s="193">
        <f>IF(N2268="zákl. přenesená",J2268,0)</f>
        <v>0</v>
      </c>
      <c r="BH2268" s="193">
        <f>IF(N2268="sníž. přenesená",J2268,0)</f>
        <v>0</v>
      </c>
      <c r="BI2268" s="193">
        <f>IF(N2268="nulová",J2268,0)</f>
        <v>0</v>
      </c>
      <c r="BJ2268" s="20" t="s">
        <v>79</v>
      </c>
      <c r="BK2268" s="193">
        <f>ROUND(I2268*H2268,2)</f>
        <v>0</v>
      </c>
      <c r="BL2268" s="20" t="s">
        <v>226</v>
      </c>
      <c r="BM2268" s="192" t="s">
        <v>2740</v>
      </c>
    </row>
    <row r="2269" spans="1:65" s="13" customFormat="1" ht="11.25">
      <c r="B2269" s="199"/>
      <c r="C2269" s="200"/>
      <c r="D2269" s="201" t="s">
        <v>181</v>
      </c>
      <c r="E2269" s="200"/>
      <c r="F2269" s="203" t="s">
        <v>2727</v>
      </c>
      <c r="G2269" s="200"/>
      <c r="H2269" s="204">
        <v>3.09</v>
      </c>
      <c r="I2269" s="205"/>
      <c r="J2269" s="200"/>
      <c r="K2269" s="200"/>
      <c r="L2269" s="206"/>
      <c r="M2269" s="207"/>
      <c r="N2269" s="208"/>
      <c r="O2269" s="208"/>
      <c r="P2269" s="208"/>
      <c r="Q2269" s="208"/>
      <c r="R2269" s="208"/>
      <c r="S2269" s="208"/>
      <c r="T2269" s="209"/>
      <c r="AT2269" s="210" t="s">
        <v>181</v>
      </c>
      <c r="AU2269" s="210" t="s">
        <v>79</v>
      </c>
      <c r="AV2269" s="13" t="s">
        <v>79</v>
      </c>
      <c r="AW2269" s="13" t="s">
        <v>4</v>
      </c>
      <c r="AX2269" s="13" t="s">
        <v>73</v>
      </c>
      <c r="AY2269" s="210" t="s">
        <v>165</v>
      </c>
    </row>
    <row r="2270" spans="1:65" s="2" customFormat="1" ht="24.2" customHeight="1">
      <c r="A2270" s="37"/>
      <c r="B2270" s="38"/>
      <c r="C2270" s="181" t="s">
        <v>1740</v>
      </c>
      <c r="D2270" s="181" t="s">
        <v>167</v>
      </c>
      <c r="E2270" s="182" t="s">
        <v>2741</v>
      </c>
      <c r="F2270" s="183" t="s">
        <v>2742</v>
      </c>
      <c r="G2270" s="184" t="s">
        <v>290</v>
      </c>
      <c r="H2270" s="185">
        <v>300</v>
      </c>
      <c r="I2270" s="186"/>
      <c r="J2270" s="187">
        <f>ROUND(I2270*H2270,2)</f>
        <v>0</v>
      </c>
      <c r="K2270" s="183" t="s">
        <v>171</v>
      </c>
      <c r="L2270" s="42"/>
      <c r="M2270" s="188" t="s">
        <v>19</v>
      </c>
      <c r="N2270" s="189" t="s">
        <v>41</v>
      </c>
      <c r="O2270" s="67"/>
      <c r="P2270" s="190">
        <f>O2270*H2270</f>
        <v>0</v>
      </c>
      <c r="Q2270" s="190">
        <v>0</v>
      </c>
      <c r="R2270" s="190">
        <f>Q2270*H2270</f>
        <v>0</v>
      </c>
      <c r="S2270" s="190">
        <v>0</v>
      </c>
      <c r="T2270" s="191">
        <f>S2270*H2270</f>
        <v>0</v>
      </c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R2270" s="192" t="s">
        <v>226</v>
      </c>
      <c r="AT2270" s="192" t="s">
        <v>167</v>
      </c>
      <c r="AU2270" s="192" t="s">
        <v>79</v>
      </c>
      <c r="AY2270" s="20" t="s">
        <v>165</v>
      </c>
      <c r="BE2270" s="193">
        <f>IF(N2270="základní",J2270,0)</f>
        <v>0</v>
      </c>
      <c r="BF2270" s="193">
        <f>IF(N2270="snížená",J2270,0)</f>
        <v>0</v>
      </c>
      <c r="BG2270" s="193">
        <f>IF(N2270="zákl. přenesená",J2270,0)</f>
        <v>0</v>
      </c>
      <c r="BH2270" s="193">
        <f>IF(N2270="sníž. přenesená",J2270,0)</f>
        <v>0</v>
      </c>
      <c r="BI2270" s="193">
        <f>IF(N2270="nulová",J2270,0)</f>
        <v>0</v>
      </c>
      <c r="BJ2270" s="20" t="s">
        <v>79</v>
      </c>
      <c r="BK2270" s="193">
        <f>ROUND(I2270*H2270,2)</f>
        <v>0</v>
      </c>
      <c r="BL2270" s="20" t="s">
        <v>226</v>
      </c>
      <c r="BM2270" s="192" t="s">
        <v>2743</v>
      </c>
    </row>
    <row r="2271" spans="1:65" s="2" customFormat="1" ht="11.25">
      <c r="A2271" s="37"/>
      <c r="B2271" s="38"/>
      <c r="C2271" s="39"/>
      <c r="D2271" s="194" t="s">
        <v>172</v>
      </c>
      <c r="E2271" s="39"/>
      <c r="F2271" s="195" t="s">
        <v>2744</v>
      </c>
      <c r="G2271" s="39"/>
      <c r="H2271" s="39"/>
      <c r="I2271" s="196"/>
      <c r="J2271" s="39"/>
      <c r="K2271" s="39"/>
      <c r="L2271" s="42"/>
      <c r="M2271" s="197"/>
      <c r="N2271" s="198"/>
      <c r="O2271" s="67"/>
      <c r="P2271" s="67"/>
      <c r="Q2271" s="67"/>
      <c r="R2271" s="67"/>
      <c r="S2271" s="67"/>
      <c r="T2271" s="68"/>
      <c r="U2271" s="37"/>
      <c r="V2271" s="37"/>
      <c r="W2271" s="37"/>
      <c r="X2271" s="37"/>
      <c r="Y2271" s="37"/>
      <c r="Z2271" s="37"/>
      <c r="AA2271" s="37"/>
      <c r="AB2271" s="37"/>
      <c r="AC2271" s="37"/>
      <c r="AD2271" s="37"/>
      <c r="AE2271" s="37"/>
      <c r="AT2271" s="20" t="s">
        <v>172</v>
      </c>
      <c r="AU2271" s="20" t="s">
        <v>79</v>
      </c>
    </row>
    <row r="2272" spans="1:65" s="2" customFormat="1" ht="24.2" customHeight="1">
      <c r="A2272" s="37"/>
      <c r="B2272" s="38"/>
      <c r="C2272" s="233" t="s">
        <v>2745</v>
      </c>
      <c r="D2272" s="233" t="s">
        <v>502</v>
      </c>
      <c r="E2272" s="234" t="s">
        <v>2746</v>
      </c>
      <c r="F2272" s="235" t="s">
        <v>2747</v>
      </c>
      <c r="G2272" s="236" t="s">
        <v>290</v>
      </c>
      <c r="H2272" s="237">
        <v>300</v>
      </c>
      <c r="I2272" s="238"/>
      <c r="J2272" s="239">
        <f>ROUND(I2272*H2272,2)</f>
        <v>0</v>
      </c>
      <c r="K2272" s="235" t="s">
        <v>171</v>
      </c>
      <c r="L2272" s="240"/>
      <c r="M2272" s="241" t="s">
        <v>19</v>
      </c>
      <c r="N2272" s="242" t="s">
        <v>41</v>
      </c>
      <c r="O2272" s="67"/>
      <c r="P2272" s="190">
        <f>O2272*H2272</f>
        <v>0</v>
      </c>
      <c r="Q2272" s="190">
        <v>2.2000000000000001E-4</v>
      </c>
      <c r="R2272" s="190">
        <f>Q2272*H2272</f>
        <v>6.6000000000000003E-2</v>
      </c>
      <c r="S2272" s="190">
        <v>0</v>
      </c>
      <c r="T2272" s="191">
        <f>S2272*H2272</f>
        <v>0</v>
      </c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R2272" s="192" t="s">
        <v>297</v>
      </c>
      <c r="AT2272" s="192" t="s">
        <v>502</v>
      </c>
      <c r="AU2272" s="192" t="s">
        <v>79</v>
      </c>
      <c r="AY2272" s="20" t="s">
        <v>165</v>
      </c>
      <c r="BE2272" s="193">
        <f>IF(N2272="základní",J2272,0)</f>
        <v>0</v>
      </c>
      <c r="BF2272" s="193">
        <f>IF(N2272="snížená",J2272,0)</f>
        <v>0</v>
      </c>
      <c r="BG2272" s="193">
        <f>IF(N2272="zákl. přenesená",J2272,0)</f>
        <v>0</v>
      </c>
      <c r="BH2272" s="193">
        <f>IF(N2272="sníž. přenesená",J2272,0)</f>
        <v>0</v>
      </c>
      <c r="BI2272" s="193">
        <f>IF(N2272="nulová",J2272,0)</f>
        <v>0</v>
      </c>
      <c r="BJ2272" s="20" t="s">
        <v>79</v>
      </c>
      <c r="BK2272" s="193">
        <f>ROUND(I2272*H2272,2)</f>
        <v>0</v>
      </c>
      <c r="BL2272" s="20" t="s">
        <v>226</v>
      </c>
      <c r="BM2272" s="192" t="s">
        <v>2748</v>
      </c>
    </row>
    <row r="2273" spans="1:65" s="2" customFormat="1" ht="37.9" customHeight="1">
      <c r="A2273" s="37"/>
      <c r="B2273" s="38"/>
      <c r="C2273" s="181" t="s">
        <v>1745</v>
      </c>
      <c r="D2273" s="181" t="s">
        <v>167</v>
      </c>
      <c r="E2273" s="182" t="s">
        <v>2749</v>
      </c>
      <c r="F2273" s="183" t="s">
        <v>2750</v>
      </c>
      <c r="G2273" s="184" t="s">
        <v>323</v>
      </c>
      <c r="H2273" s="185">
        <v>347.06299999999999</v>
      </c>
      <c r="I2273" s="186"/>
      <c r="J2273" s="187">
        <f>ROUND(I2273*H2273,2)</f>
        <v>0</v>
      </c>
      <c r="K2273" s="183" t="s">
        <v>171</v>
      </c>
      <c r="L2273" s="42"/>
      <c r="M2273" s="188" t="s">
        <v>19</v>
      </c>
      <c r="N2273" s="189" t="s">
        <v>41</v>
      </c>
      <c r="O2273" s="67"/>
      <c r="P2273" s="190">
        <f>O2273*H2273</f>
        <v>0</v>
      </c>
      <c r="Q2273" s="190">
        <v>0</v>
      </c>
      <c r="R2273" s="190">
        <f>Q2273*H2273</f>
        <v>0</v>
      </c>
      <c r="S2273" s="190">
        <v>0</v>
      </c>
      <c r="T2273" s="191">
        <f>S2273*H2273</f>
        <v>0</v>
      </c>
      <c r="U2273" s="37"/>
      <c r="V2273" s="37"/>
      <c r="W2273" s="37"/>
      <c r="X2273" s="37"/>
      <c r="Y2273" s="37"/>
      <c r="Z2273" s="37"/>
      <c r="AA2273" s="37"/>
      <c r="AB2273" s="37"/>
      <c r="AC2273" s="37"/>
      <c r="AD2273" s="37"/>
      <c r="AE2273" s="37"/>
      <c r="AR2273" s="192" t="s">
        <v>226</v>
      </c>
      <c r="AT2273" s="192" t="s">
        <v>167</v>
      </c>
      <c r="AU2273" s="192" t="s">
        <v>79</v>
      </c>
      <c r="AY2273" s="20" t="s">
        <v>165</v>
      </c>
      <c r="BE2273" s="193">
        <f>IF(N2273="základní",J2273,0)</f>
        <v>0</v>
      </c>
      <c r="BF2273" s="193">
        <f>IF(N2273="snížená",J2273,0)</f>
        <v>0</v>
      </c>
      <c r="BG2273" s="193">
        <f>IF(N2273="zákl. přenesená",J2273,0)</f>
        <v>0</v>
      </c>
      <c r="BH2273" s="193">
        <f>IF(N2273="sníž. přenesená",J2273,0)</f>
        <v>0</v>
      </c>
      <c r="BI2273" s="193">
        <f>IF(N2273="nulová",J2273,0)</f>
        <v>0</v>
      </c>
      <c r="BJ2273" s="20" t="s">
        <v>79</v>
      </c>
      <c r="BK2273" s="193">
        <f>ROUND(I2273*H2273,2)</f>
        <v>0</v>
      </c>
      <c r="BL2273" s="20" t="s">
        <v>226</v>
      </c>
      <c r="BM2273" s="192" t="s">
        <v>2751</v>
      </c>
    </row>
    <row r="2274" spans="1:65" s="2" customFormat="1" ht="11.25">
      <c r="A2274" s="37"/>
      <c r="B2274" s="38"/>
      <c r="C2274" s="39"/>
      <c r="D2274" s="194" t="s">
        <v>172</v>
      </c>
      <c r="E2274" s="39"/>
      <c r="F2274" s="195" t="s">
        <v>2752</v>
      </c>
      <c r="G2274" s="39"/>
      <c r="H2274" s="39"/>
      <c r="I2274" s="196"/>
      <c r="J2274" s="39"/>
      <c r="K2274" s="39"/>
      <c r="L2274" s="42"/>
      <c r="M2274" s="197"/>
      <c r="N2274" s="198"/>
      <c r="O2274" s="67"/>
      <c r="P2274" s="67"/>
      <c r="Q2274" s="67"/>
      <c r="R2274" s="67"/>
      <c r="S2274" s="67"/>
      <c r="T2274" s="68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T2274" s="20" t="s">
        <v>172</v>
      </c>
      <c r="AU2274" s="20" t="s">
        <v>79</v>
      </c>
    </row>
    <row r="2275" spans="1:65" s="13" customFormat="1" ht="11.25">
      <c r="B2275" s="199"/>
      <c r="C2275" s="200"/>
      <c r="D2275" s="201" t="s">
        <v>181</v>
      </c>
      <c r="E2275" s="202" t="s">
        <v>19</v>
      </c>
      <c r="F2275" s="203" t="s">
        <v>2666</v>
      </c>
      <c r="G2275" s="200"/>
      <c r="H2275" s="204">
        <v>124.179</v>
      </c>
      <c r="I2275" s="205"/>
      <c r="J2275" s="200"/>
      <c r="K2275" s="200"/>
      <c r="L2275" s="206"/>
      <c r="M2275" s="207"/>
      <c r="N2275" s="208"/>
      <c r="O2275" s="208"/>
      <c r="P2275" s="208"/>
      <c r="Q2275" s="208"/>
      <c r="R2275" s="208"/>
      <c r="S2275" s="208"/>
      <c r="T2275" s="209"/>
      <c r="AT2275" s="210" t="s">
        <v>181</v>
      </c>
      <c r="AU2275" s="210" t="s">
        <v>79</v>
      </c>
      <c r="AV2275" s="13" t="s">
        <v>79</v>
      </c>
      <c r="AW2275" s="13" t="s">
        <v>31</v>
      </c>
      <c r="AX2275" s="13" t="s">
        <v>69</v>
      </c>
      <c r="AY2275" s="210" t="s">
        <v>165</v>
      </c>
    </row>
    <row r="2276" spans="1:65" s="13" customFormat="1" ht="11.25">
      <c r="B2276" s="199"/>
      <c r="C2276" s="200"/>
      <c r="D2276" s="201" t="s">
        <v>181</v>
      </c>
      <c r="E2276" s="202" t="s">
        <v>19</v>
      </c>
      <c r="F2276" s="203" t="s">
        <v>2667</v>
      </c>
      <c r="G2276" s="200"/>
      <c r="H2276" s="204">
        <v>200.80600000000001</v>
      </c>
      <c r="I2276" s="205"/>
      <c r="J2276" s="200"/>
      <c r="K2276" s="200"/>
      <c r="L2276" s="206"/>
      <c r="M2276" s="207"/>
      <c r="N2276" s="208"/>
      <c r="O2276" s="208"/>
      <c r="P2276" s="208"/>
      <c r="Q2276" s="208"/>
      <c r="R2276" s="208"/>
      <c r="S2276" s="208"/>
      <c r="T2276" s="209"/>
      <c r="AT2276" s="210" t="s">
        <v>181</v>
      </c>
      <c r="AU2276" s="210" t="s">
        <v>79</v>
      </c>
      <c r="AV2276" s="13" t="s">
        <v>79</v>
      </c>
      <c r="AW2276" s="13" t="s">
        <v>31</v>
      </c>
      <c r="AX2276" s="13" t="s">
        <v>69</v>
      </c>
      <c r="AY2276" s="210" t="s">
        <v>165</v>
      </c>
    </row>
    <row r="2277" spans="1:65" s="13" customFormat="1" ht="11.25">
      <c r="B2277" s="199"/>
      <c r="C2277" s="200"/>
      <c r="D2277" s="201" t="s">
        <v>181</v>
      </c>
      <c r="E2277" s="202" t="s">
        <v>19</v>
      </c>
      <c r="F2277" s="203" t="s">
        <v>2054</v>
      </c>
      <c r="G2277" s="200"/>
      <c r="H2277" s="204">
        <v>11.039</v>
      </c>
      <c r="I2277" s="205"/>
      <c r="J2277" s="200"/>
      <c r="K2277" s="200"/>
      <c r="L2277" s="206"/>
      <c r="M2277" s="207"/>
      <c r="N2277" s="208"/>
      <c r="O2277" s="208"/>
      <c r="P2277" s="208"/>
      <c r="Q2277" s="208"/>
      <c r="R2277" s="208"/>
      <c r="S2277" s="208"/>
      <c r="T2277" s="209"/>
      <c r="AT2277" s="210" t="s">
        <v>181</v>
      </c>
      <c r="AU2277" s="210" t="s">
        <v>79</v>
      </c>
      <c r="AV2277" s="13" t="s">
        <v>79</v>
      </c>
      <c r="AW2277" s="13" t="s">
        <v>31</v>
      </c>
      <c r="AX2277" s="13" t="s">
        <v>69</v>
      </c>
      <c r="AY2277" s="210" t="s">
        <v>165</v>
      </c>
    </row>
    <row r="2278" spans="1:65" s="13" customFormat="1" ht="11.25">
      <c r="B2278" s="199"/>
      <c r="C2278" s="200"/>
      <c r="D2278" s="201" t="s">
        <v>181</v>
      </c>
      <c r="E2278" s="202" t="s">
        <v>19</v>
      </c>
      <c r="F2278" s="203" t="s">
        <v>2054</v>
      </c>
      <c r="G2278" s="200"/>
      <c r="H2278" s="204">
        <v>11.039</v>
      </c>
      <c r="I2278" s="205"/>
      <c r="J2278" s="200"/>
      <c r="K2278" s="200"/>
      <c r="L2278" s="206"/>
      <c r="M2278" s="207"/>
      <c r="N2278" s="208"/>
      <c r="O2278" s="208"/>
      <c r="P2278" s="208"/>
      <c r="Q2278" s="208"/>
      <c r="R2278" s="208"/>
      <c r="S2278" s="208"/>
      <c r="T2278" s="209"/>
      <c r="AT2278" s="210" t="s">
        <v>181</v>
      </c>
      <c r="AU2278" s="210" t="s">
        <v>79</v>
      </c>
      <c r="AV2278" s="13" t="s">
        <v>79</v>
      </c>
      <c r="AW2278" s="13" t="s">
        <v>31</v>
      </c>
      <c r="AX2278" s="13" t="s">
        <v>69</v>
      </c>
      <c r="AY2278" s="210" t="s">
        <v>165</v>
      </c>
    </row>
    <row r="2279" spans="1:65" s="15" customFormat="1" ht="11.25">
      <c r="B2279" s="221"/>
      <c r="C2279" s="222"/>
      <c r="D2279" s="201" t="s">
        <v>181</v>
      </c>
      <c r="E2279" s="223" t="s">
        <v>19</v>
      </c>
      <c r="F2279" s="224" t="s">
        <v>184</v>
      </c>
      <c r="G2279" s="222"/>
      <c r="H2279" s="225">
        <v>347.06299999999999</v>
      </c>
      <c r="I2279" s="226"/>
      <c r="J2279" s="222"/>
      <c r="K2279" s="222"/>
      <c r="L2279" s="227"/>
      <c r="M2279" s="228"/>
      <c r="N2279" s="229"/>
      <c r="O2279" s="229"/>
      <c r="P2279" s="229"/>
      <c r="Q2279" s="229"/>
      <c r="R2279" s="229"/>
      <c r="S2279" s="229"/>
      <c r="T2279" s="230"/>
      <c r="AT2279" s="231" t="s">
        <v>181</v>
      </c>
      <c r="AU2279" s="231" t="s">
        <v>79</v>
      </c>
      <c r="AV2279" s="15" t="s">
        <v>88</v>
      </c>
      <c r="AW2279" s="15" t="s">
        <v>31</v>
      </c>
      <c r="AX2279" s="15" t="s">
        <v>73</v>
      </c>
      <c r="AY2279" s="231" t="s">
        <v>165</v>
      </c>
    </row>
    <row r="2280" spans="1:65" s="2" customFormat="1" ht="37.9" customHeight="1">
      <c r="A2280" s="37"/>
      <c r="B2280" s="38"/>
      <c r="C2280" s="181" t="s">
        <v>2753</v>
      </c>
      <c r="D2280" s="181" t="s">
        <v>167</v>
      </c>
      <c r="E2280" s="182" t="s">
        <v>2754</v>
      </c>
      <c r="F2280" s="183" t="s">
        <v>2755</v>
      </c>
      <c r="G2280" s="184" t="s">
        <v>170</v>
      </c>
      <c r="H2280" s="185">
        <v>100</v>
      </c>
      <c r="I2280" s="186"/>
      <c r="J2280" s="187">
        <f>ROUND(I2280*H2280,2)</f>
        <v>0</v>
      </c>
      <c r="K2280" s="183" t="s">
        <v>171</v>
      </c>
      <c r="L2280" s="42"/>
      <c r="M2280" s="188" t="s">
        <v>19</v>
      </c>
      <c r="N2280" s="189" t="s">
        <v>41</v>
      </c>
      <c r="O2280" s="67"/>
      <c r="P2280" s="190">
        <f>O2280*H2280</f>
        <v>0</v>
      </c>
      <c r="Q2280" s="190">
        <v>1.8500000000000001E-3</v>
      </c>
      <c r="R2280" s="190">
        <f>Q2280*H2280</f>
        <v>0.185</v>
      </c>
      <c r="S2280" s="190">
        <v>0</v>
      </c>
      <c r="T2280" s="191">
        <f>S2280*H2280</f>
        <v>0</v>
      </c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R2280" s="192" t="s">
        <v>226</v>
      </c>
      <c r="AT2280" s="192" t="s">
        <v>167</v>
      </c>
      <c r="AU2280" s="192" t="s">
        <v>79</v>
      </c>
      <c r="AY2280" s="20" t="s">
        <v>165</v>
      </c>
      <c r="BE2280" s="193">
        <f>IF(N2280="základní",J2280,0)</f>
        <v>0</v>
      </c>
      <c r="BF2280" s="193">
        <f>IF(N2280="snížená",J2280,0)</f>
        <v>0</v>
      </c>
      <c r="BG2280" s="193">
        <f>IF(N2280="zákl. přenesená",J2280,0)</f>
        <v>0</v>
      </c>
      <c r="BH2280" s="193">
        <f>IF(N2280="sníž. přenesená",J2280,0)</f>
        <v>0</v>
      </c>
      <c r="BI2280" s="193">
        <f>IF(N2280="nulová",J2280,0)</f>
        <v>0</v>
      </c>
      <c r="BJ2280" s="20" t="s">
        <v>79</v>
      </c>
      <c r="BK2280" s="193">
        <f>ROUND(I2280*H2280,2)</f>
        <v>0</v>
      </c>
      <c r="BL2280" s="20" t="s">
        <v>226</v>
      </c>
      <c r="BM2280" s="192" t="s">
        <v>2756</v>
      </c>
    </row>
    <row r="2281" spans="1:65" s="2" customFormat="1" ht="11.25">
      <c r="A2281" s="37"/>
      <c r="B2281" s="38"/>
      <c r="C2281" s="39"/>
      <c r="D2281" s="194" t="s">
        <v>172</v>
      </c>
      <c r="E2281" s="39"/>
      <c r="F2281" s="195" t="s">
        <v>2757</v>
      </c>
      <c r="G2281" s="39"/>
      <c r="H2281" s="39"/>
      <c r="I2281" s="196"/>
      <c r="J2281" s="39"/>
      <c r="K2281" s="39"/>
      <c r="L2281" s="42"/>
      <c r="M2281" s="197"/>
      <c r="N2281" s="198"/>
      <c r="O2281" s="67"/>
      <c r="P2281" s="67"/>
      <c r="Q2281" s="67"/>
      <c r="R2281" s="67"/>
      <c r="S2281" s="67"/>
      <c r="T2281" s="68"/>
      <c r="U2281" s="37"/>
      <c r="V2281" s="37"/>
      <c r="W2281" s="37"/>
      <c r="X2281" s="37"/>
      <c r="Y2281" s="37"/>
      <c r="Z2281" s="37"/>
      <c r="AA2281" s="37"/>
      <c r="AB2281" s="37"/>
      <c r="AC2281" s="37"/>
      <c r="AD2281" s="37"/>
      <c r="AE2281" s="37"/>
      <c r="AT2281" s="20" t="s">
        <v>172</v>
      </c>
      <c r="AU2281" s="20" t="s">
        <v>79</v>
      </c>
    </row>
    <row r="2282" spans="1:65" s="13" customFormat="1" ht="11.25">
      <c r="B2282" s="199"/>
      <c r="C2282" s="200"/>
      <c r="D2282" s="201" t="s">
        <v>181</v>
      </c>
      <c r="E2282" s="202" t="s">
        <v>19</v>
      </c>
      <c r="F2282" s="203" t="s">
        <v>2758</v>
      </c>
      <c r="G2282" s="200"/>
      <c r="H2282" s="204">
        <v>100</v>
      </c>
      <c r="I2282" s="205"/>
      <c r="J2282" s="200"/>
      <c r="K2282" s="200"/>
      <c r="L2282" s="206"/>
      <c r="M2282" s="207"/>
      <c r="N2282" s="208"/>
      <c r="O2282" s="208"/>
      <c r="P2282" s="208"/>
      <c r="Q2282" s="208"/>
      <c r="R2282" s="208"/>
      <c r="S2282" s="208"/>
      <c r="T2282" s="209"/>
      <c r="AT2282" s="210" t="s">
        <v>181</v>
      </c>
      <c r="AU2282" s="210" t="s">
        <v>79</v>
      </c>
      <c r="AV2282" s="13" t="s">
        <v>79</v>
      </c>
      <c r="AW2282" s="13" t="s">
        <v>31</v>
      </c>
      <c r="AX2282" s="13" t="s">
        <v>73</v>
      </c>
      <c r="AY2282" s="210" t="s">
        <v>165</v>
      </c>
    </row>
    <row r="2283" spans="1:65" s="2" customFormat="1" ht="44.25" customHeight="1">
      <c r="A2283" s="37"/>
      <c r="B2283" s="38"/>
      <c r="C2283" s="233" t="s">
        <v>1750</v>
      </c>
      <c r="D2283" s="233" t="s">
        <v>502</v>
      </c>
      <c r="E2283" s="234" t="s">
        <v>2759</v>
      </c>
      <c r="F2283" s="235" t="s">
        <v>2760</v>
      </c>
      <c r="G2283" s="236" t="s">
        <v>323</v>
      </c>
      <c r="H2283" s="237">
        <v>369.62599999999998</v>
      </c>
      <c r="I2283" s="238"/>
      <c r="J2283" s="239">
        <f>ROUND(I2283*H2283,2)</f>
        <v>0</v>
      </c>
      <c r="K2283" s="235" t="s">
        <v>171</v>
      </c>
      <c r="L2283" s="240"/>
      <c r="M2283" s="241" t="s">
        <v>19</v>
      </c>
      <c r="N2283" s="242" t="s">
        <v>41</v>
      </c>
      <c r="O2283" s="67"/>
      <c r="P2283" s="190">
        <f>O2283*H2283</f>
        <v>0</v>
      </c>
      <c r="Q2283" s="190">
        <v>4.0000000000000002E-4</v>
      </c>
      <c r="R2283" s="190">
        <f>Q2283*H2283</f>
        <v>0.14785039999999999</v>
      </c>
      <c r="S2283" s="190">
        <v>0</v>
      </c>
      <c r="T2283" s="191">
        <f>S2283*H2283</f>
        <v>0</v>
      </c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R2283" s="192" t="s">
        <v>297</v>
      </c>
      <c r="AT2283" s="192" t="s">
        <v>502</v>
      </c>
      <c r="AU2283" s="192" t="s">
        <v>79</v>
      </c>
      <c r="AY2283" s="20" t="s">
        <v>165</v>
      </c>
      <c r="BE2283" s="193">
        <f>IF(N2283="základní",J2283,0)</f>
        <v>0</v>
      </c>
      <c r="BF2283" s="193">
        <f>IF(N2283="snížená",J2283,0)</f>
        <v>0</v>
      </c>
      <c r="BG2283" s="193">
        <f>IF(N2283="zákl. přenesená",J2283,0)</f>
        <v>0</v>
      </c>
      <c r="BH2283" s="193">
        <f>IF(N2283="sníž. přenesená",J2283,0)</f>
        <v>0</v>
      </c>
      <c r="BI2283" s="193">
        <f>IF(N2283="nulová",J2283,0)</f>
        <v>0</v>
      </c>
      <c r="BJ2283" s="20" t="s">
        <v>79</v>
      </c>
      <c r="BK2283" s="193">
        <f>ROUND(I2283*H2283,2)</f>
        <v>0</v>
      </c>
      <c r="BL2283" s="20" t="s">
        <v>226</v>
      </c>
      <c r="BM2283" s="192" t="s">
        <v>2124</v>
      </c>
    </row>
    <row r="2284" spans="1:65" s="13" customFormat="1" ht="11.25">
      <c r="B2284" s="199"/>
      <c r="C2284" s="200"/>
      <c r="D2284" s="201" t="s">
        <v>181</v>
      </c>
      <c r="E2284" s="202" t="s">
        <v>19</v>
      </c>
      <c r="F2284" s="203" t="s">
        <v>2761</v>
      </c>
      <c r="G2284" s="200"/>
      <c r="H2284" s="204">
        <v>369.62599999999998</v>
      </c>
      <c r="I2284" s="205"/>
      <c r="J2284" s="200"/>
      <c r="K2284" s="200"/>
      <c r="L2284" s="206"/>
      <c r="M2284" s="207"/>
      <c r="N2284" s="208"/>
      <c r="O2284" s="208"/>
      <c r="P2284" s="208"/>
      <c r="Q2284" s="208"/>
      <c r="R2284" s="208"/>
      <c r="S2284" s="208"/>
      <c r="T2284" s="209"/>
      <c r="AT2284" s="210" t="s">
        <v>181</v>
      </c>
      <c r="AU2284" s="210" t="s">
        <v>79</v>
      </c>
      <c r="AV2284" s="13" t="s">
        <v>79</v>
      </c>
      <c r="AW2284" s="13" t="s">
        <v>31</v>
      </c>
      <c r="AX2284" s="13" t="s">
        <v>69</v>
      </c>
      <c r="AY2284" s="210" t="s">
        <v>165</v>
      </c>
    </row>
    <row r="2285" spans="1:65" s="15" customFormat="1" ht="11.25">
      <c r="B2285" s="221"/>
      <c r="C2285" s="222"/>
      <c r="D2285" s="201" t="s">
        <v>181</v>
      </c>
      <c r="E2285" s="223" t="s">
        <v>19</v>
      </c>
      <c r="F2285" s="224" t="s">
        <v>184</v>
      </c>
      <c r="G2285" s="222"/>
      <c r="H2285" s="225">
        <v>369.62599999999998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181</v>
      </c>
      <c r="AU2285" s="231" t="s">
        <v>79</v>
      </c>
      <c r="AV2285" s="15" t="s">
        <v>88</v>
      </c>
      <c r="AW2285" s="15" t="s">
        <v>31</v>
      </c>
      <c r="AX2285" s="15" t="s">
        <v>73</v>
      </c>
      <c r="AY2285" s="231" t="s">
        <v>165</v>
      </c>
    </row>
    <row r="2286" spans="1:65" s="2" customFormat="1" ht="24.2" customHeight="1">
      <c r="A2286" s="37"/>
      <c r="B2286" s="38"/>
      <c r="C2286" s="233" t="s">
        <v>2762</v>
      </c>
      <c r="D2286" s="233" t="s">
        <v>502</v>
      </c>
      <c r="E2286" s="234" t="s">
        <v>2763</v>
      </c>
      <c r="F2286" s="235" t="s">
        <v>2764</v>
      </c>
      <c r="G2286" s="236" t="s">
        <v>323</v>
      </c>
      <c r="H2286" s="237">
        <v>11.26</v>
      </c>
      <c r="I2286" s="238"/>
      <c r="J2286" s="239">
        <f>ROUND(I2286*H2286,2)</f>
        <v>0</v>
      </c>
      <c r="K2286" s="235" t="s">
        <v>171</v>
      </c>
      <c r="L2286" s="240"/>
      <c r="M2286" s="241" t="s">
        <v>19</v>
      </c>
      <c r="N2286" s="242" t="s">
        <v>41</v>
      </c>
      <c r="O2286" s="67"/>
      <c r="P2286" s="190">
        <f>O2286*H2286</f>
        <v>0</v>
      </c>
      <c r="Q2286" s="190">
        <v>1.7000000000000001E-4</v>
      </c>
      <c r="R2286" s="190">
        <f>Q2286*H2286</f>
        <v>1.9142E-3</v>
      </c>
      <c r="S2286" s="190">
        <v>0</v>
      </c>
      <c r="T2286" s="191">
        <f>S2286*H2286</f>
        <v>0</v>
      </c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R2286" s="192" t="s">
        <v>297</v>
      </c>
      <c r="AT2286" s="192" t="s">
        <v>502</v>
      </c>
      <c r="AU2286" s="192" t="s">
        <v>79</v>
      </c>
      <c r="AY2286" s="20" t="s">
        <v>165</v>
      </c>
      <c r="BE2286" s="193">
        <f>IF(N2286="základní",J2286,0)</f>
        <v>0</v>
      </c>
      <c r="BF2286" s="193">
        <f>IF(N2286="snížená",J2286,0)</f>
        <v>0</v>
      </c>
      <c r="BG2286" s="193">
        <f>IF(N2286="zákl. přenesená",J2286,0)</f>
        <v>0</v>
      </c>
      <c r="BH2286" s="193">
        <f>IF(N2286="sníž. přenesená",J2286,0)</f>
        <v>0</v>
      </c>
      <c r="BI2286" s="193">
        <f>IF(N2286="nulová",J2286,0)</f>
        <v>0</v>
      </c>
      <c r="BJ2286" s="20" t="s">
        <v>79</v>
      </c>
      <c r="BK2286" s="193">
        <f>ROUND(I2286*H2286,2)</f>
        <v>0</v>
      </c>
      <c r="BL2286" s="20" t="s">
        <v>226</v>
      </c>
      <c r="BM2286" s="192" t="s">
        <v>2765</v>
      </c>
    </row>
    <row r="2287" spans="1:65" s="13" customFormat="1" ht="11.25">
      <c r="B2287" s="199"/>
      <c r="C2287" s="200"/>
      <c r="D2287" s="201" t="s">
        <v>181</v>
      </c>
      <c r="E2287" s="202" t="s">
        <v>19</v>
      </c>
      <c r="F2287" s="203" t="s">
        <v>2091</v>
      </c>
      <c r="G2287" s="200"/>
      <c r="H2287" s="204">
        <v>11.26</v>
      </c>
      <c r="I2287" s="205"/>
      <c r="J2287" s="200"/>
      <c r="K2287" s="200"/>
      <c r="L2287" s="206"/>
      <c r="M2287" s="207"/>
      <c r="N2287" s="208"/>
      <c r="O2287" s="208"/>
      <c r="P2287" s="208"/>
      <c r="Q2287" s="208"/>
      <c r="R2287" s="208"/>
      <c r="S2287" s="208"/>
      <c r="T2287" s="209"/>
      <c r="AT2287" s="210" t="s">
        <v>181</v>
      </c>
      <c r="AU2287" s="210" t="s">
        <v>79</v>
      </c>
      <c r="AV2287" s="13" t="s">
        <v>79</v>
      </c>
      <c r="AW2287" s="13" t="s">
        <v>31</v>
      </c>
      <c r="AX2287" s="13" t="s">
        <v>69</v>
      </c>
      <c r="AY2287" s="210" t="s">
        <v>165</v>
      </c>
    </row>
    <row r="2288" spans="1:65" s="15" customFormat="1" ht="11.25">
      <c r="B2288" s="221"/>
      <c r="C2288" s="222"/>
      <c r="D2288" s="201" t="s">
        <v>181</v>
      </c>
      <c r="E2288" s="223" t="s">
        <v>19</v>
      </c>
      <c r="F2288" s="224" t="s">
        <v>184</v>
      </c>
      <c r="G2288" s="222"/>
      <c r="H2288" s="225">
        <v>11.26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181</v>
      </c>
      <c r="AU2288" s="231" t="s">
        <v>79</v>
      </c>
      <c r="AV2288" s="15" t="s">
        <v>88</v>
      </c>
      <c r="AW2288" s="15" t="s">
        <v>31</v>
      </c>
      <c r="AX2288" s="15" t="s">
        <v>73</v>
      </c>
      <c r="AY2288" s="231" t="s">
        <v>165</v>
      </c>
    </row>
    <row r="2289" spans="1:65" s="2" customFormat="1" ht="49.15" customHeight="1">
      <c r="A2289" s="37"/>
      <c r="B2289" s="38"/>
      <c r="C2289" s="181" t="s">
        <v>1761</v>
      </c>
      <c r="D2289" s="181" t="s">
        <v>167</v>
      </c>
      <c r="E2289" s="182" t="s">
        <v>2766</v>
      </c>
      <c r="F2289" s="183" t="s">
        <v>2767</v>
      </c>
      <c r="G2289" s="184" t="s">
        <v>256</v>
      </c>
      <c r="H2289" s="185">
        <v>15.305</v>
      </c>
      <c r="I2289" s="186"/>
      <c r="J2289" s="187">
        <f>ROUND(I2289*H2289,2)</f>
        <v>0</v>
      </c>
      <c r="K2289" s="183" t="s">
        <v>171</v>
      </c>
      <c r="L2289" s="42"/>
      <c r="M2289" s="188" t="s">
        <v>19</v>
      </c>
      <c r="N2289" s="189" t="s">
        <v>41</v>
      </c>
      <c r="O2289" s="67"/>
      <c r="P2289" s="190">
        <f>O2289*H2289</f>
        <v>0</v>
      </c>
      <c r="Q2289" s="190">
        <v>0</v>
      </c>
      <c r="R2289" s="190">
        <f>Q2289*H2289</f>
        <v>0</v>
      </c>
      <c r="S2289" s="190">
        <v>0</v>
      </c>
      <c r="T2289" s="191">
        <f>S2289*H2289</f>
        <v>0</v>
      </c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R2289" s="192" t="s">
        <v>226</v>
      </c>
      <c r="AT2289" s="192" t="s">
        <v>167</v>
      </c>
      <c r="AU2289" s="192" t="s">
        <v>79</v>
      </c>
      <c r="AY2289" s="20" t="s">
        <v>165</v>
      </c>
      <c r="BE2289" s="193">
        <f>IF(N2289="základní",J2289,0)</f>
        <v>0</v>
      </c>
      <c r="BF2289" s="193">
        <f>IF(N2289="snížená",J2289,0)</f>
        <v>0</v>
      </c>
      <c r="BG2289" s="193">
        <f>IF(N2289="zákl. přenesená",J2289,0)</f>
        <v>0</v>
      </c>
      <c r="BH2289" s="193">
        <f>IF(N2289="sníž. přenesená",J2289,0)</f>
        <v>0</v>
      </c>
      <c r="BI2289" s="193">
        <f>IF(N2289="nulová",J2289,0)</f>
        <v>0</v>
      </c>
      <c r="BJ2289" s="20" t="s">
        <v>79</v>
      </c>
      <c r="BK2289" s="193">
        <f>ROUND(I2289*H2289,2)</f>
        <v>0</v>
      </c>
      <c r="BL2289" s="20" t="s">
        <v>226</v>
      </c>
      <c r="BM2289" s="192" t="s">
        <v>2768</v>
      </c>
    </row>
    <row r="2290" spans="1:65" s="2" customFormat="1" ht="11.25">
      <c r="A2290" s="37"/>
      <c r="B2290" s="38"/>
      <c r="C2290" s="39"/>
      <c r="D2290" s="194" t="s">
        <v>172</v>
      </c>
      <c r="E2290" s="39"/>
      <c r="F2290" s="195" t="s">
        <v>2769</v>
      </c>
      <c r="G2290" s="39"/>
      <c r="H2290" s="39"/>
      <c r="I2290" s="196"/>
      <c r="J2290" s="39"/>
      <c r="K2290" s="39"/>
      <c r="L2290" s="42"/>
      <c r="M2290" s="197"/>
      <c r="N2290" s="198"/>
      <c r="O2290" s="67"/>
      <c r="P2290" s="67"/>
      <c r="Q2290" s="67"/>
      <c r="R2290" s="67"/>
      <c r="S2290" s="67"/>
      <c r="T2290" s="68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T2290" s="20" t="s">
        <v>172</v>
      </c>
      <c r="AU2290" s="20" t="s">
        <v>79</v>
      </c>
    </row>
    <row r="2291" spans="1:65" s="12" customFormat="1" ht="22.9" customHeight="1">
      <c r="B2291" s="165"/>
      <c r="C2291" s="166"/>
      <c r="D2291" s="167" t="s">
        <v>68</v>
      </c>
      <c r="E2291" s="179" t="s">
        <v>2770</v>
      </c>
      <c r="F2291" s="179" t="s">
        <v>2771</v>
      </c>
      <c r="G2291" s="166"/>
      <c r="H2291" s="166"/>
      <c r="I2291" s="169"/>
      <c r="J2291" s="180">
        <f>BK2291</f>
        <v>0</v>
      </c>
      <c r="K2291" s="166"/>
      <c r="L2291" s="171"/>
      <c r="M2291" s="172"/>
      <c r="N2291" s="173"/>
      <c r="O2291" s="173"/>
      <c r="P2291" s="174">
        <f>P2292+SUM(P2293:P2359)</f>
        <v>0</v>
      </c>
      <c r="Q2291" s="173"/>
      <c r="R2291" s="174">
        <f>R2292+SUM(R2293:R2359)</f>
        <v>4.9488130100000003</v>
      </c>
      <c r="S2291" s="173"/>
      <c r="T2291" s="175">
        <f>T2292+SUM(T2293:T2359)</f>
        <v>0.20850000000000002</v>
      </c>
      <c r="AR2291" s="176" t="s">
        <v>79</v>
      </c>
      <c r="AT2291" s="177" t="s">
        <v>68</v>
      </c>
      <c r="AU2291" s="177" t="s">
        <v>73</v>
      </c>
      <c r="AY2291" s="176" t="s">
        <v>165</v>
      </c>
      <c r="BK2291" s="178">
        <f>BK2292+SUM(BK2293:BK2359)</f>
        <v>0</v>
      </c>
    </row>
    <row r="2292" spans="1:65" s="2" customFormat="1" ht="37.9" customHeight="1">
      <c r="A2292" s="37"/>
      <c r="B2292" s="38"/>
      <c r="C2292" s="181" t="s">
        <v>2772</v>
      </c>
      <c r="D2292" s="181" t="s">
        <v>167</v>
      </c>
      <c r="E2292" s="182" t="s">
        <v>2773</v>
      </c>
      <c r="F2292" s="183" t="s">
        <v>2774</v>
      </c>
      <c r="G2292" s="184" t="s">
        <v>323</v>
      </c>
      <c r="H2292" s="185">
        <v>33.369999999999997</v>
      </c>
      <c r="I2292" s="186"/>
      <c r="J2292" s="187">
        <f>ROUND(I2292*H2292,2)</f>
        <v>0</v>
      </c>
      <c r="K2292" s="183" t="s">
        <v>171</v>
      </c>
      <c r="L2292" s="42"/>
      <c r="M2292" s="188" t="s">
        <v>19</v>
      </c>
      <c r="N2292" s="189" t="s">
        <v>41</v>
      </c>
      <c r="O2292" s="67"/>
      <c r="P2292" s="190">
        <f>O2292*H2292</f>
        <v>0</v>
      </c>
      <c r="Q2292" s="190">
        <v>1.2999999999999999E-4</v>
      </c>
      <c r="R2292" s="190">
        <f>Q2292*H2292</f>
        <v>4.3380999999999992E-3</v>
      </c>
      <c r="S2292" s="190">
        <v>0</v>
      </c>
      <c r="T2292" s="191">
        <f>S2292*H2292</f>
        <v>0</v>
      </c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R2292" s="192" t="s">
        <v>226</v>
      </c>
      <c r="AT2292" s="192" t="s">
        <v>167</v>
      </c>
      <c r="AU2292" s="192" t="s">
        <v>79</v>
      </c>
      <c r="AY2292" s="20" t="s">
        <v>165</v>
      </c>
      <c r="BE2292" s="193">
        <f>IF(N2292="základní",J2292,0)</f>
        <v>0</v>
      </c>
      <c r="BF2292" s="193">
        <f>IF(N2292="snížená",J2292,0)</f>
        <v>0</v>
      </c>
      <c r="BG2292" s="193">
        <f>IF(N2292="zákl. přenesená",J2292,0)</f>
        <v>0</v>
      </c>
      <c r="BH2292" s="193">
        <f>IF(N2292="sníž. přenesená",J2292,0)</f>
        <v>0</v>
      </c>
      <c r="BI2292" s="193">
        <f>IF(N2292="nulová",J2292,0)</f>
        <v>0</v>
      </c>
      <c r="BJ2292" s="20" t="s">
        <v>79</v>
      </c>
      <c r="BK2292" s="193">
        <f>ROUND(I2292*H2292,2)</f>
        <v>0</v>
      </c>
      <c r="BL2292" s="20" t="s">
        <v>226</v>
      </c>
      <c r="BM2292" s="192" t="s">
        <v>2775</v>
      </c>
    </row>
    <row r="2293" spans="1:65" s="2" customFormat="1" ht="11.25">
      <c r="A2293" s="37"/>
      <c r="B2293" s="38"/>
      <c r="C2293" s="39"/>
      <c r="D2293" s="194" t="s">
        <v>172</v>
      </c>
      <c r="E2293" s="39"/>
      <c r="F2293" s="195" t="s">
        <v>2776</v>
      </c>
      <c r="G2293" s="39"/>
      <c r="H2293" s="39"/>
      <c r="I2293" s="196"/>
      <c r="J2293" s="39"/>
      <c r="K2293" s="39"/>
      <c r="L2293" s="42"/>
      <c r="M2293" s="197"/>
      <c r="N2293" s="198"/>
      <c r="O2293" s="67"/>
      <c r="P2293" s="67"/>
      <c r="Q2293" s="67"/>
      <c r="R2293" s="67"/>
      <c r="S2293" s="67"/>
      <c r="T2293" s="68"/>
      <c r="U2293" s="37"/>
      <c r="V2293" s="37"/>
      <c r="W2293" s="37"/>
      <c r="X2293" s="37"/>
      <c r="Y2293" s="37"/>
      <c r="Z2293" s="37"/>
      <c r="AA2293" s="37"/>
      <c r="AB2293" s="37"/>
      <c r="AC2293" s="37"/>
      <c r="AD2293" s="37"/>
      <c r="AE2293" s="37"/>
      <c r="AT2293" s="20" t="s">
        <v>172</v>
      </c>
      <c r="AU2293" s="20" t="s">
        <v>79</v>
      </c>
    </row>
    <row r="2294" spans="1:65" s="13" customFormat="1" ht="11.25">
      <c r="B2294" s="199"/>
      <c r="C2294" s="200"/>
      <c r="D2294" s="201" t="s">
        <v>181</v>
      </c>
      <c r="E2294" s="202" t="s">
        <v>19</v>
      </c>
      <c r="F2294" s="203" t="s">
        <v>2777</v>
      </c>
      <c r="G2294" s="200"/>
      <c r="H2294" s="204">
        <v>33.369999999999997</v>
      </c>
      <c r="I2294" s="205"/>
      <c r="J2294" s="200"/>
      <c r="K2294" s="200"/>
      <c r="L2294" s="206"/>
      <c r="M2294" s="207"/>
      <c r="N2294" s="208"/>
      <c r="O2294" s="208"/>
      <c r="P2294" s="208"/>
      <c r="Q2294" s="208"/>
      <c r="R2294" s="208"/>
      <c r="S2294" s="208"/>
      <c r="T2294" s="209"/>
      <c r="AT2294" s="210" t="s">
        <v>181</v>
      </c>
      <c r="AU2294" s="210" t="s">
        <v>79</v>
      </c>
      <c r="AV2294" s="13" t="s">
        <v>79</v>
      </c>
      <c r="AW2294" s="13" t="s">
        <v>31</v>
      </c>
      <c r="AX2294" s="13" t="s">
        <v>69</v>
      </c>
      <c r="AY2294" s="210" t="s">
        <v>165</v>
      </c>
    </row>
    <row r="2295" spans="1:65" s="15" customFormat="1" ht="11.25">
      <c r="B2295" s="221"/>
      <c r="C2295" s="222"/>
      <c r="D2295" s="201" t="s">
        <v>181</v>
      </c>
      <c r="E2295" s="223" t="s">
        <v>19</v>
      </c>
      <c r="F2295" s="224" t="s">
        <v>184</v>
      </c>
      <c r="G2295" s="222"/>
      <c r="H2295" s="225">
        <v>33.369999999999997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181</v>
      </c>
      <c r="AU2295" s="231" t="s">
        <v>79</v>
      </c>
      <c r="AV2295" s="15" t="s">
        <v>88</v>
      </c>
      <c r="AW2295" s="15" t="s">
        <v>31</v>
      </c>
      <c r="AX2295" s="15" t="s">
        <v>73</v>
      </c>
      <c r="AY2295" s="231" t="s">
        <v>165</v>
      </c>
    </row>
    <row r="2296" spans="1:65" s="2" customFormat="1" ht="24.2" customHeight="1">
      <c r="A2296" s="37"/>
      <c r="B2296" s="38"/>
      <c r="C2296" s="181" t="s">
        <v>1765</v>
      </c>
      <c r="D2296" s="181" t="s">
        <v>167</v>
      </c>
      <c r="E2296" s="182" t="s">
        <v>2778</v>
      </c>
      <c r="F2296" s="183" t="s">
        <v>2779</v>
      </c>
      <c r="G2296" s="184" t="s">
        <v>323</v>
      </c>
      <c r="H2296" s="185">
        <v>6.984</v>
      </c>
      <c r="I2296" s="186"/>
      <c r="J2296" s="187">
        <f>ROUND(I2296*H2296,2)</f>
        <v>0</v>
      </c>
      <c r="K2296" s="183" t="s">
        <v>171</v>
      </c>
      <c r="L2296" s="42"/>
      <c r="M2296" s="188" t="s">
        <v>19</v>
      </c>
      <c r="N2296" s="189" t="s">
        <v>41</v>
      </c>
      <c r="O2296" s="67"/>
      <c r="P2296" s="190">
        <f>O2296*H2296</f>
        <v>0</v>
      </c>
      <c r="Q2296" s="190">
        <v>1.2999999999999999E-4</v>
      </c>
      <c r="R2296" s="190">
        <f>Q2296*H2296</f>
        <v>9.0791999999999989E-4</v>
      </c>
      <c r="S2296" s="190">
        <v>0</v>
      </c>
      <c r="T2296" s="191">
        <f>S2296*H2296</f>
        <v>0</v>
      </c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R2296" s="192" t="s">
        <v>226</v>
      </c>
      <c r="AT2296" s="192" t="s">
        <v>167</v>
      </c>
      <c r="AU2296" s="192" t="s">
        <v>79</v>
      </c>
      <c r="AY2296" s="20" t="s">
        <v>165</v>
      </c>
      <c r="BE2296" s="193">
        <f>IF(N2296="základní",J2296,0)</f>
        <v>0</v>
      </c>
      <c r="BF2296" s="193">
        <f>IF(N2296="snížená",J2296,0)</f>
        <v>0</v>
      </c>
      <c r="BG2296" s="193">
        <f>IF(N2296="zákl. přenesená",J2296,0)</f>
        <v>0</v>
      </c>
      <c r="BH2296" s="193">
        <f>IF(N2296="sníž. přenesená",J2296,0)</f>
        <v>0</v>
      </c>
      <c r="BI2296" s="193">
        <f>IF(N2296="nulová",J2296,0)</f>
        <v>0</v>
      </c>
      <c r="BJ2296" s="20" t="s">
        <v>79</v>
      </c>
      <c r="BK2296" s="193">
        <f>ROUND(I2296*H2296,2)</f>
        <v>0</v>
      </c>
      <c r="BL2296" s="20" t="s">
        <v>226</v>
      </c>
      <c r="BM2296" s="192" t="s">
        <v>2780</v>
      </c>
    </row>
    <row r="2297" spans="1:65" s="2" customFormat="1" ht="11.25">
      <c r="A2297" s="37"/>
      <c r="B2297" s="38"/>
      <c r="C2297" s="39"/>
      <c r="D2297" s="194" t="s">
        <v>172</v>
      </c>
      <c r="E2297" s="39"/>
      <c r="F2297" s="195" t="s">
        <v>2781</v>
      </c>
      <c r="G2297" s="39"/>
      <c r="H2297" s="39"/>
      <c r="I2297" s="196"/>
      <c r="J2297" s="39"/>
      <c r="K2297" s="39"/>
      <c r="L2297" s="42"/>
      <c r="M2297" s="197"/>
      <c r="N2297" s="198"/>
      <c r="O2297" s="67"/>
      <c r="P2297" s="67"/>
      <c r="Q2297" s="67"/>
      <c r="R2297" s="67"/>
      <c r="S2297" s="67"/>
      <c r="T2297" s="68"/>
      <c r="U2297" s="37"/>
      <c r="V2297" s="37"/>
      <c r="W2297" s="37"/>
      <c r="X2297" s="37"/>
      <c r="Y2297" s="37"/>
      <c r="Z2297" s="37"/>
      <c r="AA2297" s="37"/>
      <c r="AB2297" s="37"/>
      <c r="AC2297" s="37"/>
      <c r="AD2297" s="37"/>
      <c r="AE2297" s="37"/>
      <c r="AT2297" s="20" t="s">
        <v>172</v>
      </c>
      <c r="AU2297" s="20" t="s">
        <v>79</v>
      </c>
    </row>
    <row r="2298" spans="1:65" s="13" customFormat="1" ht="11.25">
      <c r="B2298" s="199"/>
      <c r="C2298" s="200"/>
      <c r="D2298" s="201" t="s">
        <v>181</v>
      </c>
      <c r="E2298" s="202" t="s">
        <v>19</v>
      </c>
      <c r="F2298" s="203" t="s">
        <v>2782</v>
      </c>
      <c r="G2298" s="200"/>
      <c r="H2298" s="204">
        <v>6.984</v>
      </c>
      <c r="I2298" s="205"/>
      <c r="J2298" s="200"/>
      <c r="K2298" s="200"/>
      <c r="L2298" s="206"/>
      <c r="M2298" s="207"/>
      <c r="N2298" s="208"/>
      <c r="O2298" s="208"/>
      <c r="P2298" s="208"/>
      <c r="Q2298" s="208"/>
      <c r="R2298" s="208"/>
      <c r="S2298" s="208"/>
      <c r="T2298" s="209"/>
      <c r="AT2298" s="210" t="s">
        <v>181</v>
      </c>
      <c r="AU2298" s="210" t="s">
        <v>79</v>
      </c>
      <c r="AV2298" s="13" t="s">
        <v>79</v>
      </c>
      <c r="AW2298" s="13" t="s">
        <v>31</v>
      </c>
      <c r="AX2298" s="13" t="s">
        <v>73</v>
      </c>
      <c r="AY2298" s="210" t="s">
        <v>165</v>
      </c>
    </row>
    <row r="2299" spans="1:65" s="2" customFormat="1" ht="24.2" customHeight="1">
      <c r="A2299" s="37"/>
      <c r="B2299" s="38"/>
      <c r="C2299" s="233" t="s">
        <v>2783</v>
      </c>
      <c r="D2299" s="233" t="s">
        <v>502</v>
      </c>
      <c r="E2299" s="234" t="s">
        <v>2784</v>
      </c>
      <c r="F2299" s="235" t="s">
        <v>2785</v>
      </c>
      <c r="G2299" s="236" t="s">
        <v>323</v>
      </c>
      <c r="H2299" s="237">
        <v>46.406999999999996</v>
      </c>
      <c r="I2299" s="238"/>
      <c r="J2299" s="239">
        <f>ROUND(I2299*H2299,2)</f>
        <v>0</v>
      </c>
      <c r="K2299" s="235" t="s">
        <v>171</v>
      </c>
      <c r="L2299" s="240"/>
      <c r="M2299" s="241" t="s">
        <v>19</v>
      </c>
      <c r="N2299" s="242" t="s">
        <v>41</v>
      </c>
      <c r="O2299" s="67"/>
      <c r="P2299" s="190">
        <f>O2299*H2299</f>
        <v>0</v>
      </c>
      <c r="Q2299" s="190">
        <v>9.4999999999999998E-3</v>
      </c>
      <c r="R2299" s="190">
        <f>Q2299*H2299</f>
        <v>0.44086649999999994</v>
      </c>
      <c r="S2299" s="190">
        <v>0</v>
      </c>
      <c r="T2299" s="191">
        <f>S2299*H2299</f>
        <v>0</v>
      </c>
      <c r="U2299" s="37"/>
      <c r="V2299" s="37"/>
      <c r="W2299" s="37"/>
      <c r="X2299" s="37"/>
      <c r="Y2299" s="37"/>
      <c r="Z2299" s="37"/>
      <c r="AA2299" s="37"/>
      <c r="AB2299" s="37"/>
      <c r="AC2299" s="37"/>
      <c r="AD2299" s="37"/>
      <c r="AE2299" s="37"/>
      <c r="AR2299" s="192" t="s">
        <v>297</v>
      </c>
      <c r="AT2299" s="192" t="s">
        <v>502</v>
      </c>
      <c r="AU2299" s="192" t="s">
        <v>79</v>
      </c>
      <c r="AY2299" s="20" t="s">
        <v>165</v>
      </c>
      <c r="BE2299" s="193">
        <f>IF(N2299="základní",J2299,0)</f>
        <v>0</v>
      </c>
      <c r="BF2299" s="193">
        <f>IF(N2299="snížená",J2299,0)</f>
        <v>0</v>
      </c>
      <c r="BG2299" s="193">
        <f>IF(N2299="zákl. přenesená",J2299,0)</f>
        <v>0</v>
      </c>
      <c r="BH2299" s="193">
        <f>IF(N2299="sníž. přenesená",J2299,0)</f>
        <v>0</v>
      </c>
      <c r="BI2299" s="193">
        <f>IF(N2299="nulová",J2299,0)</f>
        <v>0</v>
      </c>
      <c r="BJ2299" s="20" t="s">
        <v>79</v>
      </c>
      <c r="BK2299" s="193">
        <f>ROUND(I2299*H2299,2)</f>
        <v>0</v>
      </c>
      <c r="BL2299" s="20" t="s">
        <v>226</v>
      </c>
      <c r="BM2299" s="192" t="s">
        <v>2786</v>
      </c>
    </row>
    <row r="2300" spans="1:65" s="13" customFormat="1" ht="11.25">
      <c r="B2300" s="199"/>
      <c r="C2300" s="200"/>
      <c r="D2300" s="201" t="s">
        <v>181</v>
      </c>
      <c r="E2300" s="200"/>
      <c r="F2300" s="203" t="s">
        <v>2787</v>
      </c>
      <c r="G2300" s="200"/>
      <c r="H2300" s="204">
        <v>46.406999999999996</v>
      </c>
      <c r="I2300" s="205"/>
      <c r="J2300" s="200"/>
      <c r="K2300" s="200"/>
      <c r="L2300" s="206"/>
      <c r="M2300" s="207"/>
      <c r="N2300" s="208"/>
      <c r="O2300" s="208"/>
      <c r="P2300" s="208"/>
      <c r="Q2300" s="208"/>
      <c r="R2300" s="208"/>
      <c r="S2300" s="208"/>
      <c r="T2300" s="209"/>
      <c r="AT2300" s="210" t="s">
        <v>181</v>
      </c>
      <c r="AU2300" s="210" t="s">
        <v>79</v>
      </c>
      <c r="AV2300" s="13" t="s">
        <v>79</v>
      </c>
      <c r="AW2300" s="13" t="s">
        <v>4</v>
      </c>
      <c r="AX2300" s="13" t="s">
        <v>73</v>
      </c>
      <c r="AY2300" s="210" t="s">
        <v>165</v>
      </c>
    </row>
    <row r="2301" spans="1:65" s="2" customFormat="1" ht="24.2" customHeight="1">
      <c r="A2301" s="37"/>
      <c r="B2301" s="38"/>
      <c r="C2301" s="233" t="s">
        <v>1770</v>
      </c>
      <c r="D2301" s="233" t="s">
        <v>502</v>
      </c>
      <c r="E2301" s="234" t="s">
        <v>2788</v>
      </c>
      <c r="F2301" s="235" t="s">
        <v>2789</v>
      </c>
      <c r="G2301" s="236" t="s">
        <v>323</v>
      </c>
      <c r="H2301" s="237">
        <v>33.369999999999997</v>
      </c>
      <c r="I2301" s="238"/>
      <c r="J2301" s="239">
        <f>ROUND(I2301*H2301,2)</f>
        <v>0</v>
      </c>
      <c r="K2301" s="235" t="s">
        <v>171</v>
      </c>
      <c r="L2301" s="240"/>
      <c r="M2301" s="241" t="s">
        <v>19</v>
      </c>
      <c r="N2301" s="242" t="s">
        <v>41</v>
      </c>
      <c r="O2301" s="67"/>
      <c r="P2301" s="190">
        <f>O2301*H2301</f>
        <v>0</v>
      </c>
      <c r="Q2301" s="190">
        <v>1.2E-2</v>
      </c>
      <c r="R2301" s="190">
        <f>Q2301*H2301</f>
        <v>0.40043999999999996</v>
      </c>
      <c r="S2301" s="190">
        <v>0</v>
      </c>
      <c r="T2301" s="191">
        <f>S2301*H2301</f>
        <v>0</v>
      </c>
      <c r="U2301" s="37"/>
      <c r="V2301" s="37"/>
      <c r="W2301" s="37"/>
      <c r="X2301" s="37"/>
      <c r="Y2301" s="37"/>
      <c r="Z2301" s="37"/>
      <c r="AA2301" s="37"/>
      <c r="AB2301" s="37"/>
      <c r="AC2301" s="37"/>
      <c r="AD2301" s="37"/>
      <c r="AE2301" s="37"/>
      <c r="AR2301" s="192" t="s">
        <v>297</v>
      </c>
      <c r="AT2301" s="192" t="s">
        <v>502</v>
      </c>
      <c r="AU2301" s="192" t="s">
        <v>79</v>
      </c>
      <c r="AY2301" s="20" t="s">
        <v>165</v>
      </c>
      <c r="BE2301" s="193">
        <f>IF(N2301="základní",J2301,0)</f>
        <v>0</v>
      </c>
      <c r="BF2301" s="193">
        <f>IF(N2301="snížená",J2301,0)</f>
        <v>0</v>
      </c>
      <c r="BG2301" s="193">
        <f>IF(N2301="zákl. přenesená",J2301,0)</f>
        <v>0</v>
      </c>
      <c r="BH2301" s="193">
        <f>IF(N2301="sníž. přenesená",J2301,0)</f>
        <v>0</v>
      </c>
      <c r="BI2301" s="193">
        <f>IF(N2301="nulová",J2301,0)</f>
        <v>0</v>
      </c>
      <c r="BJ2301" s="20" t="s">
        <v>79</v>
      </c>
      <c r="BK2301" s="193">
        <f>ROUND(I2301*H2301,2)</f>
        <v>0</v>
      </c>
      <c r="BL2301" s="20" t="s">
        <v>226</v>
      </c>
      <c r="BM2301" s="192" t="s">
        <v>2790</v>
      </c>
    </row>
    <row r="2302" spans="1:65" s="2" customFormat="1" ht="24.2" customHeight="1">
      <c r="A2302" s="37"/>
      <c r="B2302" s="38"/>
      <c r="C2302" s="181" t="s">
        <v>2791</v>
      </c>
      <c r="D2302" s="181" t="s">
        <v>167</v>
      </c>
      <c r="E2302" s="182" t="s">
        <v>2792</v>
      </c>
      <c r="F2302" s="183" t="s">
        <v>2793</v>
      </c>
      <c r="G2302" s="184" t="s">
        <v>323</v>
      </c>
      <c r="H2302" s="185">
        <v>40.270000000000003</v>
      </c>
      <c r="I2302" s="186"/>
      <c r="J2302" s="187">
        <f>ROUND(I2302*H2302,2)</f>
        <v>0</v>
      </c>
      <c r="K2302" s="183" t="s">
        <v>171</v>
      </c>
      <c r="L2302" s="42"/>
      <c r="M2302" s="188" t="s">
        <v>19</v>
      </c>
      <c r="N2302" s="189" t="s">
        <v>41</v>
      </c>
      <c r="O2302" s="67"/>
      <c r="P2302" s="190">
        <f>O2302*H2302</f>
        <v>0</v>
      </c>
      <c r="Q2302" s="190">
        <v>0</v>
      </c>
      <c r="R2302" s="190">
        <f>Q2302*H2302</f>
        <v>0</v>
      </c>
      <c r="S2302" s="190">
        <v>0</v>
      </c>
      <c r="T2302" s="191">
        <f>S2302*H2302</f>
        <v>0</v>
      </c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R2302" s="192" t="s">
        <v>226</v>
      </c>
      <c r="AT2302" s="192" t="s">
        <v>167</v>
      </c>
      <c r="AU2302" s="192" t="s">
        <v>79</v>
      </c>
      <c r="AY2302" s="20" t="s">
        <v>165</v>
      </c>
      <c r="BE2302" s="193">
        <f>IF(N2302="základní",J2302,0)</f>
        <v>0</v>
      </c>
      <c r="BF2302" s="193">
        <f>IF(N2302="snížená",J2302,0)</f>
        <v>0</v>
      </c>
      <c r="BG2302" s="193">
        <f>IF(N2302="zákl. přenesená",J2302,0)</f>
        <v>0</v>
      </c>
      <c r="BH2302" s="193">
        <f>IF(N2302="sníž. přenesená",J2302,0)</f>
        <v>0</v>
      </c>
      <c r="BI2302" s="193">
        <f>IF(N2302="nulová",J2302,0)</f>
        <v>0</v>
      </c>
      <c r="BJ2302" s="20" t="s">
        <v>79</v>
      </c>
      <c r="BK2302" s="193">
        <f>ROUND(I2302*H2302,2)</f>
        <v>0</v>
      </c>
      <c r="BL2302" s="20" t="s">
        <v>226</v>
      </c>
      <c r="BM2302" s="192" t="s">
        <v>2794</v>
      </c>
    </row>
    <row r="2303" spans="1:65" s="2" customFormat="1" ht="11.25">
      <c r="A2303" s="37"/>
      <c r="B2303" s="38"/>
      <c r="C2303" s="39"/>
      <c r="D2303" s="194" t="s">
        <v>172</v>
      </c>
      <c r="E2303" s="39"/>
      <c r="F2303" s="195" t="s">
        <v>2795</v>
      </c>
      <c r="G2303" s="39"/>
      <c r="H2303" s="39"/>
      <c r="I2303" s="196"/>
      <c r="J2303" s="39"/>
      <c r="K2303" s="39"/>
      <c r="L2303" s="42"/>
      <c r="M2303" s="197"/>
      <c r="N2303" s="198"/>
      <c r="O2303" s="67"/>
      <c r="P2303" s="67"/>
      <c r="Q2303" s="67"/>
      <c r="R2303" s="67"/>
      <c r="S2303" s="67"/>
      <c r="T2303" s="68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T2303" s="20" t="s">
        <v>172</v>
      </c>
      <c r="AU2303" s="20" t="s">
        <v>79</v>
      </c>
    </row>
    <row r="2304" spans="1:65" s="13" customFormat="1" ht="11.25">
      <c r="B2304" s="199"/>
      <c r="C2304" s="200"/>
      <c r="D2304" s="201" t="s">
        <v>181</v>
      </c>
      <c r="E2304" s="202" t="s">
        <v>19</v>
      </c>
      <c r="F2304" s="203" t="s">
        <v>2796</v>
      </c>
      <c r="G2304" s="200"/>
      <c r="H2304" s="204">
        <v>40.270000000000003</v>
      </c>
      <c r="I2304" s="205"/>
      <c r="J2304" s="200"/>
      <c r="K2304" s="200"/>
      <c r="L2304" s="206"/>
      <c r="M2304" s="207"/>
      <c r="N2304" s="208"/>
      <c r="O2304" s="208"/>
      <c r="P2304" s="208"/>
      <c r="Q2304" s="208"/>
      <c r="R2304" s="208"/>
      <c r="S2304" s="208"/>
      <c r="T2304" s="209"/>
      <c r="AT2304" s="210" t="s">
        <v>181</v>
      </c>
      <c r="AU2304" s="210" t="s">
        <v>79</v>
      </c>
      <c r="AV2304" s="13" t="s">
        <v>79</v>
      </c>
      <c r="AW2304" s="13" t="s">
        <v>31</v>
      </c>
      <c r="AX2304" s="13" t="s">
        <v>69</v>
      </c>
      <c r="AY2304" s="210" t="s">
        <v>165</v>
      </c>
    </row>
    <row r="2305" spans="1:65" s="15" customFormat="1" ht="11.25">
      <c r="B2305" s="221"/>
      <c r="C2305" s="222"/>
      <c r="D2305" s="201" t="s">
        <v>181</v>
      </c>
      <c r="E2305" s="223" t="s">
        <v>19</v>
      </c>
      <c r="F2305" s="224" t="s">
        <v>184</v>
      </c>
      <c r="G2305" s="222"/>
      <c r="H2305" s="225">
        <v>40.270000000000003</v>
      </c>
      <c r="I2305" s="226"/>
      <c r="J2305" s="222"/>
      <c r="K2305" s="222"/>
      <c r="L2305" s="227"/>
      <c r="M2305" s="228"/>
      <c r="N2305" s="229"/>
      <c r="O2305" s="229"/>
      <c r="P2305" s="229"/>
      <c r="Q2305" s="229"/>
      <c r="R2305" s="229"/>
      <c r="S2305" s="229"/>
      <c r="T2305" s="230"/>
      <c r="AT2305" s="231" t="s">
        <v>181</v>
      </c>
      <c r="AU2305" s="231" t="s">
        <v>79</v>
      </c>
      <c r="AV2305" s="15" t="s">
        <v>88</v>
      </c>
      <c r="AW2305" s="15" t="s">
        <v>31</v>
      </c>
      <c r="AX2305" s="15" t="s">
        <v>73</v>
      </c>
      <c r="AY2305" s="231" t="s">
        <v>165</v>
      </c>
    </row>
    <row r="2306" spans="1:65" s="2" customFormat="1" ht="49.15" customHeight="1">
      <c r="A2306" s="37"/>
      <c r="B2306" s="38"/>
      <c r="C2306" s="233" t="s">
        <v>1774</v>
      </c>
      <c r="D2306" s="233" t="s">
        <v>502</v>
      </c>
      <c r="E2306" s="234" t="s">
        <v>2797</v>
      </c>
      <c r="F2306" s="235" t="s">
        <v>2798</v>
      </c>
      <c r="G2306" s="236" t="s">
        <v>323</v>
      </c>
      <c r="H2306" s="237">
        <v>37.073999999999998</v>
      </c>
      <c r="I2306" s="238"/>
      <c r="J2306" s="239">
        <f>ROUND(I2306*H2306,2)</f>
        <v>0</v>
      </c>
      <c r="K2306" s="235" t="s">
        <v>171</v>
      </c>
      <c r="L2306" s="240"/>
      <c r="M2306" s="241" t="s">
        <v>19</v>
      </c>
      <c r="N2306" s="242" t="s">
        <v>41</v>
      </c>
      <c r="O2306" s="67"/>
      <c r="P2306" s="190">
        <f>O2306*H2306</f>
        <v>0</v>
      </c>
      <c r="Q2306" s="190">
        <v>1.2999999999999999E-4</v>
      </c>
      <c r="R2306" s="190">
        <f>Q2306*H2306</f>
        <v>4.8196199999999993E-3</v>
      </c>
      <c r="S2306" s="190">
        <v>0</v>
      </c>
      <c r="T2306" s="191">
        <f>S2306*H2306</f>
        <v>0</v>
      </c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R2306" s="192" t="s">
        <v>297</v>
      </c>
      <c r="AT2306" s="192" t="s">
        <v>502</v>
      </c>
      <c r="AU2306" s="192" t="s">
        <v>79</v>
      </c>
      <c r="AY2306" s="20" t="s">
        <v>165</v>
      </c>
      <c r="BE2306" s="193">
        <f>IF(N2306="základní",J2306,0)</f>
        <v>0</v>
      </c>
      <c r="BF2306" s="193">
        <f>IF(N2306="snížená",J2306,0)</f>
        <v>0</v>
      </c>
      <c r="BG2306" s="193">
        <f>IF(N2306="zákl. přenesená",J2306,0)</f>
        <v>0</v>
      </c>
      <c r="BH2306" s="193">
        <f>IF(N2306="sníž. přenesená",J2306,0)</f>
        <v>0</v>
      </c>
      <c r="BI2306" s="193">
        <f>IF(N2306="nulová",J2306,0)</f>
        <v>0</v>
      </c>
      <c r="BJ2306" s="20" t="s">
        <v>79</v>
      </c>
      <c r="BK2306" s="193">
        <f>ROUND(I2306*H2306,2)</f>
        <v>0</v>
      </c>
      <c r="BL2306" s="20" t="s">
        <v>226</v>
      </c>
      <c r="BM2306" s="192" t="s">
        <v>2799</v>
      </c>
    </row>
    <row r="2307" spans="1:65" s="13" customFormat="1" ht="11.25">
      <c r="B2307" s="199"/>
      <c r="C2307" s="200"/>
      <c r="D2307" s="201" t="s">
        <v>181</v>
      </c>
      <c r="E2307" s="200"/>
      <c r="F2307" s="203" t="s">
        <v>2800</v>
      </c>
      <c r="G2307" s="200"/>
      <c r="H2307" s="204">
        <v>37.073999999999998</v>
      </c>
      <c r="I2307" s="205"/>
      <c r="J2307" s="200"/>
      <c r="K2307" s="200"/>
      <c r="L2307" s="206"/>
      <c r="M2307" s="207"/>
      <c r="N2307" s="208"/>
      <c r="O2307" s="208"/>
      <c r="P2307" s="208"/>
      <c r="Q2307" s="208"/>
      <c r="R2307" s="208"/>
      <c r="S2307" s="208"/>
      <c r="T2307" s="209"/>
      <c r="AT2307" s="210" t="s">
        <v>181</v>
      </c>
      <c r="AU2307" s="210" t="s">
        <v>79</v>
      </c>
      <c r="AV2307" s="13" t="s">
        <v>79</v>
      </c>
      <c r="AW2307" s="13" t="s">
        <v>4</v>
      </c>
      <c r="AX2307" s="13" t="s">
        <v>73</v>
      </c>
      <c r="AY2307" s="210" t="s">
        <v>165</v>
      </c>
    </row>
    <row r="2308" spans="1:65" s="2" customFormat="1" ht="24.2" customHeight="1">
      <c r="A2308" s="37"/>
      <c r="B2308" s="38"/>
      <c r="C2308" s="181" t="s">
        <v>2801</v>
      </c>
      <c r="D2308" s="181" t="s">
        <v>167</v>
      </c>
      <c r="E2308" s="182" t="s">
        <v>2802</v>
      </c>
      <c r="F2308" s="183" t="s">
        <v>2803</v>
      </c>
      <c r="G2308" s="184" t="s">
        <v>170</v>
      </c>
      <c r="H2308" s="185">
        <v>121.285</v>
      </c>
      <c r="I2308" s="186"/>
      <c r="J2308" s="187">
        <f>ROUND(I2308*H2308,2)</f>
        <v>0</v>
      </c>
      <c r="K2308" s="183" t="s">
        <v>171</v>
      </c>
      <c r="L2308" s="42"/>
      <c r="M2308" s="188" t="s">
        <v>19</v>
      </c>
      <c r="N2308" s="189" t="s">
        <v>41</v>
      </c>
      <c r="O2308" s="67"/>
      <c r="P2308" s="190">
        <f>O2308*H2308</f>
        <v>0</v>
      </c>
      <c r="Q2308" s="190">
        <v>1.2999999999999999E-4</v>
      </c>
      <c r="R2308" s="190">
        <f>Q2308*H2308</f>
        <v>1.5767049999999998E-2</v>
      </c>
      <c r="S2308" s="190">
        <v>0</v>
      </c>
      <c r="T2308" s="191">
        <f>S2308*H2308</f>
        <v>0</v>
      </c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R2308" s="192" t="s">
        <v>226</v>
      </c>
      <c r="AT2308" s="192" t="s">
        <v>167</v>
      </c>
      <c r="AU2308" s="192" t="s">
        <v>79</v>
      </c>
      <c r="AY2308" s="20" t="s">
        <v>165</v>
      </c>
      <c r="BE2308" s="193">
        <f>IF(N2308="základní",J2308,0)</f>
        <v>0</v>
      </c>
      <c r="BF2308" s="193">
        <f>IF(N2308="snížená",J2308,0)</f>
        <v>0</v>
      </c>
      <c r="BG2308" s="193">
        <f>IF(N2308="zákl. přenesená",J2308,0)</f>
        <v>0</v>
      </c>
      <c r="BH2308" s="193">
        <f>IF(N2308="sníž. přenesená",J2308,0)</f>
        <v>0</v>
      </c>
      <c r="BI2308" s="193">
        <f>IF(N2308="nulová",J2308,0)</f>
        <v>0</v>
      </c>
      <c r="BJ2308" s="20" t="s">
        <v>79</v>
      </c>
      <c r="BK2308" s="193">
        <f>ROUND(I2308*H2308,2)</f>
        <v>0</v>
      </c>
      <c r="BL2308" s="20" t="s">
        <v>226</v>
      </c>
      <c r="BM2308" s="192" t="s">
        <v>2804</v>
      </c>
    </row>
    <row r="2309" spans="1:65" s="2" customFormat="1" ht="11.25">
      <c r="A2309" s="37"/>
      <c r="B2309" s="38"/>
      <c r="C2309" s="39"/>
      <c r="D2309" s="194" t="s">
        <v>172</v>
      </c>
      <c r="E2309" s="39"/>
      <c r="F2309" s="195" t="s">
        <v>2805</v>
      </c>
      <c r="G2309" s="39"/>
      <c r="H2309" s="39"/>
      <c r="I2309" s="196"/>
      <c r="J2309" s="39"/>
      <c r="K2309" s="39"/>
      <c r="L2309" s="42"/>
      <c r="M2309" s="197"/>
      <c r="N2309" s="198"/>
      <c r="O2309" s="67"/>
      <c r="P2309" s="67"/>
      <c r="Q2309" s="67"/>
      <c r="R2309" s="67"/>
      <c r="S2309" s="67"/>
      <c r="T2309" s="68"/>
      <c r="U2309" s="37"/>
      <c r="V2309" s="37"/>
      <c r="W2309" s="37"/>
      <c r="X2309" s="37"/>
      <c r="Y2309" s="37"/>
      <c r="Z2309" s="37"/>
      <c r="AA2309" s="37"/>
      <c r="AB2309" s="37"/>
      <c r="AC2309" s="37"/>
      <c r="AD2309" s="37"/>
      <c r="AE2309" s="37"/>
      <c r="AT2309" s="20" t="s">
        <v>172</v>
      </c>
      <c r="AU2309" s="20" t="s">
        <v>79</v>
      </c>
    </row>
    <row r="2310" spans="1:65" s="2" customFormat="1" ht="24.2" customHeight="1">
      <c r="A2310" s="37"/>
      <c r="B2310" s="38"/>
      <c r="C2310" s="233" t="s">
        <v>1779</v>
      </c>
      <c r="D2310" s="233" t="s">
        <v>502</v>
      </c>
      <c r="E2310" s="234" t="s">
        <v>2229</v>
      </c>
      <c r="F2310" s="235" t="s">
        <v>2230</v>
      </c>
      <c r="G2310" s="236" t="s">
        <v>179</v>
      </c>
      <c r="H2310" s="237">
        <v>0.32400000000000001</v>
      </c>
      <c r="I2310" s="238"/>
      <c r="J2310" s="239">
        <f>ROUND(I2310*H2310,2)</f>
        <v>0</v>
      </c>
      <c r="K2310" s="235" t="s">
        <v>171</v>
      </c>
      <c r="L2310" s="240"/>
      <c r="M2310" s="241" t="s">
        <v>19</v>
      </c>
      <c r="N2310" s="242" t="s">
        <v>41</v>
      </c>
      <c r="O2310" s="67"/>
      <c r="P2310" s="190">
        <f>O2310*H2310</f>
        <v>0</v>
      </c>
      <c r="Q2310" s="190">
        <v>0.44</v>
      </c>
      <c r="R2310" s="190">
        <f>Q2310*H2310</f>
        <v>0.14255999999999999</v>
      </c>
      <c r="S2310" s="190">
        <v>0</v>
      </c>
      <c r="T2310" s="191">
        <f>S2310*H2310</f>
        <v>0</v>
      </c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R2310" s="192" t="s">
        <v>297</v>
      </c>
      <c r="AT2310" s="192" t="s">
        <v>502</v>
      </c>
      <c r="AU2310" s="192" t="s">
        <v>79</v>
      </c>
      <c r="AY2310" s="20" t="s">
        <v>165</v>
      </c>
      <c r="BE2310" s="193">
        <f>IF(N2310="základní",J2310,0)</f>
        <v>0</v>
      </c>
      <c r="BF2310" s="193">
        <f>IF(N2310="snížená",J2310,0)</f>
        <v>0</v>
      </c>
      <c r="BG2310" s="193">
        <f>IF(N2310="zákl. přenesená",J2310,0)</f>
        <v>0</v>
      </c>
      <c r="BH2310" s="193">
        <f>IF(N2310="sníž. přenesená",J2310,0)</f>
        <v>0</v>
      </c>
      <c r="BI2310" s="193">
        <f>IF(N2310="nulová",J2310,0)</f>
        <v>0</v>
      </c>
      <c r="BJ2310" s="20" t="s">
        <v>79</v>
      </c>
      <c r="BK2310" s="193">
        <f>ROUND(I2310*H2310,2)</f>
        <v>0</v>
      </c>
      <c r="BL2310" s="20" t="s">
        <v>226</v>
      </c>
      <c r="BM2310" s="192" t="s">
        <v>2806</v>
      </c>
    </row>
    <row r="2311" spans="1:65" s="14" customFormat="1" ht="11.25">
      <c r="B2311" s="211"/>
      <c r="C2311" s="212"/>
      <c r="D2311" s="201" t="s">
        <v>181</v>
      </c>
      <c r="E2311" s="213" t="s">
        <v>19</v>
      </c>
      <c r="F2311" s="214" t="s">
        <v>2807</v>
      </c>
      <c r="G2311" s="212"/>
      <c r="H2311" s="213" t="s">
        <v>19</v>
      </c>
      <c r="I2311" s="215"/>
      <c r="J2311" s="212"/>
      <c r="K2311" s="212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181</v>
      </c>
      <c r="AU2311" s="220" t="s">
        <v>79</v>
      </c>
      <c r="AV2311" s="14" t="s">
        <v>73</v>
      </c>
      <c r="AW2311" s="14" t="s">
        <v>31</v>
      </c>
      <c r="AX2311" s="14" t="s">
        <v>69</v>
      </c>
      <c r="AY2311" s="220" t="s">
        <v>165</v>
      </c>
    </row>
    <row r="2312" spans="1:65" s="13" customFormat="1" ht="11.25">
      <c r="B2312" s="199"/>
      <c r="C2312" s="200"/>
      <c r="D2312" s="201" t="s">
        <v>181</v>
      </c>
      <c r="E2312" s="202" t="s">
        <v>19</v>
      </c>
      <c r="F2312" s="203" t="s">
        <v>2808</v>
      </c>
      <c r="G2312" s="200"/>
      <c r="H2312" s="204">
        <v>120.13200000000001</v>
      </c>
      <c r="I2312" s="205"/>
      <c r="J2312" s="200"/>
      <c r="K2312" s="200"/>
      <c r="L2312" s="206"/>
      <c r="M2312" s="207"/>
      <c r="N2312" s="208"/>
      <c r="O2312" s="208"/>
      <c r="P2312" s="208"/>
      <c r="Q2312" s="208"/>
      <c r="R2312" s="208"/>
      <c r="S2312" s="208"/>
      <c r="T2312" s="209"/>
      <c r="AT2312" s="210" t="s">
        <v>181</v>
      </c>
      <c r="AU2312" s="210" t="s">
        <v>79</v>
      </c>
      <c r="AV2312" s="13" t="s">
        <v>79</v>
      </c>
      <c r="AW2312" s="13" t="s">
        <v>31</v>
      </c>
      <c r="AX2312" s="13" t="s">
        <v>69</v>
      </c>
      <c r="AY2312" s="210" t="s">
        <v>165</v>
      </c>
    </row>
    <row r="2313" spans="1:65" s="15" customFormat="1" ht="11.25">
      <c r="B2313" s="221"/>
      <c r="C2313" s="222"/>
      <c r="D2313" s="201" t="s">
        <v>181</v>
      </c>
      <c r="E2313" s="223" t="s">
        <v>19</v>
      </c>
      <c r="F2313" s="224" t="s">
        <v>184</v>
      </c>
      <c r="G2313" s="222"/>
      <c r="H2313" s="225">
        <v>120.13200000000001</v>
      </c>
      <c r="I2313" s="226"/>
      <c r="J2313" s="222"/>
      <c r="K2313" s="222"/>
      <c r="L2313" s="227"/>
      <c r="M2313" s="228"/>
      <c r="N2313" s="229"/>
      <c r="O2313" s="229"/>
      <c r="P2313" s="229"/>
      <c r="Q2313" s="229"/>
      <c r="R2313" s="229"/>
      <c r="S2313" s="229"/>
      <c r="T2313" s="230"/>
      <c r="AT2313" s="231" t="s">
        <v>181</v>
      </c>
      <c r="AU2313" s="231" t="s">
        <v>79</v>
      </c>
      <c r="AV2313" s="15" t="s">
        <v>88</v>
      </c>
      <c r="AW2313" s="15" t="s">
        <v>31</v>
      </c>
      <c r="AX2313" s="15" t="s">
        <v>73</v>
      </c>
      <c r="AY2313" s="231" t="s">
        <v>165</v>
      </c>
    </row>
    <row r="2314" spans="1:65" s="13" customFormat="1" ht="11.25">
      <c r="B2314" s="199"/>
      <c r="C2314" s="200"/>
      <c r="D2314" s="201" t="s">
        <v>181</v>
      </c>
      <c r="E2314" s="200"/>
      <c r="F2314" s="203" t="s">
        <v>2809</v>
      </c>
      <c r="G2314" s="200"/>
      <c r="H2314" s="204">
        <v>0.32400000000000001</v>
      </c>
      <c r="I2314" s="205"/>
      <c r="J2314" s="200"/>
      <c r="K2314" s="200"/>
      <c r="L2314" s="206"/>
      <c r="M2314" s="207"/>
      <c r="N2314" s="208"/>
      <c r="O2314" s="208"/>
      <c r="P2314" s="208"/>
      <c r="Q2314" s="208"/>
      <c r="R2314" s="208"/>
      <c r="S2314" s="208"/>
      <c r="T2314" s="209"/>
      <c r="AT2314" s="210" t="s">
        <v>181</v>
      </c>
      <c r="AU2314" s="210" t="s">
        <v>79</v>
      </c>
      <c r="AV2314" s="13" t="s">
        <v>79</v>
      </c>
      <c r="AW2314" s="13" t="s">
        <v>4</v>
      </c>
      <c r="AX2314" s="13" t="s">
        <v>73</v>
      </c>
      <c r="AY2314" s="210" t="s">
        <v>165</v>
      </c>
    </row>
    <row r="2315" spans="1:65" s="2" customFormat="1" ht="24.2" customHeight="1">
      <c r="A2315" s="37"/>
      <c r="B2315" s="38"/>
      <c r="C2315" s="233" t="s">
        <v>2810</v>
      </c>
      <c r="D2315" s="233" t="s">
        <v>502</v>
      </c>
      <c r="E2315" s="234" t="s">
        <v>2811</v>
      </c>
      <c r="F2315" s="235" t="s">
        <v>2812</v>
      </c>
      <c r="G2315" s="236" t="s">
        <v>179</v>
      </c>
      <c r="H2315" s="237">
        <v>1.268</v>
      </c>
      <c r="I2315" s="238"/>
      <c r="J2315" s="239">
        <f>ROUND(I2315*H2315,2)</f>
        <v>0</v>
      </c>
      <c r="K2315" s="235" t="s">
        <v>171</v>
      </c>
      <c r="L2315" s="240"/>
      <c r="M2315" s="241" t="s">
        <v>19</v>
      </c>
      <c r="N2315" s="242" t="s">
        <v>41</v>
      </c>
      <c r="O2315" s="67"/>
      <c r="P2315" s="190">
        <f>O2315*H2315</f>
        <v>0</v>
      </c>
      <c r="Q2315" s="190">
        <v>0.44</v>
      </c>
      <c r="R2315" s="190">
        <f>Q2315*H2315</f>
        <v>0.55791999999999997</v>
      </c>
      <c r="S2315" s="190">
        <v>0</v>
      </c>
      <c r="T2315" s="191">
        <f>S2315*H2315</f>
        <v>0</v>
      </c>
      <c r="U2315" s="37"/>
      <c r="V2315" s="37"/>
      <c r="W2315" s="37"/>
      <c r="X2315" s="37"/>
      <c r="Y2315" s="37"/>
      <c r="Z2315" s="37"/>
      <c r="AA2315" s="37"/>
      <c r="AB2315" s="37"/>
      <c r="AC2315" s="37"/>
      <c r="AD2315" s="37"/>
      <c r="AE2315" s="37"/>
      <c r="AR2315" s="192" t="s">
        <v>297</v>
      </c>
      <c r="AT2315" s="192" t="s">
        <v>502</v>
      </c>
      <c r="AU2315" s="192" t="s">
        <v>79</v>
      </c>
      <c r="AY2315" s="20" t="s">
        <v>165</v>
      </c>
      <c r="BE2315" s="193">
        <f>IF(N2315="základní",J2315,0)</f>
        <v>0</v>
      </c>
      <c r="BF2315" s="193">
        <f>IF(N2315="snížená",J2315,0)</f>
        <v>0</v>
      </c>
      <c r="BG2315" s="193">
        <f>IF(N2315="zákl. přenesená",J2315,0)</f>
        <v>0</v>
      </c>
      <c r="BH2315" s="193">
        <f>IF(N2315="sníž. přenesená",J2315,0)</f>
        <v>0</v>
      </c>
      <c r="BI2315" s="193">
        <f>IF(N2315="nulová",J2315,0)</f>
        <v>0</v>
      </c>
      <c r="BJ2315" s="20" t="s">
        <v>79</v>
      </c>
      <c r="BK2315" s="193">
        <f>ROUND(I2315*H2315,2)</f>
        <v>0</v>
      </c>
      <c r="BL2315" s="20" t="s">
        <v>226</v>
      </c>
      <c r="BM2315" s="192" t="s">
        <v>2813</v>
      </c>
    </row>
    <row r="2316" spans="1:65" s="14" customFormat="1" ht="11.25">
      <c r="B2316" s="211"/>
      <c r="C2316" s="212"/>
      <c r="D2316" s="201" t="s">
        <v>181</v>
      </c>
      <c r="E2316" s="213" t="s">
        <v>19</v>
      </c>
      <c r="F2316" s="214" t="s">
        <v>2814</v>
      </c>
      <c r="G2316" s="212"/>
      <c r="H2316" s="213" t="s">
        <v>19</v>
      </c>
      <c r="I2316" s="215"/>
      <c r="J2316" s="212"/>
      <c r="K2316" s="212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181</v>
      </c>
      <c r="AU2316" s="220" t="s">
        <v>79</v>
      </c>
      <c r="AV2316" s="14" t="s">
        <v>73</v>
      </c>
      <c r="AW2316" s="14" t="s">
        <v>31</v>
      </c>
      <c r="AX2316" s="14" t="s">
        <v>69</v>
      </c>
      <c r="AY2316" s="220" t="s">
        <v>165</v>
      </c>
    </row>
    <row r="2317" spans="1:65" s="13" customFormat="1" ht="11.25">
      <c r="B2317" s="199"/>
      <c r="C2317" s="200"/>
      <c r="D2317" s="201" t="s">
        <v>181</v>
      </c>
      <c r="E2317" s="202" t="s">
        <v>19</v>
      </c>
      <c r="F2317" s="203" t="s">
        <v>2815</v>
      </c>
      <c r="G2317" s="200"/>
      <c r="H2317" s="204">
        <v>1.153</v>
      </c>
      <c r="I2317" s="205"/>
      <c r="J2317" s="200"/>
      <c r="K2317" s="200"/>
      <c r="L2317" s="206"/>
      <c r="M2317" s="207"/>
      <c r="N2317" s="208"/>
      <c r="O2317" s="208"/>
      <c r="P2317" s="208"/>
      <c r="Q2317" s="208"/>
      <c r="R2317" s="208"/>
      <c r="S2317" s="208"/>
      <c r="T2317" s="209"/>
      <c r="AT2317" s="210" t="s">
        <v>181</v>
      </c>
      <c r="AU2317" s="210" t="s">
        <v>79</v>
      </c>
      <c r="AV2317" s="13" t="s">
        <v>79</v>
      </c>
      <c r="AW2317" s="13" t="s">
        <v>31</v>
      </c>
      <c r="AX2317" s="13" t="s">
        <v>69</v>
      </c>
      <c r="AY2317" s="210" t="s">
        <v>165</v>
      </c>
    </row>
    <row r="2318" spans="1:65" s="15" customFormat="1" ht="11.25">
      <c r="B2318" s="221"/>
      <c r="C2318" s="222"/>
      <c r="D2318" s="201" t="s">
        <v>181</v>
      </c>
      <c r="E2318" s="223" t="s">
        <v>19</v>
      </c>
      <c r="F2318" s="224" t="s">
        <v>184</v>
      </c>
      <c r="G2318" s="222"/>
      <c r="H2318" s="225">
        <v>1.153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181</v>
      </c>
      <c r="AU2318" s="231" t="s">
        <v>79</v>
      </c>
      <c r="AV2318" s="15" t="s">
        <v>88</v>
      </c>
      <c r="AW2318" s="15" t="s">
        <v>31</v>
      </c>
      <c r="AX2318" s="15" t="s">
        <v>73</v>
      </c>
      <c r="AY2318" s="231" t="s">
        <v>165</v>
      </c>
    </row>
    <row r="2319" spans="1:65" s="13" customFormat="1" ht="11.25">
      <c r="B2319" s="199"/>
      <c r="C2319" s="200"/>
      <c r="D2319" s="201" t="s">
        <v>181</v>
      </c>
      <c r="E2319" s="200"/>
      <c r="F2319" s="203" t="s">
        <v>2816</v>
      </c>
      <c r="G2319" s="200"/>
      <c r="H2319" s="204">
        <v>1.268</v>
      </c>
      <c r="I2319" s="205"/>
      <c r="J2319" s="200"/>
      <c r="K2319" s="200"/>
      <c r="L2319" s="206"/>
      <c r="M2319" s="207"/>
      <c r="N2319" s="208"/>
      <c r="O2319" s="208"/>
      <c r="P2319" s="208"/>
      <c r="Q2319" s="208"/>
      <c r="R2319" s="208"/>
      <c r="S2319" s="208"/>
      <c r="T2319" s="209"/>
      <c r="AT2319" s="210" t="s">
        <v>181</v>
      </c>
      <c r="AU2319" s="210" t="s">
        <v>79</v>
      </c>
      <c r="AV2319" s="13" t="s">
        <v>79</v>
      </c>
      <c r="AW2319" s="13" t="s">
        <v>4</v>
      </c>
      <c r="AX2319" s="13" t="s">
        <v>73</v>
      </c>
      <c r="AY2319" s="210" t="s">
        <v>165</v>
      </c>
    </row>
    <row r="2320" spans="1:65" s="2" customFormat="1" ht="55.5" customHeight="1">
      <c r="A2320" s="37"/>
      <c r="B2320" s="38"/>
      <c r="C2320" s="181" t="s">
        <v>1785</v>
      </c>
      <c r="D2320" s="181" t="s">
        <v>167</v>
      </c>
      <c r="E2320" s="182" t="s">
        <v>2817</v>
      </c>
      <c r="F2320" s="183" t="s">
        <v>2818</v>
      </c>
      <c r="G2320" s="184" t="s">
        <v>290</v>
      </c>
      <c r="H2320" s="185">
        <v>2</v>
      </c>
      <c r="I2320" s="186"/>
      <c r="J2320" s="187">
        <f>ROUND(I2320*H2320,2)</f>
        <v>0</v>
      </c>
      <c r="K2320" s="183" t="s">
        <v>171</v>
      </c>
      <c r="L2320" s="42"/>
      <c r="M2320" s="188" t="s">
        <v>19</v>
      </c>
      <c r="N2320" s="189" t="s">
        <v>41</v>
      </c>
      <c r="O2320" s="67"/>
      <c r="P2320" s="190">
        <f>O2320*H2320</f>
        <v>0</v>
      </c>
      <c r="Q2320" s="190">
        <v>2.5999999999999998E-4</v>
      </c>
      <c r="R2320" s="190">
        <f>Q2320*H2320</f>
        <v>5.1999999999999995E-4</v>
      </c>
      <c r="S2320" s="190">
        <v>0</v>
      </c>
      <c r="T2320" s="191">
        <f>S2320*H2320</f>
        <v>0</v>
      </c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R2320" s="192" t="s">
        <v>226</v>
      </c>
      <c r="AT2320" s="192" t="s">
        <v>167</v>
      </c>
      <c r="AU2320" s="192" t="s">
        <v>79</v>
      </c>
      <c r="AY2320" s="20" t="s">
        <v>165</v>
      </c>
      <c r="BE2320" s="193">
        <f>IF(N2320="základní",J2320,0)</f>
        <v>0</v>
      </c>
      <c r="BF2320" s="193">
        <f>IF(N2320="snížená",J2320,0)</f>
        <v>0</v>
      </c>
      <c r="BG2320" s="193">
        <f>IF(N2320="zákl. přenesená",J2320,0)</f>
        <v>0</v>
      </c>
      <c r="BH2320" s="193">
        <f>IF(N2320="sníž. přenesená",J2320,0)</f>
        <v>0</v>
      </c>
      <c r="BI2320" s="193">
        <f>IF(N2320="nulová",J2320,0)</f>
        <v>0</v>
      </c>
      <c r="BJ2320" s="20" t="s">
        <v>79</v>
      </c>
      <c r="BK2320" s="193">
        <f>ROUND(I2320*H2320,2)</f>
        <v>0</v>
      </c>
      <c r="BL2320" s="20" t="s">
        <v>226</v>
      </c>
      <c r="BM2320" s="192" t="s">
        <v>2819</v>
      </c>
    </row>
    <row r="2321" spans="1:65" s="2" customFormat="1" ht="11.25">
      <c r="A2321" s="37"/>
      <c r="B2321" s="38"/>
      <c r="C2321" s="39"/>
      <c r="D2321" s="194" t="s">
        <v>172</v>
      </c>
      <c r="E2321" s="39"/>
      <c r="F2321" s="195" t="s">
        <v>2820</v>
      </c>
      <c r="G2321" s="39"/>
      <c r="H2321" s="39"/>
      <c r="I2321" s="196"/>
      <c r="J2321" s="39"/>
      <c r="K2321" s="39"/>
      <c r="L2321" s="42"/>
      <c r="M2321" s="197"/>
      <c r="N2321" s="198"/>
      <c r="O2321" s="67"/>
      <c r="P2321" s="67"/>
      <c r="Q2321" s="67"/>
      <c r="R2321" s="67"/>
      <c r="S2321" s="67"/>
      <c r="T2321" s="68"/>
      <c r="U2321" s="37"/>
      <c r="V2321" s="37"/>
      <c r="W2321" s="37"/>
      <c r="X2321" s="37"/>
      <c r="Y2321" s="37"/>
      <c r="Z2321" s="37"/>
      <c r="AA2321" s="37"/>
      <c r="AB2321" s="37"/>
      <c r="AC2321" s="37"/>
      <c r="AD2321" s="37"/>
      <c r="AE2321" s="37"/>
      <c r="AT2321" s="20" t="s">
        <v>172</v>
      </c>
      <c r="AU2321" s="20" t="s">
        <v>79</v>
      </c>
    </row>
    <row r="2322" spans="1:65" s="13" customFormat="1" ht="11.25">
      <c r="B2322" s="199"/>
      <c r="C2322" s="200"/>
      <c r="D2322" s="201" t="s">
        <v>181</v>
      </c>
      <c r="E2322" s="202" t="s">
        <v>19</v>
      </c>
      <c r="F2322" s="203" t="s">
        <v>2821</v>
      </c>
      <c r="G2322" s="200"/>
      <c r="H2322" s="204">
        <v>2</v>
      </c>
      <c r="I2322" s="205"/>
      <c r="J2322" s="200"/>
      <c r="K2322" s="200"/>
      <c r="L2322" s="206"/>
      <c r="M2322" s="207"/>
      <c r="N2322" s="208"/>
      <c r="O2322" s="208"/>
      <c r="P2322" s="208"/>
      <c r="Q2322" s="208"/>
      <c r="R2322" s="208"/>
      <c r="S2322" s="208"/>
      <c r="T2322" s="209"/>
      <c r="AT2322" s="210" t="s">
        <v>181</v>
      </c>
      <c r="AU2322" s="210" t="s">
        <v>79</v>
      </c>
      <c r="AV2322" s="13" t="s">
        <v>79</v>
      </c>
      <c r="AW2322" s="13" t="s">
        <v>31</v>
      </c>
      <c r="AX2322" s="13" t="s">
        <v>73</v>
      </c>
      <c r="AY2322" s="210" t="s">
        <v>165</v>
      </c>
    </row>
    <row r="2323" spans="1:65" s="2" customFormat="1" ht="24.2" customHeight="1">
      <c r="A2323" s="37"/>
      <c r="B2323" s="38"/>
      <c r="C2323" s="233" t="s">
        <v>2822</v>
      </c>
      <c r="D2323" s="233" t="s">
        <v>502</v>
      </c>
      <c r="E2323" s="234" t="s">
        <v>2823</v>
      </c>
      <c r="F2323" s="235" t="s">
        <v>2824</v>
      </c>
      <c r="G2323" s="236" t="s">
        <v>290</v>
      </c>
      <c r="H2323" s="237">
        <v>2</v>
      </c>
      <c r="I2323" s="238"/>
      <c r="J2323" s="239">
        <f>ROUND(I2323*H2323,2)</f>
        <v>0</v>
      </c>
      <c r="K2323" s="235" t="s">
        <v>171</v>
      </c>
      <c r="L2323" s="240"/>
      <c r="M2323" s="241" t="s">
        <v>19</v>
      </c>
      <c r="N2323" s="242" t="s">
        <v>41</v>
      </c>
      <c r="O2323" s="67"/>
      <c r="P2323" s="190">
        <f>O2323*H2323</f>
        <v>0</v>
      </c>
      <c r="Q2323" s="190">
        <v>4.2970000000000001E-2</v>
      </c>
      <c r="R2323" s="190">
        <f>Q2323*H2323</f>
        <v>8.5940000000000003E-2</v>
      </c>
      <c r="S2323" s="190">
        <v>0</v>
      </c>
      <c r="T2323" s="191">
        <f>S2323*H2323</f>
        <v>0</v>
      </c>
      <c r="U2323" s="37"/>
      <c r="V2323" s="37"/>
      <c r="W2323" s="37"/>
      <c r="X2323" s="37"/>
      <c r="Y2323" s="37"/>
      <c r="Z2323" s="37"/>
      <c r="AA2323" s="37"/>
      <c r="AB2323" s="37"/>
      <c r="AC2323" s="37"/>
      <c r="AD2323" s="37"/>
      <c r="AE2323" s="37"/>
      <c r="AR2323" s="192" t="s">
        <v>297</v>
      </c>
      <c r="AT2323" s="192" t="s">
        <v>502</v>
      </c>
      <c r="AU2323" s="192" t="s">
        <v>79</v>
      </c>
      <c r="AY2323" s="20" t="s">
        <v>165</v>
      </c>
      <c r="BE2323" s="193">
        <f>IF(N2323="základní",J2323,0)</f>
        <v>0</v>
      </c>
      <c r="BF2323" s="193">
        <f>IF(N2323="snížená",J2323,0)</f>
        <v>0</v>
      </c>
      <c r="BG2323" s="193">
        <f>IF(N2323="zákl. přenesená",J2323,0)</f>
        <v>0</v>
      </c>
      <c r="BH2323" s="193">
        <f>IF(N2323="sníž. přenesená",J2323,0)</f>
        <v>0</v>
      </c>
      <c r="BI2323" s="193">
        <f>IF(N2323="nulová",J2323,0)</f>
        <v>0</v>
      </c>
      <c r="BJ2323" s="20" t="s">
        <v>79</v>
      </c>
      <c r="BK2323" s="193">
        <f>ROUND(I2323*H2323,2)</f>
        <v>0</v>
      </c>
      <c r="BL2323" s="20" t="s">
        <v>226</v>
      </c>
      <c r="BM2323" s="192" t="s">
        <v>2825</v>
      </c>
    </row>
    <row r="2324" spans="1:65" s="2" customFormat="1" ht="16.5" customHeight="1">
      <c r="A2324" s="37"/>
      <c r="B2324" s="38"/>
      <c r="C2324" s="233" t="s">
        <v>2826</v>
      </c>
      <c r="D2324" s="233" t="s">
        <v>502</v>
      </c>
      <c r="E2324" s="234" t="s">
        <v>2827</v>
      </c>
      <c r="F2324" s="235" t="s">
        <v>2828</v>
      </c>
      <c r="G2324" s="236" t="s">
        <v>290</v>
      </c>
      <c r="H2324" s="237">
        <v>2</v>
      </c>
      <c r="I2324" s="238"/>
      <c r="J2324" s="239">
        <f>ROUND(I2324*H2324,2)</f>
        <v>0</v>
      </c>
      <c r="K2324" s="235" t="s">
        <v>171</v>
      </c>
      <c r="L2324" s="240"/>
      <c r="M2324" s="241" t="s">
        <v>19</v>
      </c>
      <c r="N2324" s="242" t="s">
        <v>41</v>
      </c>
      <c r="O2324" s="67"/>
      <c r="P2324" s="190">
        <f>O2324*H2324</f>
        <v>0</v>
      </c>
      <c r="Q2324" s="190">
        <v>3.5000000000000001E-3</v>
      </c>
      <c r="R2324" s="190">
        <f>Q2324*H2324</f>
        <v>7.0000000000000001E-3</v>
      </c>
      <c r="S2324" s="190">
        <v>0</v>
      </c>
      <c r="T2324" s="191">
        <f>S2324*H2324</f>
        <v>0</v>
      </c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R2324" s="192" t="s">
        <v>297</v>
      </c>
      <c r="AT2324" s="192" t="s">
        <v>502</v>
      </c>
      <c r="AU2324" s="192" t="s">
        <v>79</v>
      </c>
      <c r="AY2324" s="20" t="s">
        <v>165</v>
      </c>
      <c r="BE2324" s="193">
        <f>IF(N2324="základní",J2324,0)</f>
        <v>0</v>
      </c>
      <c r="BF2324" s="193">
        <f>IF(N2324="snížená",J2324,0)</f>
        <v>0</v>
      </c>
      <c r="BG2324" s="193">
        <f>IF(N2324="zákl. přenesená",J2324,0)</f>
        <v>0</v>
      </c>
      <c r="BH2324" s="193">
        <f>IF(N2324="sníž. přenesená",J2324,0)</f>
        <v>0</v>
      </c>
      <c r="BI2324" s="193">
        <f>IF(N2324="nulová",J2324,0)</f>
        <v>0</v>
      </c>
      <c r="BJ2324" s="20" t="s">
        <v>79</v>
      </c>
      <c r="BK2324" s="193">
        <f>ROUND(I2324*H2324,2)</f>
        <v>0</v>
      </c>
      <c r="BL2324" s="20" t="s">
        <v>226</v>
      </c>
      <c r="BM2324" s="192" t="s">
        <v>2829</v>
      </c>
    </row>
    <row r="2325" spans="1:65" s="2" customFormat="1" ht="49.15" customHeight="1">
      <c r="A2325" s="37"/>
      <c r="B2325" s="38"/>
      <c r="C2325" s="181" t="s">
        <v>2830</v>
      </c>
      <c r="D2325" s="181" t="s">
        <v>167</v>
      </c>
      <c r="E2325" s="182" t="s">
        <v>2831</v>
      </c>
      <c r="F2325" s="183" t="s">
        <v>2832</v>
      </c>
      <c r="G2325" s="184" t="s">
        <v>290</v>
      </c>
      <c r="H2325" s="185">
        <v>198</v>
      </c>
      <c r="I2325" s="186"/>
      <c r="J2325" s="187">
        <f>ROUND(I2325*H2325,2)</f>
        <v>0</v>
      </c>
      <c r="K2325" s="183" t="s">
        <v>171</v>
      </c>
      <c r="L2325" s="42"/>
      <c r="M2325" s="188" t="s">
        <v>19</v>
      </c>
      <c r="N2325" s="189" t="s">
        <v>41</v>
      </c>
      <c r="O2325" s="67"/>
      <c r="P2325" s="190">
        <f>O2325*H2325</f>
        <v>0</v>
      </c>
      <c r="Q2325" s="190">
        <v>1.0000000000000001E-5</v>
      </c>
      <c r="R2325" s="190">
        <f>Q2325*H2325</f>
        <v>1.98E-3</v>
      </c>
      <c r="S2325" s="190">
        <v>0</v>
      </c>
      <c r="T2325" s="191">
        <f>S2325*H2325</f>
        <v>0</v>
      </c>
      <c r="U2325" s="37"/>
      <c r="V2325" s="37"/>
      <c r="W2325" s="37"/>
      <c r="X2325" s="37"/>
      <c r="Y2325" s="37"/>
      <c r="Z2325" s="37"/>
      <c r="AA2325" s="37"/>
      <c r="AB2325" s="37"/>
      <c r="AC2325" s="37"/>
      <c r="AD2325" s="37"/>
      <c r="AE2325" s="37"/>
      <c r="AR2325" s="192" t="s">
        <v>226</v>
      </c>
      <c r="AT2325" s="192" t="s">
        <v>167</v>
      </c>
      <c r="AU2325" s="192" t="s">
        <v>79</v>
      </c>
      <c r="AY2325" s="20" t="s">
        <v>165</v>
      </c>
      <c r="BE2325" s="193">
        <f>IF(N2325="základní",J2325,0)</f>
        <v>0</v>
      </c>
      <c r="BF2325" s="193">
        <f>IF(N2325="snížená",J2325,0)</f>
        <v>0</v>
      </c>
      <c r="BG2325" s="193">
        <f>IF(N2325="zákl. přenesená",J2325,0)</f>
        <v>0</v>
      </c>
      <c r="BH2325" s="193">
        <f>IF(N2325="sníž. přenesená",J2325,0)</f>
        <v>0</v>
      </c>
      <c r="BI2325" s="193">
        <f>IF(N2325="nulová",J2325,0)</f>
        <v>0</v>
      </c>
      <c r="BJ2325" s="20" t="s">
        <v>79</v>
      </c>
      <c r="BK2325" s="193">
        <f>ROUND(I2325*H2325,2)</f>
        <v>0</v>
      </c>
      <c r="BL2325" s="20" t="s">
        <v>226</v>
      </c>
      <c r="BM2325" s="192" t="s">
        <v>2833</v>
      </c>
    </row>
    <row r="2326" spans="1:65" s="2" customFormat="1" ht="11.25">
      <c r="A2326" s="37"/>
      <c r="B2326" s="38"/>
      <c r="C2326" s="39"/>
      <c r="D2326" s="194" t="s">
        <v>172</v>
      </c>
      <c r="E2326" s="39"/>
      <c r="F2326" s="195" t="s">
        <v>2834</v>
      </c>
      <c r="G2326" s="39"/>
      <c r="H2326" s="39"/>
      <c r="I2326" s="196"/>
      <c r="J2326" s="39"/>
      <c r="K2326" s="39"/>
      <c r="L2326" s="42"/>
      <c r="M2326" s="197"/>
      <c r="N2326" s="198"/>
      <c r="O2326" s="67"/>
      <c r="P2326" s="67"/>
      <c r="Q2326" s="67"/>
      <c r="R2326" s="67"/>
      <c r="S2326" s="67"/>
      <c r="T2326" s="68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T2326" s="20" t="s">
        <v>172</v>
      </c>
      <c r="AU2326" s="20" t="s">
        <v>79</v>
      </c>
    </row>
    <row r="2327" spans="1:65" s="13" customFormat="1" ht="11.25">
      <c r="B2327" s="199"/>
      <c r="C2327" s="200"/>
      <c r="D2327" s="201" t="s">
        <v>181</v>
      </c>
      <c r="E2327" s="202" t="s">
        <v>19</v>
      </c>
      <c r="F2327" s="203" t="s">
        <v>2835</v>
      </c>
      <c r="G2327" s="200"/>
      <c r="H2327" s="204">
        <v>198</v>
      </c>
      <c r="I2327" s="205"/>
      <c r="J2327" s="200"/>
      <c r="K2327" s="200"/>
      <c r="L2327" s="206"/>
      <c r="M2327" s="207"/>
      <c r="N2327" s="208"/>
      <c r="O2327" s="208"/>
      <c r="P2327" s="208"/>
      <c r="Q2327" s="208"/>
      <c r="R2327" s="208"/>
      <c r="S2327" s="208"/>
      <c r="T2327" s="209"/>
      <c r="AT2327" s="210" t="s">
        <v>181</v>
      </c>
      <c r="AU2327" s="210" t="s">
        <v>79</v>
      </c>
      <c r="AV2327" s="13" t="s">
        <v>79</v>
      </c>
      <c r="AW2327" s="13" t="s">
        <v>31</v>
      </c>
      <c r="AX2327" s="13" t="s">
        <v>73</v>
      </c>
      <c r="AY2327" s="210" t="s">
        <v>165</v>
      </c>
    </row>
    <row r="2328" spans="1:65" s="2" customFormat="1" ht="21.75" customHeight="1">
      <c r="A2328" s="37"/>
      <c r="B2328" s="38"/>
      <c r="C2328" s="233" t="s">
        <v>2836</v>
      </c>
      <c r="D2328" s="233" t="s">
        <v>502</v>
      </c>
      <c r="E2328" s="234" t="s">
        <v>2837</v>
      </c>
      <c r="F2328" s="235" t="s">
        <v>2838</v>
      </c>
      <c r="G2328" s="236" t="s">
        <v>290</v>
      </c>
      <c r="H2328" s="237">
        <v>198</v>
      </c>
      <c r="I2328" s="238"/>
      <c r="J2328" s="239">
        <f>ROUND(I2328*H2328,2)</f>
        <v>0</v>
      </c>
      <c r="K2328" s="235" t="s">
        <v>171</v>
      </c>
      <c r="L2328" s="240"/>
      <c r="M2328" s="241" t="s">
        <v>19</v>
      </c>
      <c r="N2328" s="242" t="s">
        <v>41</v>
      </c>
      <c r="O2328" s="67"/>
      <c r="P2328" s="190">
        <f>O2328*H2328</f>
        <v>0</v>
      </c>
      <c r="Q2328" s="190">
        <v>1.1E-4</v>
      </c>
      <c r="R2328" s="190">
        <f>Q2328*H2328</f>
        <v>2.1780000000000001E-2</v>
      </c>
      <c r="S2328" s="190">
        <v>0</v>
      </c>
      <c r="T2328" s="191">
        <f>S2328*H2328</f>
        <v>0</v>
      </c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R2328" s="192" t="s">
        <v>297</v>
      </c>
      <c r="AT2328" s="192" t="s">
        <v>502</v>
      </c>
      <c r="AU2328" s="192" t="s">
        <v>79</v>
      </c>
      <c r="AY2328" s="20" t="s">
        <v>165</v>
      </c>
      <c r="BE2328" s="193">
        <f>IF(N2328="základní",J2328,0)</f>
        <v>0</v>
      </c>
      <c r="BF2328" s="193">
        <f>IF(N2328="snížená",J2328,0)</f>
        <v>0</v>
      </c>
      <c r="BG2328" s="193">
        <f>IF(N2328="zákl. přenesená",J2328,0)</f>
        <v>0</v>
      </c>
      <c r="BH2328" s="193">
        <f>IF(N2328="sníž. přenesená",J2328,0)</f>
        <v>0</v>
      </c>
      <c r="BI2328" s="193">
        <f>IF(N2328="nulová",J2328,0)</f>
        <v>0</v>
      </c>
      <c r="BJ2328" s="20" t="s">
        <v>79</v>
      </c>
      <c r="BK2328" s="193">
        <f>ROUND(I2328*H2328,2)</f>
        <v>0</v>
      </c>
      <c r="BL2328" s="20" t="s">
        <v>226</v>
      </c>
      <c r="BM2328" s="192" t="s">
        <v>2839</v>
      </c>
    </row>
    <row r="2329" spans="1:65" s="13" customFormat="1" ht="11.25">
      <c r="B2329" s="199"/>
      <c r="C2329" s="200"/>
      <c r="D2329" s="201" t="s">
        <v>181</v>
      </c>
      <c r="E2329" s="202" t="s">
        <v>19</v>
      </c>
      <c r="F2329" s="203" t="s">
        <v>2840</v>
      </c>
      <c r="G2329" s="200"/>
      <c r="H2329" s="204">
        <v>198</v>
      </c>
      <c r="I2329" s="205"/>
      <c r="J2329" s="200"/>
      <c r="K2329" s="200"/>
      <c r="L2329" s="206"/>
      <c r="M2329" s="207"/>
      <c r="N2329" s="208"/>
      <c r="O2329" s="208"/>
      <c r="P2329" s="208"/>
      <c r="Q2329" s="208"/>
      <c r="R2329" s="208"/>
      <c r="S2329" s="208"/>
      <c r="T2329" s="209"/>
      <c r="AT2329" s="210" t="s">
        <v>181</v>
      </c>
      <c r="AU2329" s="210" t="s">
        <v>79</v>
      </c>
      <c r="AV2329" s="13" t="s">
        <v>79</v>
      </c>
      <c r="AW2329" s="13" t="s">
        <v>31</v>
      </c>
      <c r="AX2329" s="13" t="s">
        <v>73</v>
      </c>
      <c r="AY2329" s="210" t="s">
        <v>165</v>
      </c>
    </row>
    <row r="2330" spans="1:65" s="2" customFormat="1" ht="24.2" customHeight="1">
      <c r="A2330" s="37"/>
      <c r="B2330" s="38"/>
      <c r="C2330" s="233" t="s">
        <v>2841</v>
      </c>
      <c r="D2330" s="233" t="s">
        <v>502</v>
      </c>
      <c r="E2330" s="234" t="s">
        <v>2842</v>
      </c>
      <c r="F2330" s="235" t="s">
        <v>2843</v>
      </c>
      <c r="G2330" s="236" t="s">
        <v>2263</v>
      </c>
      <c r="H2330" s="237">
        <v>4</v>
      </c>
      <c r="I2330" s="238"/>
      <c r="J2330" s="239">
        <f>ROUND(I2330*H2330,2)</f>
        <v>0</v>
      </c>
      <c r="K2330" s="235" t="s">
        <v>171</v>
      </c>
      <c r="L2330" s="240"/>
      <c r="M2330" s="241" t="s">
        <v>19</v>
      </c>
      <c r="N2330" s="242" t="s">
        <v>41</v>
      </c>
      <c r="O2330" s="67"/>
      <c r="P2330" s="190">
        <f>O2330*H2330</f>
        <v>0</v>
      </c>
      <c r="Q2330" s="190">
        <v>1.01E-3</v>
      </c>
      <c r="R2330" s="190">
        <f>Q2330*H2330</f>
        <v>4.0400000000000002E-3</v>
      </c>
      <c r="S2330" s="190">
        <v>0</v>
      </c>
      <c r="T2330" s="191">
        <f>S2330*H2330</f>
        <v>0</v>
      </c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R2330" s="192" t="s">
        <v>297</v>
      </c>
      <c r="AT2330" s="192" t="s">
        <v>502</v>
      </c>
      <c r="AU2330" s="192" t="s">
        <v>79</v>
      </c>
      <c r="AY2330" s="20" t="s">
        <v>165</v>
      </c>
      <c r="BE2330" s="193">
        <f>IF(N2330="základní",J2330,0)</f>
        <v>0</v>
      </c>
      <c r="BF2330" s="193">
        <f>IF(N2330="snížená",J2330,0)</f>
        <v>0</v>
      </c>
      <c r="BG2330" s="193">
        <f>IF(N2330="zákl. přenesená",J2330,0)</f>
        <v>0</v>
      </c>
      <c r="BH2330" s="193">
        <f>IF(N2330="sníž. přenesená",J2330,0)</f>
        <v>0</v>
      </c>
      <c r="BI2330" s="193">
        <f>IF(N2330="nulová",J2330,0)</f>
        <v>0</v>
      </c>
      <c r="BJ2330" s="20" t="s">
        <v>79</v>
      </c>
      <c r="BK2330" s="193">
        <f>ROUND(I2330*H2330,2)</f>
        <v>0</v>
      </c>
      <c r="BL2330" s="20" t="s">
        <v>226</v>
      </c>
      <c r="BM2330" s="192" t="s">
        <v>2844</v>
      </c>
    </row>
    <row r="2331" spans="1:65" s="2" customFormat="1" ht="33" customHeight="1">
      <c r="A2331" s="37"/>
      <c r="B2331" s="38"/>
      <c r="C2331" s="181" t="s">
        <v>2845</v>
      </c>
      <c r="D2331" s="181" t="s">
        <v>167</v>
      </c>
      <c r="E2331" s="182" t="s">
        <v>2846</v>
      </c>
      <c r="F2331" s="183" t="s">
        <v>2847</v>
      </c>
      <c r="G2331" s="184" t="s">
        <v>323</v>
      </c>
      <c r="H2331" s="185">
        <v>20.399999999999999</v>
      </c>
      <c r="I2331" s="186"/>
      <c r="J2331" s="187">
        <f>ROUND(I2331*H2331,2)</f>
        <v>0</v>
      </c>
      <c r="K2331" s="183" t="s">
        <v>171</v>
      </c>
      <c r="L2331" s="42"/>
      <c r="M2331" s="188" t="s">
        <v>19</v>
      </c>
      <c r="N2331" s="189" t="s">
        <v>41</v>
      </c>
      <c r="O2331" s="67"/>
      <c r="P2331" s="190">
        <f>O2331*H2331</f>
        <v>0</v>
      </c>
      <c r="Q2331" s="190">
        <v>0</v>
      </c>
      <c r="R2331" s="190">
        <f>Q2331*H2331</f>
        <v>0</v>
      </c>
      <c r="S2331" s="190">
        <v>0</v>
      </c>
      <c r="T2331" s="191">
        <f>S2331*H2331</f>
        <v>0</v>
      </c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R2331" s="192" t="s">
        <v>226</v>
      </c>
      <c r="AT2331" s="192" t="s">
        <v>167</v>
      </c>
      <c r="AU2331" s="192" t="s">
        <v>79</v>
      </c>
      <c r="AY2331" s="20" t="s">
        <v>165</v>
      </c>
      <c r="BE2331" s="193">
        <f>IF(N2331="základní",J2331,0)</f>
        <v>0</v>
      </c>
      <c r="BF2331" s="193">
        <f>IF(N2331="snížená",J2331,0)</f>
        <v>0</v>
      </c>
      <c r="BG2331" s="193">
        <f>IF(N2331="zákl. přenesená",J2331,0)</f>
        <v>0</v>
      </c>
      <c r="BH2331" s="193">
        <f>IF(N2331="sníž. přenesená",J2331,0)</f>
        <v>0</v>
      </c>
      <c r="BI2331" s="193">
        <f>IF(N2331="nulová",J2331,0)</f>
        <v>0</v>
      </c>
      <c r="BJ2331" s="20" t="s">
        <v>79</v>
      </c>
      <c r="BK2331" s="193">
        <f>ROUND(I2331*H2331,2)</f>
        <v>0</v>
      </c>
      <c r="BL2331" s="20" t="s">
        <v>226</v>
      </c>
      <c r="BM2331" s="192" t="s">
        <v>2848</v>
      </c>
    </row>
    <row r="2332" spans="1:65" s="2" customFormat="1" ht="11.25">
      <c r="A2332" s="37"/>
      <c r="B2332" s="38"/>
      <c r="C2332" s="39"/>
      <c r="D2332" s="194" t="s">
        <v>172</v>
      </c>
      <c r="E2332" s="39"/>
      <c r="F2332" s="195" t="s">
        <v>2849</v>
      </c>
      <c r="G2332" s="39"/>
      <c r="H2332" s="39"/>
      <c r="I2332" s="196"/>
      <c r="J2332" s="39"/>
      <c r="K2332" s="39"/>
      <c r="L2332" s="42"/>
      <c r="M2332" s="197"/>
      <c r="N2332" s="198"/>
      <c r="O2332" s="67"/>
      <c r="P2332" s="67"/>
      <c r="Q2332" s="67"/>
      <c r="R2332" s="67"/>
      <c r="S2332" s="67"/>
      <c r="T2332" s="68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T2332" s="20" t="s">
        <v>172</v>
      </c>
      <c r="AU2332" s="20" t="s">
        <v>79</v>
      </c>
    </row>
    <row r="2333" spans="1:65" s="13" customFormat="1" ht="11.25">
      <c r="B2333" s="199"/>
      <c r="C2333" s="200"/>
      <c r="D2333" s="201" t="s">
        <v>181</v>
      </c>
      <c r="E2333" s="202" t="s">
        <v>19</v>
      </c>
      <c r="F2333" s="203" t="s">
        <v>2850</v>
      </c>
      <c r="G2333" s="200"/>
      <c r="H2333" s="204">
        <v>20.399999999999999</v>
      </c>
      <c r="I2333" s="205"/>
      <c r="J2333" s="200"/>
      <c r="K2333" s="200"/>
      <c r="L2333" s="206"/>
      <c r="M2333" s="207"/>
      <c r="N2333" s="208"/>
      <c r="O2333" s="208"/>
      <c r="P2333" s="208"/>
      <c r="Q2333" s="208"/>
      <c r="R2333" s="208"/>
      <c r="S2333" s="208"/>
      <c r="T2333" s="209"/>
      <c r="AT2333" s="210" t="s">
        <v>181</v>
      </c>
      <c r="AU2333" s="210" t="s">
        <v>79</v>
      </c>
      <c r="AV2333" s="13" t="s">
        <v>79</v>
      </c>
      <c r="AW2333" s="13" t="s">
        <v>31</v>
      </c>
      <c r="AX2333" s="13" t="s">
        <v>73</v>
      </c>
      <c r="AY2333" s="210" t="s">
        <v>165</v>
      </c>
    </row>
    <row r="2334" spans="1:65" s="2" customFormat="1" ht="24.2" customHeight="1">
      <c r="A2334" s="37"/>
      <c r="B2334" s="38"/>
      <c r="C2334" s="233" t="s">
        <v>2851</v>
      </c>
      <c r="D2334" s="233" t="s">
        <v>502</v>
      </c>
      <c r="E2334" s="234" t="s">
        <v>2852</v>
      </c>
      <c r="F2334" s="235" t="s">
        <v>2853</v>
      </c>
      <c r="G2334" s="236" t="s">
        <v>323</v>
      </c>
      <c r="H2334" s="237">
        <v>22.44</v>
      </c>
      <c r="I2334" s="238"/>
      <c r="J2334" s="239">
        <f>ROUND(I2334*H2334,2)</f>
        <v>0</v>
      </c>
      <c r="K2334" s="235" t="s">
        <v>171</v>
      </c>
      <c r="L2334" s="240"/>
      <c r="M2334" s="241" t="s">
        <v>19</v>
      </c>
      <c r="N2334" s="242" t="s">
        <v>41</v>
      </c>
      <c r="O2334" s="67"/>
      <c r="P2334" s="190">
        <f>O2334*H2334</f>
        <v>0</v>
      </c>
      <c r="Q2334" s="190">
        <v>1.652E-2</v>
      </c>
      <c r="R2334" s="190">
        <f>Q2334*H2334</f>
        <v>0.3707088</v>
      </c>
      <c r="S2334" s="190">
        <v>0</v>
      </c>
      <c r="T2334" s="191">
        <f>S2334*H2334</f>
        <v>0</v>
      </c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R2334" s="192" t="s">
        <v>297</v>
      </c>
      <c r="AT2334" s="192" t="s">
        <v>502</v>
      </c>
      <c r="AU2334" s="192" t="s">
        <v>79</v>
      </c>
      <c r="AY2334" s="20" t="s">
        <v>165</v>
      </c>
      <c r="BE2334" s="193">
        <f>IF(N2334="základní",J2334,0)</f>
        <v>0</v>
      </c>
      <c r="BF2334" s="193">
        <f>IF(N2334="snížená",J2334,0)</f>
        <v>0</v>
      </c>
      <c r="BG2334" s="193">
        <f>IF(N2334="zákl. přenesená",J2334,0)</f>
        <v>0</v>
      </c>
      <c r="BH2334" s="193">
        <f>IF(N2334="sníž. přenesená",J2334,0)</f>
        <v>0</v>
      </c>
      <c r="BI2334" s="193">
        <f>IF(N2334="nulová",J2334,0)</f>
        <v>0</v>
      </c>
      <c r="BJ2334" s="20" t="s">
        <v>79</v>
      </c>
      <c r="BK2334" s="193">
        <f>ROUND(I2334*H2334,2)</f>
        <v>0</v>
      </c>
      <c r="BL2334" s="20" t="s">
        <v>226</v>
      </c>
      <c r="BM2334" s="192" t="s">
        <v>2854</v>
      </c>
    </row>
    <row r="2335" spans="1:65" s="13" customFormat="1" ht="11.25">
      <c r="B2335" s="199"/>
      <c r="C2335" s="200"/>
      <c r="D2335" s="201" t="s">
        <v>181</v>
      </c>
      <c r="E2335" s="200"/>
      <c r="F2335" s="203" t="s">
        <v>2855</v>
      </c>
      <c r="G2335" s="200"/>
      <c r="H2335" s="204">
        <v>22.44</v>
      </c>
      <c r="I2335" s="205"/>
      <c r="J2335" s="200"/>
      <c r="K2335" s="200"/>
      <c r="L2335" s="206"/>
      <c r="M2335" s="207"/>
      <c r="N2335" s="208"/>
      <c r="O2335" s="208"/>
      <c r="P2335" s="208"/>
      <c r="Q2335" s="208"/>
      <c r="R2335" s="208"/>
      <c r="S2335" s="208"/>
      <c r="T2335" s="209"/>
      <c r="AT2335" s="210" t="s">
        <v>181</v>
      </c>
      <c r="AU2335" s="210" t="s">
        <v>79</v>
      </c>
      <c r="AV2335" s="13" t="s">
        <v>79</v>
      </c>
      <c r="AW2335" s="13" t="s">
        <v>4</v>
      </c>
      <c r="AX2335" s="13" t="s">
        <v>73</v>
      </c>
      <c r="AY2335" s="210" t="s">
        <v>165</v>
      </c>
    </row>
    <row r="2336" spans="1:65" s="2" customFormat="1" ht="24.2" customHeight="1">
      <c r="A2336" s="37"/>
      <c r="B2336" s="38"/>
      <c r="C2336" s="181" t="s">
        <v>2856</v>
      </c>
      <c r="D2336" s="181" t="s">
        <v>167</v>
      </c>
      <c r="E2336" s="182" t="s">
        <v>2857</v>
      </c>
      <c r="F2336" s="183" t="s">
        <v>2858</v>
      </c>
      <c r="G2336" s="184" t="s">
        <v>290</v>
      </c>
      <c r="H2336" s="185">
        <v>3</v>
      </c>
      <c r="I2336" s="186"/>
      <c r="J2336" s="187">
        <f>ROUND(I2336*H2336,2)</f>
        <v>0</v>
      </c>
      <c r="K2336" s="183" t="s">
        <v>171</v>
      </c>
      <c r="L2336" s="42"/>
      <c r="M2336" s="188" t="s">
        <v>19</v>
      </c>
      <c r="N2336" s="189" t="s">
        <v>41</v>
      </c>
      <c r="O2336" s="67"/>
      <c r="P2336" s="190">
        <f>O2336*H2336</f>
        <v>0</v>
      </c>
      <c r="Q2336" s="190">
        <v>0</v>
      </c>
      <c r="R2336" s="190">
        <f>Q2336*H2336</f>
        <v>0</v>
      </c>
      <c r="S2336" s="190">
        <v>0</v>
      </c>
      <c r="T2336" s="191">
        <f>S2336*H2336</f>
        <v>0</v>
      </c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R2336" s="192" t="s">
        <v>226</v>
      </c>
      <c r="AT2336" s="192" t="s">
        <v>167</v>
      </c>
      <c r="AU2336" s="192" t="s">
        <v>79</v>
      </c>
      <c r="AY2336" s="20" t="s">
        <v>165</v>
      </c>
      <c r="BE2336" s="193">
        <f>IF(N2336="základní",J2336,0)</f>
        <v>0</v>
      </c>
      <c r="BF2336" s="193">
        <f>IF(N2336="snížená",J2336,0)</f>
        <v>0</v>
      </c>
      <c r="BG2336" s="193">
        <f>IF(N2336="zákl. přenesená",J2336,0)</f>
        <v>0</v>
      </c>
      <c r="BH2336" s="193">
        <f>IF(N2336="sníž. přenesená",J2336,0)</f>
        <v>0</v>
      </c>
      <c r="BI2336" s="193">
        <f>IF(N2336="nulová",J2336,0)</f>
        <v>0</v>
      </c>
      <c r="BJ2336" s="20" t="s">
        <v>79</v>
      </c>
      <c r="BK2336" s="193">
        <f>ROUND(I2336*H2336,2)</f>
        <v>0</v>
      </c>
      <c r="BL2336" s="20" t="s">
        <v>226</v>
      </c>
      <c r="BM2336" s="192" t="s">
        <v>2859</v>
      </c>
    </row>
    <row r="2337" spans="1:65" s="2" customFormat="1" ht="11.25">
      <c r="A2337" s="37"/>
      <c r="B2337" s="38"/>
      <c r="C2337" s="39"/>
      <c r="D2337" s="194" t="s">
        <v>172</v>
      </c>
      <c r="E2337" s="39"/>
      <c r="F2337" s="195" t="s">
        <v>2860</v>
      </c>
      <c r="G2337" s="39"/>
      <c r="H2337" s="39"/>
      <c r="I2337" s="196"/>
      <c r="J2337" s="39"/>
      <c r="K2337" s="39"/>
      <c r="L2337" s="42"/>
      <c r="M2337" s="197"/>
      <c r="N2337" s="198"/>
      <c r="O2337" s="67"/>
      <c r="P2337" s="67"/>
      <c r="Q2337" s="67"/>
      <c r="R2337" s="67"/>
      <c r="S2337" s="67"/>
      <c r="T2337" s="68"/>
      <c r="U2337" s="37"/>
      <c r="V2337" s="37"/>
      <c r="W2337" s="37"/>
      <c r="X2337" s="37"/>
      <c r="Y2337" s="37"/>
      <c r="Z2337" s="37"/>
      <c r="AA2337" s="37"/>
      <c r="AB2337" s="37"/>
      <c r="AC2337" s="37"/>
      <c r="AD2337" s="37"/>
      <c r="AE2337" s="37"/>
      <c r="AT2337" s="20" t="s">
        <v>172</v>
      </c>
      <c r="AU2337" s="20" t="s">
        <v>79</v>
      </c>
    </row>
    <row r="2338" spans="1:65" s="13" customFormat="1" ht="11.25">
      <c r="B2338" s="199"/>
      <c r="C2338" s="200"/>
      <c r="D2338" s="201" t="s">
        <v>181</v>
      </c>
      <c r="E2338" s="202" t="s">
        <v>19</v>
      </c>
      <c r="F2338" s="203" t="s">
        <v>2861</v>
      </c>
      <c r="G2338" s="200"/>
      <c r="H2338" s="204">
        <v>3</v>
      </c>
      <c r="I2338" s="205"/>
      <c r="J2338" s="200"/>
      <c r="K2338" s="200"/>
      <c r="L2338" s="206"/>
      <c r="M2338" s="207"/>
      <c r="N2338" s="208"/>
      <c r="O2338" s="208"/>
      <c r="P2338" s="208"/>
      <c r="Q2338" s="208"/>
      <c r="R2338" s="208"/>
      <c r="S2338" s="208"/>
      <c r="T2338" s="209"/>
      <c r="AT2338" s="210" t="s">
        <v>181</v>
      </c>
      <c r="AU2338" s="210" t="s">
        <v>79</v>
      </c>
      <c r="AV2338" s="13" t="s">
        <v>79</v>
      </c>
      <c r="AW2338" s="13" t="s">
        <v>31</v>
      </c>
      <c r="AX2338" s="13" t="s">
        <v>69</v>
      </c>
      <c r="AY2338" s="210" t="s">
        <v>165</v>
      </c>
    </row>
    <row r="2339" spans="1:65" s="15" customFormat="1" ht="11.25">
      <c r="B2339" s="221"/>
      <c r="C2339" s="222"/>
      <c r="D2339" s="201" t="s">
        <v>181</v>
      </c>
      <c r="E2339" s="223" t="s">
        <v>19</v>
      </c>
      <c r="F2339" s="224" t="s">
        <v>184</v>
      </c>
      <c r="G2339" s="222"/>
      <c r="H2339" s="225">
        <v>3</v>
      </c>
      <c r="I2339" s="226"/>
      <c r="J2339" s="222"/>
      <c r="K2339" s="222"/>
      <c r="L2339" s="227"/>
      <c r="M2339" s="228"/>
      <c r="N2339" s="229"/>
      <c r="O2339" s="229"/>
      <c r="P2339" s="229"/>
      <c r="Q2339" s="229"/>
      <c r="R2339" s="229"/>
      <c r="S2339" s="229"/>
      <c r="T2339" s="230"/>
      <c r="AT2339" s="231" t="s">
        <v>181</v>
      </c>
      <c r="AU2339" s="231" t="s">
        <v>79</v>
      </c>
      <c r="AV2339" s="15" t="s">
        <v>88</v>
      </c>
      <c r="AW2339" s="15" t="s">
        <v>31</v>
      </c>
      <c r="AX2339" s="15" t="s">
        <v>73</v>
      </c>
      <c r="AY2339" s="231" t="s">
        <v>165</v>
      </c>
    </row>
    <row r="2340" spans="1:65" s="2" customFormat="1" ht="16.5" customHeight="1">
      <c r="A2340" s="37"/>
      <c r="B2340" s="38"/>
      <c r="C2340" s="233" t="s">
        <v>2862</v>
      </c>
      <c r="D2340" s="233" t="s">
        <v>502</v>
      </c>
      <c r="E2340" s="234" t="s">
        <v>2863</v>
      </c>
      <c r="F2340" s="235" t="s">
        <v>2864</v>
      </c>
      <c r="G2340" s="236" t="s">
        <v>290</v>
      </c>
      <c r="H2340" s="237">
        <v>3</v>
      </c>
      <c r="I2340" s="238"/>
      <c r="J2340" s="239">
        <f>ROUND(I2340*H2340,2)</f>
        <v>0</v>
      </c>
      <c r="K2340" s="235" t="s">
        <v>171</v>
      </c>
      <c r="L2340" s="240"/>
      <c r="M2340" s="241" t="s">
        <v>19</v>
      </c>
      <c r="N2340" s="242" t="s">
        <v>41</v>
      </c>
      <c r="O2340" s="67"/>
      <c r="P2340" s="190">
        <f>O2340*H2340</f>
        <v>0</v>
      </c>
      <c r="Q2340" s="190">
        <v>2.2000000000000001E-3</v>
      </c>
      <c r="R2340" s="190">
        <f>Q2340*H2340</f>
        <v>6.6E-3</v>
      </c>
      <c r="S2340" s="190">
        <v>0</v>
      </c>
      <c r="T2340" s="191">
        <f>S2340*H2340</f>
        <v>0</v>
      </c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R2340" s="192" t="s">
        <v>297</v>
      </c>
      <c r="AT2340" s="192" t="s">
        <v>502</v>
      </c>
      <c r="AU2340" s="192" t="s">
        <v>79</v>
      </c>
      <c r="AY2340" s="20" t="s">
        <v>165</v>
      </c>
      <c r="BE2340" s="193">
        <f>IF(N2340="základní",J2340,0)</f>
        <v>0</v>
      </c>
      <c r="BF2340" s="193">
        <f>IF(N2340="snížená",J2340,0)</f>
        <v>0</v>
      </c>
      <c r="BG2340" s="193">
        <f>IF(N2340="zákl. přenesená",J2340,0)</f>
        <v>0</v>
      </c>
      <c r="BH2340" s="193">
        <f>IF(N2340="sníž. přenesená",J2340,0)</f>
        <v>0</v>
      </c>
      <c r="BI2340" s="193">
        <f>IF(N2340="nulová",J2340,0)</f>
        <v>0</v>
      </c>
      <c r="BJ2340" s="20" t="s">
        <v>79</v>
      </c>
      <c r="BK2340" s="193">
        <f>ROUND(I2340*H2340,2)</f>
        <v>0</v>
      </c>
      <c r="BL2340" s="20" t="s">
        <v>226</v>
      </c>
      <c r="BM2340" s="192" t="s">
        <v>2865</v>
      </c>
    </row>
    <row r="2341" spans="1:65" s="2" customFormat="1" ht="24.2" customHeight="1">
      <c r="A2341" s="37"/>
      <c r="B2341" s="38"/>
      <c r="C2341" s="181" t="s">
        <v>2866</v>
      </c>
      <c r="D2341" s="181" t="s">
        <v>167</v>
      </c>
      <c r="E2341" s="182" t="s">
        <v>2867</v>
      </c>
      <c r="F2341" s="183" t="s">
        <v>2868</v>
      </c>
      <c r="G2341" s="184" t="s">
        <v>290</v>
      </c>
      <c r="H2341" s="185">
        <v>5</v>
      </c>
      <c r="I2341" s="186"/>
      <c r="J2341" s="187">
        <f>ROUND(I2341*H2341,2)</f>
        <v>0</v>
      </c>
      <c r="K2341" s="183" t="s">
        <v>171</v>
      </c>
      <c r="L2341" s="42"/>
      <c r="M2341" s="188" t="s">
        <v>19</v>
      </c>
      <c r="N2341" s="189" t="s">
        <v>41</v>
      </c>
      <c r="O2341" s="67"/>
      <c r="P2341" s="190">
        <f>O2341*H2341</f>
        <v>0</v>
      </c>
      <c r="Q2341" s="190">
        <v>0</v>
      </c>
      <c r="R2341" s="190">
        <f>Q2341*H2341</f>
        <v>0</v>
      </c>
      <c r="S2341" s="190">
        <v>4.1700000000000001E-2</v>
      </c>
      <c r="T2341" s="191">
        <f>S2341*H2341</f>
        <v>0.20850000000000002</v>
      </c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R2341" s="192" t="s">
        <v>226</v>
      </c>
      <c r="AT2341" s="192" t="s">
        <v>167</v>
      </c>
      <c r="AU2341" s="192" t="s">
        <v>79</v>
      </c>
      <c r="AY2341" s="20" t="s">
        <v>165</v>
      </c>
      <c r="BE2341" s="193">
        <f>IF(N2341="základní",J2341,0)</f>
        <v>0</v>
      </c>
      <c r="BF2341" s="193">
        <f>IF(N2341="snížená",J2341,0)</f>
        <v>0</v>
      </c>
      <c r="BG2341" s="193">
        <f>IF(N2341="zákl. přenesená",J2341,0)</f>
        <v>0</v>
      </c>
      <c r="BH2341" s="193">
        <f>IF(N2341="sníž. přenesená",J2341,0)</f>
        <v>0</v>
      </c>
      <c r="BI2341" s="193">
        <f>IF(N2341="nulová",J2341,0)</f>
        <v>0</v>
      </c>
      <c r="BJ2341" s="20" t="s">
        <v>79</v>
      </c>
      <c r="BK2341" s="193">
        <f>ROUND(I2341*H2341,2)</f>
        <v>0</v>
      </c>
      <c r="BL2341" s="20" t="s">
        <v>226</v>
      </c>
      <c r="BM2341" s="192" t="s">
        <v>2869</v>
      </c>
    </row>
    <row r="2342" spans="1:65" s="2" customFormat="1" ht="11.25">
      <c r="A2342" s="37"/>
      <c r="B2342" s="38"/>
      <c r="C2342" s="39"/>
      <c r="D2342" s="194" t="s">
        <v>172</v>
      </c>
      <c r="E2342" s="39"/>
      <c r="F2342" s="195" t="s">
        <v>2870</v>
      </c>
      <c r="G2342" s="39"/>
      <c r="H2342" s="39"/>
      <c r="I2342" s="196"/>
      <c r="J2342" s="39"/>
      <c r="K2342" s="39"/>
      <c r="L2342" s="42"/>
      <c r="M2342" s="197"/>
      <c r="N2342" s="198"/>
      <c r="O2342" s="67"/>
      <c r="P2342" s="67"/>
      <c r="Q2342" s="67"/>
      <c r="R2342" s="67"/>
      <c r="S2342" s="67"/>
      <c r="T2342" s="68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T2342" s="20" t="s">
        <v>172</v>
      </c>
      <c r="AU2342" s="20" t="s">
        <v>79</v>
      </c>
    </row>
    <row r="2343" spans="1:65" s="2" customFormat="1" ht="33" customHeight="1">
      <c r="A2343" s="37"/>
      <c r="B2343" s="38"/>
      <c r="C2343" s="181" t="s">
        <v>2871</v>
      </c>
      <c r="D2343" s="181" t="s">
        <v>167</v>
      </c>
      <c r="E2343" s="182" t="s">
        <v>2872</v>
      </c>
      <c r="F2343" s="183" t="s">
        <v>2873</v>
      </c>
      <c r="G2343" s="184" t="s">
        <v>170</v>
      </c>
      <c r="H2343" s="185">
        <v>61.85</v>
      </c>
      <c r="I2343" s="186"/>
      <c r="J2343" s="187">
        <f>ROUND(I2343*H2343,2)</f>
        <v>0</v>
      </c>
      <c r="K2343" s="183" t="s">
        <v>171</v>
      </c>
      <c r="L2343" s="42"/>
      <c r="M2343" s="188" t="s">
        <v>19</v>
      </c>
      <c r="N2343" s="189" t="s">
        <v>41</v>
      </c>
      <c r="O2343" s="67"/>
      <c r="P2343" s="190">
        <f>O2343*H2343</f>
        <v>0</v>
      </c>
      <c r="Q2343" s="190">
        <v>0</v>
      </c>
      <c r="R2343" s="190">
        <f>Q2343*H2343</f>
        <v>0</v>
      </c>
      <c r="S2343" s="190">
        <v>0</v>
      </c>
      <c r="T2343" s="191">
        <f>S2343*H2343</f>
        <v>0</v>
      </c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R2343" s="192" t="s">
        <v>226</v>
      </c>
      <c r="AT2343" s="192" t="s">
        <v>167</v>
      </c>
      <c r="AU2343" s="192" t="s">
        <v>79</v>
      </c>
      <c r="AY2343" s="20" t="s">
        <v>165</v>
      </c>
      <c r="BE2343" s="193">
        <f>IF(N2343="základní",J2343,0)</f>
        <v>0</v>
      </c>
      <c r="BF2343" s="193">
        <f>IF(N2343="snížená",J2343,0)</f>
        <v>0</v>
      </c>
      <c r="BG2343" s="193">
        <f>IF(N2343="zákl. přenesená",J2343,0)</f>
        <v>0</v>
      </c>
      <c r="BH2343" s="193">
        <f>IF(N2343="sníž. přenesená",J2343,0)</f>
        <v>0</v>
      </c>
      <c r="BI2343" s="193">
        <f>IF(N2343="nulová",J2343,0)</f>
        <v>0</v>
      </c>
      <c r="BJ2343" s="20" t="s">
        <v>79</v>
      </c>
      <c r="BK2343" s="193">
        <f>ROUND(I2343*H2343,2)</f>
        <v>0</v>
      </c>
      <c r="BL2343" s="20" t="s">
        <v>226</v>
      </c>
      <c r="BM2343" s="192" t="s">
        <v>2874</v>
      </c>
    </row>
    <row r="2344" spans="1:65" s="2" customFormat="1" ht="11.25">
      <c r="A2344" s="37"/>
      <c r="B2344" s="38"/>
      <c r="C2344" s="39"/>
      <c r="D2344" s="194" t="s">
        <v>172</v>
      </c>
      <c r="E2344" s="39"/>
      <c r="F2344" s="195" t="s">
        <v>2875</v>
      </c>
      <c r="G2344" s="39"/>
      <c r="H2344" s="39"/>
      <c r="I2344" s="196"/>
      <c r="J2344" s="39"/>
      <c r="K2344" s="39"/>
      <c r="L2344" s="42"/>
      <c r="M2344" s="197"/>
      <c r="N2344" s="198"/>
      <c r="O2344" s="67"/>
      <c r="P2344" s="67"/>
      <c r="Q2344" s="67"/>
      <c r="R2344" s="67"/>
      <c r="S2344" s="67"/>
      <c r="T2344" s="68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T2344" s="20" t="s">
        <v>172</v>
      </c>
      <c r="AU2344" s="20" t="s">
        <v>79</v>
      </c>
    </row>
    <row r="2345" spans="1:65" s="2" customFormat="1" ht="24.2" customHeight="1">
      <c r="A2345" s="37"/>
      <c r="B2345" s="38"/>
      <c r="C2345" s="233" t="s">
        <v>2876</v>
      </c>
      <c r="D2345" s="233" t="s">
        <v>502</v>
      </c>
      <c r="E2345" s="234" t="s">
        <v>2877</v>
      </c>
      <c r="F2345" s="235" t="s">
        <v>2878</v>
      </c>
      <c r="G2345" s="236" t="s">
        <v>170</v>
      </c>
      <c r="H2345" s="237">
        <v>61.85</v>
      </c>
      <c r="I2345" s="238"/>
      <c r="J2345" s="239">
        <f>ROUND(I2345*H2345,2)</f>
        <v>0</v>
      </c>
      <c r="K2345" s="235" t="s">
        <v>171</v>
      </c>
      <c r="L2345" s="240"/>
      <c r="M2345" s="241" t="s">
        <v>19</v>
      </c>
      <c r="N2345" s="242" t="s">
        <v>41</v>
      </c>
      <c r="O2345" s="67"/>
      <c r="P2345" s="190">
        <f>O2345*H2345</f>
        <v>0</v>
      </c>
      <c r="Q2345" s="190">
        <v>5.0000000000000001E-3</v>
      </c>
      <c r="R2345" s="190">
        <f>Q2345*H2345</f>
        <v>0.30925000000000002</v>
      </c>
      <c r="S2345" s="190">
        <v>0</v>
      </c>
      <c r="T2345" s="191">
        <f>S2345*H2345</f>
        <v>0</v>
      </c>
      <c r="U2345" s="37"/>
      <c r="V2345" s="37"/>
      <c r="W2345" s="37"/>
      <c r="X2345" s="37"/>
      <c r="Y2345" s="37"/>
      <c r="Z2345" s="37"/>
      <c r="AA2345" s="37"/>
      <c r="AB2345" s="37"/>
      <c r="AC2345" s="37"/>
      <c r="AD2345" s="37"/>
      <c r="AE2345" s="37"/>
      <c r="AR2345" s="192" t="s">
        <v>297</v>
      </c>
      <c r="AT2345" s="192" t="s">
        <v>502</v>
      </c>
      <c r="AU2345" s="192" t="s">
        <v>79</v>
      </c>
      <c r="AY2345" s="20" t="s">
        <v>165</v>
      </c>
      <c r="BE2345" s="193">
        <f>IF(N2345="základní",J2345,0)</f>
        <v>0</v>
      </c>
      <c r="BF2345" s="193">
        <f>IF(N2345="snížená",J2345,0)</f>
        <v>0</v>
      </c>
      <c r="BG2345" s="193">
        <f>IF(N2345="zákl. přenesená",J2345,0)</f>
        <v>0</v>
      </c>
      <c r="BH2345" s="193">
        <f>IF(N2345="sníž. přenesená",J2345,0)</f>
        <v>0</v>
      </c>
      <c r="BI2345" s="193">
        <f>IF(N2345="nulová",J2345,0)</f>
        <v>0</v>
      </c>
      <c r="BJ2345" s="20" t="s">
        <v>79</v>
      </c>
      <c r="BK2345" s="193">
        <f>ROUND(I2345*H2345,2)</f>
        <v>0</v>
      </c>
      <c r="BL2345" s="20" t="s">
        <v>226</v>
      </c>
      <c r="BM2345" s="192" t="s">
        <v>2879</v>
      </c>
    </row>
    <row r="2346" spans="1:65" s="2" customFormat="1" ht="29.25">
      <c r="A2346" s="37"/>
      <c r="B2346" s="38"/>
      <c r="C2346" s="39"/>
      <c r="D2346" s="201" t="s">
        <v>353</v>
      </c>
      <c r="E2346" s="39"/>
      <c r="F2346" s="232" t="s">
        <v>2880</v>
      </c>
      <c r="G2346" s="39"/>
      <c r="H2346" s="39"/>
      <c r="I2346" s="196"/>
      <c r="J2346" s="39"/>
      <c r="K2346" s="39"/>
      <c r="L2346" s="42"/>
      <c r="M2346" s="197"/>
      <c r="N2346" s="198"/>
      <c r="O2346" s="67"/>
      <c r="P2346" s="67"/>
      <c r="Q2346" s="67"/>
      <c r="R2346" s="67"/>
      <c r="S2346" s="67"/>
      <c r="T2346" s="68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T2346" s="20" t="s">
        <v>353</v>
      </c>
      <c r="AU2346" s="20" t="s">
        <v>79</v>
      </c>
    </row>
    <row r="2347" spans="1:65" s="13" customFormat="1" ht="11.25">
      <c r="B2347" s="199"/>
      <c r="C2347" s="200"/>
      <c r="D2347" s="201" t="s">
        <v>181</v>
      </c>
      <c r="E2347" s="202" t="s">
        <v>19</v>
      </c>
      <c r="F2347" s="203" t="s">
        <v>2881</v>
      </c>
      <c r="G2347" s="200"/>
      <c r="H2347" s="204">
        <v>61.85</v>
      </c>
      <c r="I2347" s="205"/>
      <c r="J2347" s="200"/>
      <c r="K2347" s="200"/>
      <c r="L2347" s="206"/>
      <c r="M2347" s="207"/>
      <c r="N2347" s="208"/>
      <c r="O2347" s="208"/>
      <c r="P2347" s="208"/>
      <c r="Q2347" s="208"/>
      <c r="R2347" s="208"/>
      <c r="S2347" s="208"/>
      <c r="T2347" s="209"/>
      <c r="AT2347" s="210" t="s">
        <v>181</v>
      </c>
      <c r="AU2347" s="210" t="s">
        <v>79</v>
      </c>
      <c r="AV2347" s="13" t="s">
        <v>79</v>
      </c>
      <c r="AW2347" s="13" t="s">
        <v>31</v>
      </c>
      <c r="AX2347" s="13" t="s">
        <v>69</v>
      </c>
      <c r="AY2347" s="210" t="s">
        <v>165</v>
      </c>
    </row>
    <row r="2348" spans="1:65" s="15" customFormat="1" ht="11.25">
      <c r="B2348" s="221"/>
      <c r="C2348" s="222"/>
      <c r="D2348" s="201" t="s">
        <v>181</v>
      </c>
      <c r="E2348" s="223" t="s">
        <v>19</v>
      </c>
      <c r="F2348" s="224" t="s">
        <v>184</v>
      </c>
      <c r="G2348" s="222"/>
      <c r="H2348" s="225">
        <v>61.85</v>
      </c>
      <c r="I2348" s="226"/>
      <c r="J2348" s="222"/>
      <c r="K2348" s="222"/>
      <c r="L2348" s="227"/>
      <c r="M2348" s="228"/>
      <c r="N2348" s="229"/>
      <c r="O2348" s="229"/>
      <c r="P2348" s="229"/>
      <c r="Q2348" s="229"/>
      <c r="R2348" s="229"/>
      <c r="S2348" s="229"/>
      <c r="T2348" s="230"/>
      <c r="AT2348" s="231" t="s">
        <v>181</v>
      </c>
      <c r="AU2348" s="231" t="s">
        <v>79</v>
      </c>
      <c r="AV2348" s="15" t="s">
        <v>88</v>
      </c>
      <c r="AW2348" s="15" t="s">
        <v>31</v>
      </c>
      <c r="AX2348" s="15" t="s">
        <v>73</v>
      </c>
      <c r="AY2348" s="231" t="s">
        <v>165</v>
      </c>
    </row>
    <row r="2349" spans="1:65" s="2" customFormat="1" ht="24.2" customHeight="1">
      <c r="A2349" s="37"/>
      <c r="B2349" s="38"/>
      <c r="C2349" s="233" t="s">
        <v>2882</v>
      </c>
      <c r="D2349" s="233" t="s">
        <v>502</v>
      </c>
      <c r="E2349" s="234" t="s">
        <v>2883</v>
      </c>
      <c r="F2349" s="235" t="s">
        <v>2884</v>
      </c>
      <c r="G2349" s="236" t="s">
        <v>290</v>
      </c>
      <c r="H2349" s="237">
        <v>80</v>
      </c>
      <c r="I2349" s="238"/>
      <c r="J2349" s="239">
        <f>ROUND(I2349*H2349,2)</f>
        <v>0</v>
      </c>
      <c r="K2349" s="235" t="s">
        <v>171</v>
      </c>
      <c r="L2349" s="240"/>
      <c r="M2349" s="241" t="s">
        <v>19</v>
      </c>
      <c r="N2349" s="242" t="s">
        <v>41</v>
      </c>
      <c r="O2349" s="67"/>
      <c r="P2349" s="190">
        <f>O2349*H2349</f>
        <v>0</v>
      </c>
      <c r="Q2349" s="190">
        <v>6.0000000000000002E-5</v>
      </c>
      <c r="R2349" s="190">
        <f>Q2349*H2349</f>
        <v>4.8000000000000004E-3</v>
      </c>
      <c r="S2349" s="190">
        <v>0</v>
      </c>
      <c r="T2349" s="191">
        <f>S2349*H2349</f>
        <v>0</v>
      </c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R2349" s="192" t="s">
        <v>297</v>
      </c>
      <c r="AT2349" s="192" t="s">
        <v>502</v>
      </c>
      <c r="AU2349" s="192" t="s">
        <v>79</v>
      </c>
      <c r="AY2349" s="20" t="s">
        <v>165</v>
      </c>
      <c r="BE2349" s="193">
        <f>IF(N2349="základní",J2349,0)</f>
        <v>0</v>
      </c>
      <c r="BF2349" s="193">
        <f>IF(N2349="snížená",J2349,0)</f>
        <v>0</v>
      </c>
      <c r="BG2349" s="193">
        <f>IF(N2349="zákl. přenesená",J2349,0)</f>
        <v>0</v>
      </c>
      <c r="BH2349" s="193">
        <f>IF(N2349="sníž. přenesená",J2349,0)</f>
        <v>0</v>
      </c>
      <c r="BI2349" s="193">
        <f>IF(N2349="nulová",J2349,0)</f>
        <v>0</v>
      </c>
      <c r="BJ2349" s="20" t="s">
        <v>79</v>
      </c>
      <c r="BK2349" s="193">
        <f>ROUND(I2349*H2349,2)</f>
        <v>0</v>
      </c>
      <c r="BL2349" s="20" t="s">
        <v>226</v>
      </c>
      <c r="BM2349" s="192" t="s">
        <v>2885</v>
      </c>
    </row>
    <row r="2350" spans="1:65" s="13" customFormat="1" ht="11.25">
      <c r="B2350" s="199"/>
      <c r="C2350" s="200"/>
      <c r="D2350" s="201" t="s">
        <v>181</v>
      </c>
      <c r="E2350" s="202" t="s">
        <v>19</v>
      </c>
      <c r="F2350" s="203" t="s">
        <v>2886</v>
      </c>
      <c r="G2350" s="200"/>
      <c r="H2350" s="204">
        <v>80</v>
      </c>
      <c r="I2350" s="205"/>
      <c r="J2350" s="200"/>
      <c r="K2350" s="200"/>
      <c r="L2350" s="206"/>
      <c r="M2350" s="207"/>
      <c r="N2350" s="208"/>
      <c r="O2350" s="208"/>
      <c r="P2350" s="208"/>
      <c r="Q2350" s="208"/>
      <c r="R2350" s="208"/>
      <c r="S2350" s="208"/>
      <c r="T2350" s="209"/>
      <c r="AT2350" s="210" t="s">
        <v>181</v>
      </c>
      <c r="AU2350" s="210" t="s">
        <v>79</v>
      </c>
      <c r="AV2350" s="13" t="s">
        <v>79</v>
      </c>
      <c r="AW2350" s="13" t="s">
        <v>31</v>
      </c>
      <c r="AX2350" s="13" t="s">
        <v>73</v>
      </c>
      <c r="AY2350" s="210" t="s">
        <v>165</v>
      </c>
    </row>
    <row r="2351" spans="1:65" s="2" customFormat="1" ht="16.5" customHeight="1">
      <c r="A2351" s="37"/>
      <c r="B2351" s="38"/>
      <c r="C2351" s="181" t="s">
        <v>2887</v>
      </c>
      <c r="D2351" s="181" t="s">
        <v>167</v>
      </c>
      <c r="E2351" s="182" t="s">
        <v>2888</v>
      </c>
      <c r="F2351" s="183" t="s">
        <v>2889</v>
      </c>
      <c r="G2351" s="184" t="s">
        <v>290</v>
      </c>
      <c r="H2351" s="185">
        <v>45</v>
      </c>
      <c r="I2351" s="186"/>
      <c r="J2351" s="187">
        <f>ROUND(I2351*H2351,2)</f>
        <v>0</v>
      </c>
      <c r="K2351" s="183" t="s">
        <v>531</v>
      </c>
      <c r="L2351" s="42"/>
      <c r="M2351" s="188" t="s">
        <v>19</v>
      </c>
      <c r="N2351" s="189" t="s">
        <v>41</v>
      </c>
      <c r="O2351" s="67"/>
      <c r="P2351" s="190">
        <f>O2351*H2351</f>
        <v>0</v>
      </c>
      <c r="Q2351" s="190">
        <v>0</v>
      </c>
      <c r="R2351" s="190">
        <f>Q2351*H2351</f>
        <v>0</v>
      </c>
      <c r="S2351" s="190">
        <v>0</v>
      </c>
      <c r="T2351" s="191">
        <f>S2351*H2351</f>
        <v>0</v>
      </c>
      <c r="U2351" s="37"/>
      <c r="V2351" s="37"/>
      <c r="W2351" s="37"/>
      <c r="X2351" s="37"/>
      <c r="Y2351" s="37"/>
      <c r="Z2351" s="37"/>
      <c r="AA2351" s="37"/>
      <c r="AB2351" s="37"/>
      <c r="AC2351" s="37"/>
      <c r="AD2351" s="37"/>
      <c r="AE2351" s="37"/>
      <c r="AR2351" s="192" t="s">
        <v>226</v>
      </c>
      <c r="AT2351" s="192" t="s">
        <v>167</v>
      </c>
      <c r="AU2351" s="192" t="s">
        <v>79</v>
      </c>
      <c r="AY2351" s="20" t="s">
        <v>165</v>
      </c>
      <c r="BE2351" s="193">
        <f>IF(N2351="základní",J2351,0)</f>
        <v>0</v>
      </c>
      <c r="BF2351" s="193">
        <f>IF(N2351="snížená",J2351,0)</f>
        <v>0</v>
      </c>
      <c r="BG2351" s="193">
        <f>IF(N2351="zákl. přenesená",J2351,0)</f>
        <v>0</v>
      </c>
      <c r="BH2351" s="193">
        <f>IF(N2351="sníž. přenesená",J2351,0)</f>
        <v>0</v>
      </c>
      <c r="BI2351" s="193">
        <f>IF(N2351="nulová",J2351,0)</f>
        <v>0</v>
      </c>
      <c r="BJ2351" s="20" t="s">
        <v>79</v>
      </c>
      <c r="BK2351" s="193">
        <f>ROUND(I2351*H2351,2)</f>
        <v>0</v>
      </c>
      <c r="BL2351" s="20" t="s">
        <v>226</v>
      </c>
      <c r="BM2351" s="192" t="s">
        <v>2890</v>
      </c>
    </row>
    <row r="2352" spans="1:65" s="2" customFormat="1" ht="19.5">
      <c r="A2352" s="37"/>
      <c r="B2352" s="38"/>
      <c r="C2352" s="39"/>
      <c r="D2352" s="201" t="s">
        <v>353</v>
      </c>
      <c r="E2352" s="39"/>
      <c r="F2352" s="232" t="s">
        <v>2891</v>
      </c>
      <c r="G2352" s="39"/>
      <c r="H2352" s="39"/>
      <c r="I2352" s="196"/>
      <c r="J2352" s="39"/>
      <c r="K2352" s="39"/>
      <c r="L2352" s="42"/>
      <c r="M2352" s="197"/>
      <c r="N2352" s="198"/>
      <c r="O2352" s="67"/>
      <c r="P2352" s="67"/>
      <c r="Q2352" s="67"/>
      <c r="R2352" s="67"/>
      <c r="S2352" s="67"/>
      <c r="T2352" s="68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T2352" s="20" t="s">
        <v>353</v>
      </c>
      <c r="AU2352" s="20" t="s">
        <v>79</v>
      </c>
    </row>
    <row r="2353" spans="1:65" s="2" customFormat="1" ht="16.5" customHeight="1">
      <c r="A2353" s="37"/>
      <c r="B2353" s="38"/>
      <c r="C2353" s="181" t="s">
        <v>2892</v>
      </c>
      <c r="D2353" s="181" t="s">
        <v>167</v>
      </c>
      <c r="E2353" s="182" t="s">
        <v>2893</v>
      </c>
      <c r="F2353" s="183" t="s">
        <v>2894</v>
      </c>
      <c r="G2353" s="184" t="s">
        <v>2895</v>
      </c>
      <c r="H2353" s="185">
        <v>10</v>
      </c>
      <c r="I2353" s="186"/>
      <c r="J2353" s="187">
        <f>ROUND(I2353*H2353,2)</f>
        <v>0</v>
      </c>
      <c r="K2353" s="183" t="s">
        <v>531</v>
      </c>
      <c r="L2353" s="42"/>
      <c r="M2353" s="188" t="s">
        <v>19</v>
      </c>
      <c r="N2353" s="189" t="s">
        <v>41</v>
      </c>
      <c r="O2353" s="67"/>
      <c r="P2353" s="190">
        <f>O2353*H2353</f>
        <v>0</v>
      </c>
      <c r="Q2353" s="190">
        <v>0</v>
      </c>
      <c r="R2353" s="190">
        <f>Q2353*H2353</f>
        <v>0</v>
      </c>
      <c r="S2353" s="190">
        <v>0</v>
      </c>
      <c r="T2353" s="191">
        <f>S2353*H2353</f>
        <v>0</v>
      </c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R2353" s="192" t="s">
        <v>226</v>
      </c>
      <c r="AT2353" s="192" t="s">
        <v>167</v>
      </c>
      <c r="AU2353" s="192" t="s">
        <v>79</v>
      </c>
      <c r="AY2353" s="20" t="s">
        <v>165</v>
      </c>
      <c r="BE2353" s="193">
        <f>IF(N2353="základní",J2353,0)</f>
        <v>0</v>
      </c>
      <c r="BF2353" s="193">
        <f>IF(N2353="snížená",J2353,0)</f>
        <v>0</v>
      </c>
      <c r="BG2353" s="193">
        <f>IF(N2353="zákl. přenesená",J2353,0)</f>
        <v>0</v>
      </c>
      <c r="BH2353" s="193">
        <f>IF(N2353="sníž. přenesená",J2353,0)</f>
        <v>0</v>
      </c>
      <c r="BI2353" s="193">
        <f>IF(N2353="nulová",J2353,0)</f>
        <v>0</v>
      </c>
      <c r="BJ2353" s="20" t="s">
        <v>79</v>
      </c>
      <c r="BK2353" s="193">
        <f>ROUND(I2353*H2353,2)</f>
        <v>0</v>
      </c>
      <c r="BL2353" s="20" t="s">
        <v>226</v>
      </c>
      <c r="BM2353" s="192" t="s">
        <v>2896</v>
      </c>
    </row>
    <row r="2354" spans="1:65" s="2" customFormat="1" ht="19.5">
      <c r="A2354" s="37"/>
      <c r="B2354" s="38"/>
      <c r="C2354" s="39"/>
      <c r="D2354" s="201" t="s">
        <v>353</v>
      </c>
      <c r="E2354" s="39"/>
      <c r="F2354" s="232" t="s">
        <v>2897</v>
      </c>
      <c r="G2354" s="39"/>
      <c r="H2354" s="39"/>
      <c r="I2354" s="196"/>
      <c r="J2354" s="39"/>
      <c r="K2354" s="39"/>
      <c r="L2354" s="42"/>
      <c r="M2354" s="197"/>
      <c r="N2354" s="198"/>
      <c r="O2354" s="67"/>
      <c r="P2354" s="67"/>
      <c r="Q2354" s="67"/>
      <c r="R2354" s="67"/>
      <c r="S2354" s="67"/>
      <c r="T2354" s="68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T2354" s="20" t="s">
        <v>353</v>
      </c>
      <c r="AU2354" s="20" t="s">
        <v>79</v>
      </c>
    </row>
    <row r="2355" spans="1:65" s="13" customFormat="1" ht="11.25">
      <c r="B2355" s="199"/>
      <c r="C2355" s="200"/>
      <c r="D2355" s="201" t="s">
        <v>181</v>
      </c>
      <c r="E2355" s="202" t="s">
        <v>19</v>
      </c>
      <c r="F2355" s="203" t="s">
        <v>2898</v>
      </c>
      <c r="G2355" s="200"/>
      <c r="H2355" s="204">
        <v>10</v>
      </c>
      <c r="I2355" s="205"/>
      <c r="J2355" s="200"/>
      <c r="K2355" s="200"/>
      <c r="L2355" s="206"/>
      <c r="M2355" s="207"/>
      <c r="N2355" s="208"/>
      <c r="O2355" s="208"/>
      <c r="P2355" s="208"/>
      <c r="Q2355" s="208"/>
      <c r="R2355" s="208"/>
      <c r="S2355" s="208"/>
      <c r="T2355" s="209"/>
      <c r="AT2355" s="210" t="s">
        <v>181</v>
      </c>
      <c r="AU2355" s="210" t="s">
        <v>79</v>
      </c>
      <c r="AV2355" s="13" t="s">
        <v>79</v>
      </c>
      <c r="AW2355" s="13" t="s">
        <v>31</v>
      </c>
      <c r="AX2355" s="13" t="s">
        <v>69</v>
      </c>
      <c r="AY2355" s="210" t="s">
        <v>165</v>
      </c>
    </row>
    <row r="2356" spans="1:65" s="15" customFormat="1" ht="11.25">
      <c r="B2356" s="221"/>
      <c r="C2356" s="222"/>
      <c r="D2356" s="201" t="s">
        <v>181</v>
      </c>
      <c r="E2356" s="223" t="s">
        <v>19</v>
      </c>
      <c r="F2356" s="224" t="s">
        <v>184</v>
      </c>
      <c r="G2356" s="222"/>
      <c r="H2356" s="225">
        <v>10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181</v>
      </c>
      <c r="AU2356" s="231" t="s">
        <v>79</v>
      </c>
      <c r="AV2356" s="15" t="s">
        <v>88</v>
      </c>
      <c r="AW2356" s="15" t="s">
        <v>31</v>
      </c>
      <c r="AX2356" s="15" t="s">
        <v>73</v>
      </c>
      <c r="AY2356" s="231" t="s">
        <v>165</v>
      </c>
    </row>
    <row r="2357" spans="1:65" s="2" customFormat="1" ht="49.15" customHeight="1">
      <c r="A2357" s="37"/>
      <c r="B2357" s="38"/>
      <c r="C2357" s="181" t="s">
        <v>2899</v>
      </c>
      <c r="D2357" s="181" t="s">
        <v>167</v>
      </c>
      <c r="E2357" s="182" t="s">
        <v>2900</v>
      </c>
      <c r="F2357" s="183" t="s">
        <v>2901</v>
      </c>
      <c r="G2357" s="184" t="s">
        <v>256</v>
      </c>
      <c r="H2357" s="185">
        <v>4.9489999999999998</v>
      </c>
      <c r="I2357" s="186"/>
      <c r="J2357" s="187">
        <f>ROUND(I2357*H2357,2)</f>
        <v>0</v>
      </c>
      <c r="K2357" s="183" t="s">
        <v>171</v>
      </c>
      <c r="L2357" s="42"/>
      <c r="M2357" s="188" t="s">
        <v>19</v>
      </c>
      <c r="N2357" s="189" t="s">
        <v>41</v>
      </c>
      <c r="O2357" s="67"/>
      <c r="P2357" s="190">
        <f>O2357*H2357</f>
        <v>0</v>
      </c>
      <c r="Q2357" s="190">
        <v>0</v>
      </c>
      <c r="R2357" s="190">
        <f>Q2357*H2357</f>
        <v>0</v>
      </c>
      <c r="S2357" s="190">
        <v>0</v>
      </c>
      <c r="T2357" s="191">
        <f>S2357*H2357</f>
        <v>0</v>
      </c>
      <c r="U2357" s="37"/>
      <c r="V2357" s="37"/>
      <c r="W2357" s="37"/>
      <c r="X2357" s="37"/>
      <c r="Y2357" s="37"/>
      <c r="Z2357" s="37"/>
      <c r="AA2357" s="37"/>
      <c r="AB2357" s="37"/>
      <c r="AC2357" s="37"/>
      <c r="AD2357" s="37"/>
      <c r="AE2357" s="37"/>
      <c r="AR2357" s="192" t="s">
        <v>226</v>
      </c>
      <c r="AT2357" s="192" t="s">
        <v>167</v>
      </c>
      <c r="AU2357" s="192" t="s">
        <v>79</v>
      </c>
      <c r="AY2357" s="20" t="s">
        <v>165</v>
      </c>
      <c r="BE2357" s="193">
        <f>IF(N2357="základní",J2357,0)</f>
        <v>0</v>
      </c>
      <c r="BF2357" s="193">
        <f>IF(N2357="snížená",J2357,0)</f>
        <v>0</v>
      </c>
      <c r="BG2357" s="193">
        <f>IF(N2357="zákl. přenesená",J2357,0)</f>
        <v>0</v>
      </c>
      <c r="BH2357" s="193">
        <f>IF(N2357="sníž. přenesená",J2357,0)</f>
        <v>0</v>
      </c>
      <c r="BI2357" s="193">
        <f>IF(N2357="nulová",J2357,0)</f>
        <v>0</v>
      </c>
      <c r="BJ2357" s="20" t="s">
        <v>79</v>
      </c>
      <c r="BK2357" s="193">
        <f>ROUND(I2357*H2357,2)</f>
        <v>0</v>
      </c>
      <c r="BL2357" s="20" t="s">
        <v>226</v>
      </c>
      <c r="BM2357" s="192" t="s">
        <v>2902</v>
      </c>
    </row>
    <row r="2358" spans="1:65" s="2" customFormat="1" ht="11.25">
      <c r="A2358" s="37"/>
      <c r="B2358" s="38"/>
      <c r="C2358" s="39"/>
      <c r="D2358" s="194" t="s">
        <v>172</v>
      </c>
      <c r="E2358" s="39"/>
      <c r="F2358" s="195" t="s">
        <v>2903</v>
      </c>
      <c r="G2358" s="39"/>
      <c r="H2358" s="39"/>
      <c r="I2358" s="196"/>
      <c r="J2358" s="39"/>
      <c r="K2358" s="39"/>
      <c r="L2358" s="42"/>
      <c r="M2358" s="197"/>
      <c r="N2358" s="198"/>
      <c r="O2358" s="67"/>
      <c r="P2358" s="67"/>
      <c r="Q2358" s="67"/>
      <c r="R2358" s="67"/>
      <c r="S2358" s="67"/>
      <c r="T2358" s="68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T2358" s="20" t="s">
        <v>172</v>
      </c>
      <c r="AU2358" s="20" t="s">
        <v>79</v>
      </c>
    </row>
    <row r="2359" spans="1:65" s="12" customFormat="1" ht="20.85" customHeight="1">
      <c r="B2359" s="165"/>
      <c r="C2359" s="166"/>
      <c r="D2359" s="167" t="s">
        <v>68</v>
      </c>
      <c r="E2359" s="179" t="s">
        <v>2904</v>
      </c>
      <c r="F2359" s="179" t="s">
        <v>2905</v>
      </c>
      <c r="G2359" s="166"/>
      <c r="H2359" s="166"/>
      <c r="I2359" s="169"/>
      <c r="J2359" s="180">
        <f>BK2359</f>
        <v>0</v>
      </c>
      <c r="K2359" s="166"/>
      <c r="L2359" s="171"/>
      <c r="M2359" s="172"/>
      <c r="N2359" s="173"/>
      <c r="O2359" s="173"/>
      <c r="P2359" s="174">
        <f>SUM(P2360:P2520)</f>
        <v>0</v>
      </c>
      <c r="Q2359" s="173"/>
      <c r="R2359" s="174">
        <f>SUM(R2360:R2520)</f>
        <v>2.5685750200000004</v>
      </c>
      <c r="S2359" s="173"/>
      <c r="T2359" s="175">
        <f>SUM(T2360:T2520)</f>
        <v>0</v>
      </c>
      <c r="AR2359" s="176" t="s">
        <v>79</v>
      </c>
      <c r="AT2359" s="177" t="s">
        <v>68</v>
      </c>
      <c r="AU2359" s="177" t="s">
        <v>79</v>
      </c>
      <c r="AY2359" s="176" t="s">
        <v>165</v>
      </c>
      <c r="BK2359" s="178">
        <f>SUM(BK2360:BK2520)</f>
        <v>0</v>
      </c>
    </row>
    <row r="2360" spans="1:65" s="2" customFormat="1" ht="33" customHeight="1">
      <c r="A2360" s="37"/>
      <c r="B2360" s="38"/>
      <c r="C2360" s="181" t="s">
        <v>2906</v>
      </c>
      <c r="D2360" s="181" t="s">
        <v>167</v>
      </c>
      <c r="E2360" s="182" t="s">
        <v>2907</v>
      </c>
      <c r="F2360" s="183" t="s">
        <v>2908</v>
      </c>
      <c r="G2360" s="184" t="s">
        <v>323</v>
      </c>
      <c r="H2360" s="185">
        <v>10.01</v>
      </c>
      <c r="I2360" s="186"/>
      <c r="J2360" s="187">
        <f>ROUND(I2360*H2360,2)</f>
        <v>0</v>
      </c>
      <c r="K2360" s="183" t="s">
        <v>171</v>
      </c>
      <c r="L2360" s="42"/>
      <c r="M2360" s="188" t="s">
        <v>19</v>
      </c>
      <c r="N2360" s="189" t="s">
        <v>41</v>
      </c>
      <c r="O2360" s="67"/>
      <c r="P2360" s="190">
        <f>O2360*H2360</f>
        <v>0</v>
      </c>
      <c r="Q2360" s="190">
        <v>2.5999999999999998E-4</v>
      </c>
      <c r="R2360" s="190">
        <f>Q2360*H2360</f>
        <v>2.6025999999999996E-3</v>
      </c>
      <c r="S2360" s="190">
        <v>0</v>
      </c>
      <c r="T2360" s="191">
        <f>S2360*H2360</f>
        <v>0</v>
      </c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R2360" s="192" t="s">
        <v>226</v>
      </c>
      <c r="AT2360" s="192" t="s">
        <v>167</v>
      </c>
      <c r="AU2360" s="192" t="s">
        <v>85</v>
      </c>
      <c r="AY2360" s="20" t="s">
        <v>165</v>
      </c>
      <c r="BE2360" s="193">
        <f>IF(N2360="základní",J2360,0)</f>
        <v>0</v>
      </c>
      <c r="BF2360" s="193">
        <f>IF(N2360="snížená",J2360,0)</f>
        <v>0</v>
      </c>
      <c r="BG2360" s="193">
        <f>IF(N2360="zákl. přenesená",J2360,0)</f>
        <v>0</v>
      </c>
      <c r="BH2360" s="193">
        <f>IF(N2360="sníž. přenesená",J2360,0)</f>
        <v>0</v>
      </c>
      <c r="BI2360" s="193">
        <f>IF(N2360="nulová",J2360,0)</f>
        <v>0</v>
      </c>
      <c r="BJ2360" s="20" t="s">
        <v>79</v>
      </c>
      <c r="BK2360" s="193">
        <f>ROUND(I2360*H2360,2)</f>
        <v>0</v>
      </c>
      <c r="BL2360" s="20" t="s">
        <v>226</v>
      </c>
      <c r="BM2360" s="192" t="s">
        <v>2909</v>
      </c>
    </row>
    <row r="2361" spans="1:65" s="2" customFormat="1" ht="11.25">
      <c r="A2361" s="37"/>
      <c r="B2361" s="38"/>
      <c r="C2361" s="39"/>
      <c r="D2361" s="194" t="s">
        <v>172</v>
      </c>
      <c r="E2361" s="39"/>
      <c r="F2361" s="195" t="s">
        <v>2910</v>
      </c>
      <c r="G2361" s="39"/>
      <c r="H2361" s="39"/>
      <c r="I2361" s="196"/>
      <c r="J2361" s="39"/>
      <c r="K2361" s="39"/>
      <c r="L2361" s="42"/>
      <c r="M2361" s="197"/>
      <c r="N2361" s="198"/>
      <c r="O2361" s="67"/>
      <c r="P2361" s="67"/>
      <c r="Q2361" s="67"/>
      <c r="R2361" s="67"/>
      <c r="S2361" s="67"/>
      <c r="T2361" s="68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T2361" s="20" t="s">
        <v>172</v>
      </c>
      <c r="AU2361" s="20" t="s">
        <v>85</v>
      </c>
    </row>
    <row r="2362" spans="1:65" s="13" customFormat="1" ht="11.25">
      <c r="B2362" s="199"/>
      <c r="C2362" s="200"/>
      <c r="D2362" s="201" t="s">
        <v>181</v>
      </c>
      <c r="E2362" s="202" t="s">
        <v>19</v>
      </c>
      <c r="F2362" s="203" t="s">
        <v>2911</v>
      </c>
      <c r="G2362" s="200"/>
      <c r="H2362" s="204">
        <v>10.01</v>
      </c>
      <c r="I2362" s="205"/>
      <c r="J2362" s="200"/>
      <c r="K2362" s="200"/>
      <c r="L2362" s="206"/>
      <c r="M2362" s="207"/>
      <c r="N2362" s="208"/>
      <c r="O2362" s="208"/>
      <c r="P2362" s="208"/>
      <c r="Q2362" s="208"/>
      <c r="R2362" s="208"/>
      <c r="S2362" s="208"/>
      <c r="T2362" s="209"/>
      <c r="AT2362" s="210" t="s">
        <v>181</v>
      </c>
      <c r="AU2362" s="210" t="s">
        <v>85</v>
      </c>
      <c r="AV2362" s="13" t="s">
        <v>79</v>
      </c>
      <c r="AW2362" s="13" t="s">
        <v>31</v>
      </c>
      <c r="AX2362" s="13" t="s">
        <v>73</v>
      </c>
      <c r="AY2362" s="210" t="s">
        <v>165</v>
      </c>
    </row>
    <row r="2363" spans="1:65" s="2" customFormat="1" ht="24.2" customHeight="1">
      <c r="A2363" s="37"/>
      <c r="B2363" s="38"/>
      <c r="C2363" s="233" t="s">
        <v>1805</v>
      </c>
      <c r="D2363" s="233" t="s">
        <v>502</v>
      </c>
      <c r="E2363" s="234" t="s">
        <v>2912</v>
      </c>
      <c r="F2363" s="235" t="s">
        <v>2913</v>
      </c>
      <c r="G2363" s="236" t="s">
        <v>323</v>
      </c>
      <c r="H2363" s="237">
        <v>7.71</v>
      </c>
      <c r="I2363" s="238"/>
      <c r="J2363" s="239">
        <f>ROUND(I2363*H2363,2)</f>
        <v>0</v>
      </c>
      <c r="K2363" s="235" t="s">
        <v>171</v>
      </c>
      <c r="L2363" s="240"/>
      <c r="M2363" s="241" t="s">
        <v>19</v>
      </c>
      <c r="N2363" s="242" t="s">
        <v>41</v>
      </c>
      <c r="O2363" s="67"/>
      <c r="P2363" s="190">
        <f>O2363*H2363</f>
        <v>0</v>
      </c>
      <c r="Q2363" s="190">
        <v>2.7310000000000001E-2</v>
      </c>
      <c r="R2363" s="190">
        <f>Q2363*H2363</f>
        <v>0.2105601</v>
      </c>
      <c r="S2363" s="190">
        <v>0</v>
      </c>
      <c r="T2363" s="191">
        <f>S2363*H2363</f>
        <v>0</v>
      </c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R2363" s="192" t="s">
        <v>297</v>
      </c>
      <c r="AT2363" s="192" t="s">
        <v>502</v>
      </c>
      <c r="AU2363" s="192" t="s">
        <v>85</v>
      </c>
      <c r="AY2363" s="20" t="s">
        <v>165</v>
      </c>
      <c r="BE2363" s="193">
        <f>IF(N2363="základní",J2363,0)</f>
        <v>0</v>
      </c>
      <c r="BF2363" s="193">
        <f>IF(N2363="snížená",J2363,0)</f>
        <v>0</v>
      </c>
      <c r="BG2363" s="193">
        <f>IF(N2363="zákl. přenesená",J2363,0)</f>
        <v>0</v>
      </c>
      <c r="BH2363" s="193">
        <f>IF(N2363="sníž. přenesená",J2363,0)</f>
        <v>0</v>
      </c>
      <c r="BI2363" s="193">
        <f>IF(N2363="nulová",J2363,0)</f>
        <v>0</v>
      </c>
      <c r="BJ2363" s="20" t="s">
        <v>79</v>
      </c>
      <c r="BK2363" s="193">
        <f>ROUND(I2363*H2363,2)</f>
        <v>0</v>
      </c>
      <c r="BL2363" s="20" t="s">
        <v>226</v>
      </c>
      <c r="BM2363" s="192" t="s">
        <v>2914</v>
      </c>
    </row>
    <row r="2364" spans="1:65" s="13" customFormat="1" ht="11.25">
      <c r="B2364" s="199"/>
      <c r="C2364" s="200"/>
      <c r="D2364" s="201" t="s">
        <v>181</v>
      </c>
      <c r="E2364" s="202" t="s">
        <v>19</v>
      </c>
      <c r="F2364" s="203" t="s">
        <v>2915</v>
      </c>
      <c r="G2364" s="200"/>
      <c r="H2364" s="204">
        <v>7.71</v>
      </c>
      <c r="I2364" s="205"/>
      <c r="J2364" s="200"/>
      <c r="K2364" s="200"/>
      <c r="L2364" s="206"/>
      <c r="M2364" s="207"/>
      <c r="N2364" s="208"/>
      <c r="O2364" s="208"/>
      <c r="P2364" s="208"/>
      <c r="Q2364" s="208"/>
      <c r="R2364" s="208"/>
      <c r="S2364" s="208"/>
      <c r="T2364" s="209"/>
      <c r="AT2364" s="210" t="s">
        <v>181</v>
      </c>
      <c r="AU2364" s="210" t="s">
        <v>85</v>
      </c>
      <c r="AV2364" s="13" t="s">
        <v>79</v>
      </c>
      <c r="AW2364" s="13" t="s">
        <v>31</v>
      </c>
      <c r="AX2364" s="13" t="s">
        <v>73</v>
      </c>
      <c r="AY2364" s="210" t="s">
        <v>165</v>
      </c>
    </row>
    <row r="2365" spans="1:65" s="2" customFormat="1" ht="21.75" customHeight="1">
      <c r="A2365" s="37"/>
      <c r="B2365" s="38"/>
      <c r="C2365" s="233" t="s">
        <v>2916</v>
      </c>
      <c r="D2365" s="233" t="s">
        <v>502</v>
      </c>
      <c r="E2365" s="234" t="s">
        <v>2917</v>
      </c>
      <c r="F2365" s="235" t="s">
        <v>2918</v>
      </c>
      <c r="G2365" s="236" t="s">
        <v>323</v>
      </c>
      <c r="H2365" s="237">
        <v>1.772</v>
      </c>
      <c r="I2365" s="238"/>
      <c r="J2365" s="239">
        <f>ROUND(I2365*H2365,2)</f>
        <v>0</v>
      </c>
      <c r="K2365" s="235" t="s">
        <v>171</v>
      </c>
      <c r="L2365" s="240"/>
      <c r="M2365" s="241" t="s">
        <v>19</v>
      </c>
      <c r="N2365" s="242" t="s">
        <v>41</v>
      </c>
      <c r="O2365" s="67"/>
      <c r="P2365" s="190">
        <f>O2365*H2365</f>
        <v>0</v>
      </c>
      <c r="Q2365" s="190">
        <v>3.056E-2</v>
      </c>
      <c r="R2365" s="190">
        <f>Q2365*H2365</f>
        <v>5.4152320000000004E-2</v>
      </c>
      <c r="S2365" s="190">
        <v>0</v>
      </c>
      <c r="T2365" s="191">
        <f>S2365*H2365</f>
        <v>0</v>
      </c>
      <c r="U2365" s="37"/>
      <c r="V2365" s="37"/>
      <c r="W2365" s="37"/>
      <c r="X2365" s="37"/>
      <c r="Y2365" s="37"/>
      <c r="Z2365" s="37"/>
      <c r="AA2365" s="37"/>
      <c r="AB2365" s="37"/>
      <c r="AC2365" s="37"/>
      <c r="AD2365" s="37"/>
      <c r="AE2365" s="37"/>
      <c r="AR2365" s="192" t="s">
        <v>297</v>
      </c>
      <c r="AT2365" s="192" t="s">
        <v>502</v>
      </c>
      <c r="AU2365" s="192" t="s">
        <v>85</v>
      </c>
      <c r="AY2365" s="20" t="s">
        <v>165</v>
      </c>
      <c r="BE2365" s="193">
        <f>IF(N2365="základní",J2365,0)</f>
        <v>0</v>
      </c>
      <c r="BF2365" s="193">
        <f>IF(N2365="snížená",J2365,0)</f>
        <v>0</v>
      </c>
      <c r="BG2365" s="193">
        <f>IF(N2365="zákl. přenesená",J2365,0)</f>
        <v>0</v>
      </c>
      <c r="BH2365" s="193">
        <f>IF(N2365="sníž. přenesená",J2365,0)</f>
        <v>0</v>
      </c>
      <c r="BI2365" s="193">
        <f>IF(N2365="nulová",J2365,0)</f>
        <v>0</v>
      </c>
      <c r="BJ2365" s="20" t="s">
        <v>79</v>
      </c>
      <c r="BK2365" s="193">
        <f>ROUND(I2365*H2365,2)</f>
        <v>0</v>
      </c>
      <c r="BL2365" s="20" t="s">
        <v>226</v>
      </c>
      <c r="BM2365" s="192" t="s">
        <v>2919</v>
      </c>
    </row>
    <row r="2366" spans="1:65" s="2" customFormat="1" ht="37.9" customHeight="1">
      <c r="A2366" s="37"/>
      <c r="B2366" s="38"/>
      <c r="C2366" s="181" t="s">
        <v>1812</v>
      </c>
      <c r="D2366" s="181" t="s">
        <v>167</v>
      </c>
      <c r="E2366" s="182" t="s">
        <v>2920</v>
      </c>
      <c r="F2366" s="183" t="s">
        <v>2921</v>
      </c>
      <c r="G2366" s="184" t="s">
        <v>290</v>
      </c>
      <c r="H2366" s="185">
        <v>12</v>
      </c>
      <c r="I2366" s="186"/>
      <c r="J2366" s="187">
        <f>ROUND(I2366*H2366,2)</f>
        <v>0</v>
      </c>
      <c r="K2366" s="183" t="s">
        <v>171</v>
      </c>
      <c r="L2366" s="42"/>
      <c r="M2366" s="188" t="s">
        <v>19</v>
      </c>
      <c r="N2366" s="189" t="s">
        <v>41</v>
      </c>
      <c r="O2366" s="67"/>
      <c r="P2366" s="190">
        <f>O2366*H2366</f>
        <v>0</v>
      </c>
      <c r="Q2366" s="190">
        <v>0</v>
      </c>
      <c r="R2366" s="190">
        <f>Q2366*H2366</f>
        <v>0</v>
      </c>
      <c r="S2366" s="190">
        <v>0</v>
      </c>
      <c r="T2366" s="191">
        <f>S2366*H2366</f>
        <v>0</v>
      </c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R2366" s="192" t="s">
        <v>226</v>
      </c>
      <c r="AT2366" s="192" t="s">
        <v>167</v>
      </c>
      <c r="AU2366" s="192" t="s">
        <v>85</v>
      </c>
      <c r="AY2366" s="20" t="s">
        <v>165</v>
      </c>
      <c r="BE2366" s="193">
        <f>IF(N2366="základní",J2366,0)</f>
        <v>0</v>
      </c>
      <c r="BF2366" s="193">
        <f>IF(N2366="snížená",J2366,0)</f>
        <v>0</v>
      </c>
      <c r="BG2366" s="193">
        <f>IF(N2366="zákl. přenesená",J2366,0)</f>
        <v>0</v>
      </c>
      <c r="BH2366" s="193">
        <f>IF(N2366="sníž. přenesená",J2366,0)</f>
        <v>0</v>
      </c>
      <c r="BI2366" s="193">
        <f>IF(N2366="nulová",J2366,0)</f>
        <v>0</v>
      </c>
      <c r="BJ2366" s="20" t="s">
        <v>79</v>
      </c>
      <c r="BK2366" s="193">
        <f>ROUND(I2366*H2366,2)</f>
        <v>0</v>
      </c>
      <c r="BL2366" s="20" t="s">
        <v>226</v>
      </c>
      <c r="BM2366" s="192" t="s">
        <v>2922</v>
      </c>
    </row>
    <row r="2367" spans="1:65" s="2" customFormat="1" ht="11.25">
      <c r="A2367" s="37"/>
      <c r="B2367" s="38"/>
      <c r="C2367" s="39"/>
      <c r="D2367" s="194" t="s">
        <v>172</v>
      </c>
      <c r="E2367" s="39"/>
      <c r="F2367" s="195" t="s">
        <v>2923</v>
      </c>
      <c r="G2367" s="39"/>
      <c r="H2367" s="39"/>
      <c r="I2367" s="196"/>
      <c r="J2367" s="39"/>
      <c r="K2367" s="39"/>
      <c r="L2367" s="42"/>
      <c r="M2367" s="197"/>
      <c r="N2367" s="198"/>
      <c r="O2367" s="67"/>
      <c r="P2367" s="67"/>
      <c r="Q2367" s="67"/>
      <c r="R2367" s="67"/>
      <c r="S2367" s="67"/>
      <c r="T2367" s="68"/>
      <c r="U2367" s="37"/>
      <c r="V2367" s="37"/>
      <c r="W2367" s="37"/>
      <c r="X2367" s="37"/>
      <c r="Y2367" s="37"/>
      <c r="Z2367" s="37"/>
      <c r="AA2367" s="37"/>
      <c r="AB2367" s="37"/>
      <c r="AC2367" s="37"/>
      <c r="AD2367" s="37"/>
      <c r="AE2367" s="37"/>
      <c r="AT2367" s="20" t="s">
        <v>172</v>
      </c>
      <c r="AU2367" s="20" t="s">
        <v>85</v>
      </c>
    </row>
    <row r="2368" spans="1:65" s="2" customFormat="1" ht="24.2" customHeight="1">
      <c r="A2368" s="37"/>
      <c r="B2368" s="38"/>
      <c r="C2368" s="233" t="s">
        <v>2924</v>
      </c>
      <c r="D2368" s="233" t="s">
        <v>502</v>
      </c>
      <c r="E2368" s="234" t="s">
        <v>2925</v>
      </c>
      <c r="F2368" s="235" t="s">
        <v>2926</v>
      </c>
      <c r="G2368" s="236" t="s">
        <v>290</v>
      </c>
      <c r="H2368" s="237">
        <v>7</v>
      </c>
      <c r="I2368" s="238"/>
      <c r="J2368" s="239">
        <f>ROUND(I2368*H2368,2)</f>
        <v>0</v>
      </c>
      <c r="K2368" s="235" t="s">
        <v>171</v>
      </c>
      <c r="L2368" s="240"/>
      <c r="M2368" s="241" t="s">
        <v>19</v>
      </c>
      <c r="N2368" s="242" t="s">
        <v>41</v>
      </c>
      <c r="O2368" s="67"/>
      <c r="P2368" s="190">
        <f>O2368*H2368</f>
        <v>0</v>
      </c>
      <c r="Q2368" s="190">
        <v>1.7500000000000002E-2</v>
      </c>
      <c r="R2368" s="190">
        <f>Q2368*H2368</f>
        <v>0.12250000000000001</v>
      </c>
      <c r="S2368" s="190">
        <v>0</v>
      </c>
      <c r="T2368" s="191">
        <f>S2368*H2368</f>
        <v>0</v>
      </c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R2368" s="192" t="s">
        <v>297</v>
      </c>
      <c r="AT2368" s="192" t="s">
        <v>502</v>
      </c>
      <c r="AU2368" s="192" t="s">
        <v>85</v>
      </c>
      <c r="AY2368" s="20" t="s">
        <v>165</v>
      </c>
      <c r="BE2368" s="193">
        <f>IF(N2368="základní",J2368,0)</f>
        <v>0</v>
      </c>
      <c r="BF2368" s="193">
        <f>IF(N2368="snížená",J2368,0)</f>
        <v>0</v>
      </c>
      <c r="BG2368" s="193">
        <f>IF(N2368="zákl. přenesená",J2368,0)</f>
        <v>0</v>
      </c>
      <c r="BH2368" s="193">
        <f>IF(N2368="sníž. přenesená",J2368,0)</f>
        <v>0</v>
      </c>
      <c r="BI2368" s="193">
        <f>IF(N2368="nulová",J2368,0)</f>
        <v>0</v>
      </c>
      <c r="BJ2368" s="20" t="s">
        <v>79</v>
      </c>
      <c r="BK2368" s="193">
        <f>ROUND(I2368*H2368,2)</f>
        <v>0</v>
      </c>
      <c r="BL2368" s="20" t="s">
        <v>226</v>
      </c>
      <c r="BM2368" s="192" t="s">
        <v>2927</v>
      </c>
    </row>
    <row r="2369" spans="1:65" s="13" customFormat="1" ht="11.25">
      <c r="B2369" s="199"/>
      <c r="C2369" s="200"/>
      <c r="D2369" s="201" t="s">
        <v>181</v>
      </c>
      <c r="E2369" s="202" t="s">
        <v>19</v>
      </c>
      <c r="F2369" s="203" t="s">
        <v>2928</v>
      </c>
      <c r="G2369" s="200"/>
      <c r="H2369" s="204">
        <v>1</v>
      </c>
      <c r="I2369" s="205"/>
      <c r="J2369" s="200"/>
      <c r="K2369" s="200"/>
      <c r="L2369" s="206"/>
      <c r="M2369" s="207"/>
      <c r="N2369" s="208"/>
      <c r="O2369" s="208"/>
      <c r="P2369" s="208"/>
      <c r="Q2369" s="208"/>
      <c r="R2369" s="208"/>
      <c r="S2369" s="208"/>
      <c r="T2369" s="209"/>
      <c r="AT2369" s="210" t="s">
        <v>181</v>
      </c>
      <c r="AU2369" s="210" t="s">
        <v>85</v>
      </c>
      <c r="AV2369" s="13" t="s">
        <v>79</v>
      </c>
      <c r="AW2369" s="13" t="s">
        <v>31</v>
      </c>
      <c r="AX2369" s="13" t="s">
        <v>69</v>
      </c>
      <c r="AY2369" s="210" t="s">
        <v>165</v>
      </c>
    </row>
    <row r="2370" spans="1:65" s="13" customFormat="1" ht="11.25">
      <c r="B2370" s="199"/>
      <c r="C2370" s="200"/>
      <c r="D2370" s="201" t="s">
        <v>181</v>
      </c>
      <c r="E2370" s="202" t="s">
        <v>19</v>
      </c>
      <c r="F2370" s="203" t="s">
        <v>2929</v>
      </c>
      <c r="G2370" s="200"/>
      <c r="H2370" s="204">
        <v>1</v>
      </c>
      <c r="I2370" s="205"/>
      <c r="J2370" s="200"/>
      <c r="K2370" s="200"/>
      <c r="L2370" s="206"/>
      <c r="M2370" s="207"/>
      <c r="N2370" s="208"/>
      <c r="O2370" s="208"/>
      <c r="P2370" s="208"/>
      <c r="Q2370" s="208"/>
      <c r="R2370" s="208"/>
      <c r="S2370" s="208"/>
      <c r="T2370" s="209"/>
      <c r="AT2370" s="210" t="s">
        <v>181</v>
      </c>
      <c r="AU2370" s="210" t="s">
        <v>85</v>
      </c>
      <c r="AV2370" s="13" t="s">
        <v>79</v>
      </c>
      <c r="AW2370" s="13" t="s">
        <v>31</v>
      </c>
      <c r="AX2370" s="13" t="s">
        <v>69</v>
      </c>
      <c r="AY2370" s="210" t="s">
        <v>165</v>
      </c>
    </row>
    <row r="2371" spans="1:65" s="13" customFormat="1" ht="11.25">
      <c r="B2371" s="199"/>
      <c r="C2371" s="200"/>
      <c r="D2371" s="201" t="s">
        <v>181</v>
      </c>
      <c r="E2371" s="202" t="s">
        <v>19</v>
      </c>
      <c r="F2371" s="203" t="s">
        <v>2930</v>
      </c>
      <c r="G2371" s="200"/>
      <c r="H2371" s="204">
        <v>1</v>
      </c>
      <c r="I2371" s="205"/>
      <c r="J2371" s="200"/>
      <c r="K2371" s="200"/>
      <c r="L2371" s="206"/>
      <c r="M2371" s="207"/>
      <c r="N2371" s="208"/>
      <c r="O2371" s="208"/>
      <c r="P2371" s="208"/>
      <c r="Q2371" s="208"/>
      <c r="R2371" s="208"/>
      <c r="S2371" s="208"/>
      <c r="T2371" s="209"/>
      <c r="AT2371" s="210" t="s">
        <v>181</v>
      </c>
      <c r="AU2371" s="210" t="s">
        <v>85</v>
      </c>
      <c r="AV2371" s="13" t="s">
        <v>79</v>
      </c>
      <c r="AW2371" s="13" t="s">
        <v>31</v>
      </c>
      <c r="AX2371" s="13" t="s">
        <v>69</v>
      </c>
      <c r="AY2371" s="210" t="s">
        <v>165</v>
      </c>
    </row>
    <row r="2372" spans="1:65" s="13" customFormat="1" ht="11.25">
      <c r="B2372" s="199"/>
      <c r="C2372" s="200"/>
      <c r="D2372" s="201" t="s">
        <v>181</v>
      </c>
      <c r="E2372" s="202" t="s">
        <v>19</v>
      </c>
      <c r="F2372" s="203" t="s">
        <v>2931</v>
      </c>
      <c r="G2372" s="200"/>
      <c r="H2372" s="204">
        <v>1</v>
      </c>
      <c r="I2372" s="205"/>
      <c r="J2372" s="200"/>
      <c r="K2372" s="200"/>
      <c r="L2372" s="206"/>
      <c r="M2372" s="207"/>
      <c r="N2372" s="208"/>
      <c r="O2372" s="208"/>
      <c r="P2372" s="208"/>
      <c r="Q2372" s="208"/>
      <c r="R2372" s="208"/>
      <c r="S2372" s="208"/>
      <c r="T2372" s="209"/>
      <c r="AT2372" s="210" t="s">
        <v>181</v>
      </c>
      <c r="AU2372" s="210" t="s">
        <v>85</v>
      </c>
      <c r="AV2372" s="13" t="s">
        <v>79</v>
      </c>
      <c r="AW2372" s="13" t="s">
        <v>31</v>
      </c>
      <c r="AX2372" s="13" t="s">
        <v>69</v>
      </c>
      <c r="AY2372" s="210" t="s">
        <v>165</v>
      </c>
    </row>
    <row r="2373" spans="1:65" s="13" customFormat="1" ht="11.25">
      <c r="B2373" s="199"/>
      <c r="C2373" s="200"/>
      <c r="D2373" s="201" t="s">
        <v>181</v>
      </c>
      <c r="E2373" s="202" t="s">
        <v>19</v>
      </c>
      <c r="F2373" s="203" t="s">
        <v>2932</v>
      </c>
      <c r="G2373" s="200"/>
      <c r="H2373" s="204">
        <v>1</v>
      </c>
      <c r="I2373" s="205"/>
      <c r="J2373" s="200"/>
      <c r="K2373" s="200"/>
      <c r="L2373" s="206"/>
      <c r="M2373" s="207"/>
      <c r="N2373" s="208"/>
      <c r="O2373" s="208"/>
      <c r="P2373" s="208"/>
      <c r="Q2373" s="208"/>
      <c r="R2373" s="208"/>
      <c r="S2373" s="208"/>
      <c r="T2373" s="209"/>
      <c r="AT2373" s="210" t="s">
        <v>181</v>
      </c>
      <c r="AU2373" s="210" t="s">
        <v>85</v>
      </c>
      <c r="AV2373" s="13" t="s">
        <v>79</v>
      </c>
      <c r="AW2373" s="13" t="s">
        <v>31</v>
      </c>
      <c r="AX2373" s="13" t="s">
        <v>69</v>
      </c>
      <c r="AY2373" s="210" t="s">
        <v>165</v>
      </c>
    </row>
    <row r="2374" spans="1:65" s="13" customFormat="1" ht="11.25">
      <c r="B2374" s="199"/>
      <c r="C2374" s="200"/>
      <c r="D2374" s="201" t="s">
        <v>181</v>
      </c>
      <c r="E2374" s="202" t="s">
        <v>19</v>
      </c>
      <c r="F2374" s="203" t="s">
        <v>2933</v>
      </c>
      <c r="G2374" s="200"/>
      <c r="H2374" s="204">
        <v>1</v>
      </c>
      <c r="I2374" s="205"/>
      <c r="J2374" s="200"/>
      <c r="K2374" s="200"/>
      <c r="L2374" s="206"/>
      <c r="M2374" s="207"/>
      <c r="N2374" s="208"/>
      <c r="O2374" s="208"/>
      <c r="P2374" s="208"/>
      <c r="Q2374" s="208"/>
      <c r="R2374" s="208"/>
      <c r="S2374" s="208"/>
      <c r="T2374" s="209"/>
      <c r="AT2374" s="210" t="s">
        <v>181</v>
      </c>
      <c r="AU2374" s="210" t="s">
        <v>85</v>
      </c>
      <c r="AV2374" s="13" t="s">
        <v>79</v>
      </c>
      <c r="AW2374" s="13" t="s">
        <v>31</v>
      </c>
      <c r="AX2374" s="13" t="s">
        <v>69</v>
      </c>
      <c r="AY2374" s="210" t="s">
        <v>165</v>
      </c>
    </row>
    <row r="2375" spans="1:65" s="13" customFormat="1" ht="11.25">
      <c r="B2375" s="199"/>
      <c r="C2375" s="200"/>
      <c r="D2375" s="201" t="s">
        <v>181</v>
      </c>
      <c r="E2375" s="202" t="s">
        <v>19</v>
      </c>
      <c r="F2375" s="203" t="s">
        <v>2934</v>
      </c>
      <c r="G2375" s="200"/>
      <c r="H2375" s="204">
        <v>1</v>
      </c>
      <c r="I2375" s="205"/>
      <c r="J2375" s="200"/>
      <c r="K2375" s="200"/>
      <c r="L2375" s="206"/>
      <c r="M2375" s="207"/>
      <c r="N2375" s="208"/>
      <c r="O2375" s="208"/>
      <c r="P2375" s="208"/>
      <c r="Q2375" s="208"/>
      <c r="R2375" s="208"/>
      <c r="S2375" s="208"/>
      <c r="T2375" s="209"/>
      <c r="AT2375" s="210" t="s">
        <v>181</v>
      </c>
      <c r="AU2375" s="210" t="s">
        <v>85</v>
      </c>
      <c r="AV2375" s="13" t="s">
        <v>79</v>
      </c>
      <c r="AW2375" s="13" t="s">
        <v>31</v>
      </c>
      <c r="AX2375" s="13" t="s">
        <v>69</v>
      </c>
      <c r="AY2375" s="210" t="s">
        <v>165</v>
      </c>
    </row>
    <row r="2376" spans="1:65" s="15" customFormat="1" ht="11.25">
      <c r="B2376" s="221"/>
      <c r="C2376" s="222"/>
      <c r="D2376" s="201" t="s">
        <v>181</v>
      </c>
      <c r="E2376" s="223" t="s">
        <v>19</v>
      </c>
      <c r="F2376" s="224" t="s">
        <v>184</v>
      </c>
      <c r="G2376" s="222"/>
      <c r="H2376" s="225">
        <v>7</v>
      </c>
      <c r="I2376" s="226"/>
      <c r="J2376" s="222"/>
      <c r="K2376" s="222"/>
      <c r="L2376" s="227"/>
      <c r="M2376" s="228"/>
      <c r="N2376" s="229"/>
      <c r="O2376" s="229"/>
      <c r="P2376" s="229"/>
      <c r="Q2376" s="229"/>
      <c r="R2376" s="229"/>
      <c r="S2376" s="229"/>
      <c r="T2376" s="230"/>
      <c r="AT2376" s="231" t="s">
        <v>181</v>
      </c>
      <c r="AU2376" s="231" t="s">
        <v>85</v>
      </c>
      <c r="AV2376" s="15" t="s">
        <v>88</v>
      </c>
      <c r="AW2376" s="15" t="s">
        <v>31</v>
      </c>
      <c r="AX2376" s="15" t="s">
        <v>73</v>
      </c>
      <c r="AY2376" s="231" t="s">
        <v>165</v>
      </c>
    </row>
    <row r="2377" spans="1:65" s="2" customFormat="1" ht="24.2" customHeight="1">
      <c r="A2377" s="37"/>
      <c r="B2377" s="38"/>
      <c r="C2377" s="233" t="s">
        <v>1818</v>
      </c>
      <c r="D2377" s="233" t="s">
        <v>502</v>
      </c>
      <c r="E2377" s="234" t="s">
        <v>2935</v>
      </c>
      <c r="F2377" s="235" t="s">
        <v>2936</v>
      </c>
      <c r="G2377" s="236" t="s">
        <v>290</v>
      </c>
      <c r="H2377" s="237">
        <v>5</v>
      </c>
      <c r="I2377" s="238"/>
      <c r="J2377" s="239">
        <f>ROUND(I2377*H2377,2)</f>
        <v>0</v>
      </c>
      <c r="K2377" s="235" t="s">
        <v>171</v>
      </c>
      <c r="L2377" s="240"/>
      <c r="M2377" s="241" t="s">
        <v>19</v>
      </c>
      <c r="N2377" s="242" t="s">
        <v>41</v>
      </c>
      <c r="O2377" s="67"/>
      <c r="P2377" s="190">
        <f>O2377*H2377</f>
        <v>0</v>
      </c>
      <c r="Q2377" s="190">
        <v>1.95E-2</v>
      </c>
      <c r="R2377" s="190">
        <f>Q2377*H2377</f>
        <v>9.7500000000000003E-2</v>
      </c>
      <c r="S2377" s="190">
        <v>0</v>
      </c>
      <c r="T2377" s="191">
        <f>S2377*H2377</f>
        <v>0</v>
      </c>
      <c r="U2377" s="37"/>
      <c r="V2377" s="37"/>
      <c r="W2377" s="37"/>
      <c r="X2377" s="37"/>
      <c r="Y2377" s="37"/>
      <c r="Z2377" s="37"/>
      <c r="AA2377" s="37"/>
      <c r="AB2377" s="37"/>
      <c r="AC2377" s="37"/>
      <c r="AD2377" s="37"/>
      <c r="AE2377" s="37"/>
      <c r="AR2377" s="192" t="s">
        <v>297</v>
      </c>
      <c r="AT2377" s="192" t="s">
        <v>502</v>
      </c>
      <c r="AU2377" s="192" t="s">
        <v>85</v>
      </c>
      <c r="AY2377" s="20" t="s">
        <v>165</v>
      </c>
      <c r="BE2377" s="193">
        <f>IF(N2377="základní",J2377,0)</f>
        <v>0</v>
      </c>
      <c r="BF2377" s="193">
        <f>IF(N2377="snížená",J2377,0)</f>
        <v>0</v>
      </c>
      <c r="BG2377" s="193">
        <f>IF(N2377="zákl. přenesená",J2377,0)</f>
        <v>0</v>
      </c>
      <c r="BH2377" s="193">
        <f>IF(N2377="sníž. přenesená",J2377,0)</f>
        <v>0</v>
      </c>
      <c r="BI2377" s="193">
        <f>IF(N2377="nulová",J2377,0)</f>
        <v>0</v>
      </c>
      <c r="BJ2377" s="20" t="s">
        <v>79</v>
      </c>
      <c r="BK2377" s="193">
        <f>ROUND(I2377*H2377,2)</f>
        <v>0</v>
      </c>
      <c r="BL2377" s="20" t="s">
        <v>226</v>
      </c>
      <c r="BM2377" s="192" t="s">
        <v>2937</v>
      </c>
    </row>
    <row r="2378" spans="1:65" s="13" customFormat="1" ht="11.25">
      <c r="B2378" s="199"/>
      <c r="C2378" s="200"/>
      <c r="D2378" s="201" t="s">
        <v>181</v>
      </c>
      <c r="E2378" s="202" t="s">
        <v>19</v>
      </c>
      <c r="F2378" s="203" t="s">
        <v>2938</v>
      </c>
      <c r="G2378" s="200"/>
      <c r="H2378" s="204">
        <v>1</v>
      </c>
      <c r="I2378" s="205"/>
      <c r="J2378" s="200"/>
      <c r="K2378" s="200"/>
      <c r="L2378" s="206"/>
      <c r="M2378" s="207"/>
      <c r="N2378" s="208"/>
      <c r="O2378" s="208"/>
      <c r="P2378" s="208"/>
      <c r="Q2378" s="208"/>
      <c r="R2378" s="208"/>
      <c r="S2378" s="208"/>
      <c r="T2378" s="209"/>
      <c r="AT2378" s="210" t="s">
        <v>181</v>
      </c>
      <c r="AU2378" s="210" t="s">
        <v>85</v>
      </c>
      <c r="AV2378" s="13" t="s">
        <v>79</v>
      </c>
      <c r="AW2378" s="13" t="s">
        <v>31</v>
      </c>
      <c r="AX2378" s="13" t="s">
        <v>69</v>
      </c>
      <c r="AY2378" s="210" t="s">
        <v>165</v>
      </c>
    </row>
    <row r="2379" spans="1:65" s="13" customFormat="1" ht="11.25">
      <c r="B2379" s="199"/>
      <c r="C2379" s="200"/>
      <c r="D2379" s="201" t="s">
        <v>181</v>
      </c>
      <c r="E2379" s="202" t="s">
        <v>19</v>
      </c>
      <c r="F2379" s="203" t="s">
        <v>2939</v>
      </c>
      <c r="G2379" s="200"/>
      <c r="H2379" s="204">
        <v>1</v>
      </c>
      <c r="I2379" s="205"/>
      <c r="J2379" s="200"/>
      <c r="K2379" s="200"/>
      <c r="L2379" s="206"/>
      <c r="M2379" s="207"/>
      <c r="N2379" s="208"/>
      <c r="O2379" s="208"/>
      <c r="P2379" s="208"/>
      <c r="Q2379" s="208"/>
      <c r="R2379" s="208"/>
      <c r="S2379" s="208"/>
      <c r="T2379" s="209"/>
      <c r="AT2379" s="210" t="s">
        <v>181</v>
      </c>
      <c r="AU2379" s="210" t="s">
        <v>85</v>
      </c>
      <c r="AV2379" s="13" t="s">
        <v>79</v>
      </c>
      <c r="AW2379" s="13" t="s">
        <v>31</v>
      </c>
      <c r="AX2379" s="13" t="s">
        <v>69</v>
      </c>
      <c r="AY2379" s="210" t="s">
        <v>165</v>
      </c>
    </row>
    <row r="2380" spans="1:65" s="13" customFormat="1" ht="11.25">
      <c r="B2380" s="199"/>
      <c r="C2380" s="200"/>
      <c r="D2380" s="201" t="s">
        <v>181</v>
      </c>
      <c r="E2380" s="202" t="s">
        <v>19</v>
      </c>
      <c r="F2380" s="203" t="s">
        <v>2940</v>
      </c>
      <c r="G2380" s="200"/>
      <c r="H2380" s="204">
        <v>1</v>
      </c>
      <c r="I2380" s="205"/>
      <c r="J2380" s="200"/>
      <c r="K2380" s="200"/>
      <c r="L2380" s="206"/>
      <c r="M2380" s="207"/>
      <c r="N2380" s="208"/>
      <c r="O2380" s="208"/>
      <c r="P2380" s="208"/>
      <c r="Q2380" s="208"/>
      <c r="R2380" s="208"/>
      <c r="S2380" s="208"/>
      <c r="T2380" s="209"/>
      <c r="AT2380" s="210" t="s">
        <v>181</v>
      </c>
      <c r="AU2380" s="210" t="s">
        <v>85</v>
      </c>
      <c r="AV2380" s="13" t="s">
        <v>79</v>
      </c>
      <c r="AW2380" s="13" t="s">
        <v>31</v>
      </c>
      <c r="AX2380" s="13" t="s">
        <v>69</v>
      </c>
      <c r="AY2380" s="210" t="s">
        <v>165</v>
      </c>
    </row>
    <row r="2381" spans="1:65" s="13" customFormat="1" ht="11.25">
      <c r="B2381" s="199"/>
      <c r="C2381" s="200"/>
      <c r="D2381" s="201" t="s">
        <v>181</v>
      </c>
      <c r="E2381" s="202" t="s">
        <v>19</v>
      </c>
      <c r="F2381" s="203" t="s">
        <v>2941</v>
      </c>
      <c r="G2381" s="200"/>
      <c r="H2381" s="204">
        <v>1</v>
      </c>
      <c r="I2381" s="205"/>
      <c r="J2381" s="200"/>
      <c r="K2381" s="200"/>
      <c r="L2381" s="206"/>
      <c r="M2381" s="207"/>
      <c r="N2381" s="208"/>
      <c r="O2381" s="208"/>
      <c r="P2381" s="208"/>
      <c r="Q2381" s="208"/>
      <c r="R2381" s="208"/>
      <c r="S2381" s="208"/>
      <c r="T2381" s="209"/>
      <c r="AT2381" s="210" t="s">
        <v>181</v>
      </c>
      <c r="AU2381" s="210" t="s">
        <v>85</v>
      </c>
      <c r="AV2381" s="13" t="s">
        <v>79</v>
      </c>
      <c r="AW2381" s="13" t="s">
        <v>31</v>
      </c>
      <c r="AX2381" s="13" t="s">
        <v>69</v>
      </c>
      <c r="AY2381" s="210" t="s">
        <v>165</v>
      </c>
    </row>
    <row r="2382" spans="1:65" s="13" customFormat="1" ht="11.25">
      <c r="B2382" s="199"/>
      <c r="C2382" s="200"/>
      <c r="D2382" s="201" t="s">
        <v>181</v>
      </c>
      <c r="E2382" s="202" t="s">
        <v>19</v>
      </c>
      <c r="F2382" s="203" t="s">
        <v>2942</v>
      </c>
      <c r="G2382" s="200"/>
      <c r="H2382" s="204">
        <v>1</v>
      </c>
      <c r="I2382" s="205"/>
      <c r="J2382" s="200"/>
      <c r="K2382" s="200"/>
      <c r="L2382" s="206"/>
      <c r="M2382" s="207"/>
      <c r="N2382" s="208"/>
      <c r="O2382" s="208"/>
      <c r="P2382" s="208"/>
      <c r="Q2382" s="208"/>
      <c r="R2382" s="208"/>
      <c r="S2382" s="208"/>
      <c r="T2382" s="209"/>
      <c r="AT2382" s="210" t="s">
        <v>181</v>
      </c>
      <c r="AU2382" s="210" t="s">
        <v>85</v>
      </c>
      <c r="AV2382" s="13" t="s">
        <v>79</v>
      </c>
      <c r="AW2382" s="13" t="s">
        <v>31</v>
      </c>
      <c r="AX2382" s="13" t="s">
        <v>69</v>
      </c>
      <c r="AY2382" s="210" t="s">
        <v>165</v>
      </c>
    </row>
    <row r="2383" spans="1:65" s="15" customFormat="1" ht="11.25">
      <c r="B2383" s="221"/>
      <c r="C2383" s="222"/>
      <c r="D2383" s="201" t="s">
        <v>181</v>
      </c>
      <c r="E2383" s="223" t="s">
        <v>19</v>
      </c>
      <c r="F2383" s="224" t="s">
        <v>184</v>
      </c>
      <c r="G2383" s="222"/>
      <c r="H2383" s="225">
        <v>5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181</v>
      </c>
      <c r="AU2383" s="231" t="s">
        <v>85</v>
      </c>
      <c r="AV2383" s="15" t="s">
        <v>88</v>
      </c>
      <c r="AW2383" s="15" t="s">
        <v>31</v>
      </c>
      <c r="AX2383" s="15" t="s">
        <v>73</v>
      </c>
      <c r="AY2383" s="231" t="s">
        <v>165</v>
      </c>
    </row>
    <row r="2384" spans="1:65" s="2" customFormat="1" ht="37.9" customHeight="1">
      <c r="A2384" s="37"/>
      <c r="B2384" s="38"/>
      <c r="C2384" s="181" t="s">
        <v>2943</v>
      </c>
      <c r="D2384" s="181" t="s">
        <v>167</v>
      </c>
      <c r="E2384" s="182" t="s">
        <v>2944</v>
      </c>
      <c r="F2384" s="183" t="s">
        <v>2945</v>
      </c>
      <c r="G2384" s="184" t="s">
        <v>290</v>
      </c>
      <c r="H2384" s="185">
        <v>11</v>
      </c>
      <c r="I2384" s="186"/>
      <c r="J2384" s="187">
        <f>ROUND(I2384*H2384,2)</f>
        <v>0</v>
      </c>
      <c r="K2384" s="183" t="s">
        <v>171</v>
      </c>
      <c r="L2384" s="42"/>
      <c r="M2384" s="188" t="s">
        <v>19</v>
      </c>
      <c r="N2384" s="189" t="s">
        <v>41</v>
      </c>
      <c r="O2384" s="67"/>
      <c r="P2384" s="190">
        <f>O2384*H2384</f>
        <v>0</v>
      </c>
      <c r="Q2384" s="190">
        <v>0</v>
      </c>
      <c r="R2384" s="190">
        <f>Q2384*H2384</f>
        <v>0</v>
      </c>
      <c r="S2384" s="190">
        <v>0</v>
      </c>
      <c r="T2384" s="191">
        <f>S2384*H2384</f>
        <v>0</v>
      </c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R2384" s="192" t="s">
        <v>226</v>
      </c>
      <c r="AT2384" s="192" t="s">
        <v>167</v>
      </c>
      <c r="AU2384" s="192" t="s">
        <v>85</v>
      </c>
      <c r="AY2384" s="20" t="s">
        <v>165</v>
      </c>
      <c r="BE2384" s="193">
        <f>IF(N2384="základní",J2384,0)</f>
        <v>0</v>
      </c>
      <c r="BF2384" s="193">
        <f>IF(N2384="snížená",J2384,0)</f>
        <v>0</v>
      </c>
      <c r="BG2384" s="193">
        <f>IF(N2384="zákl. přenesená",J2384,0)</f>
        <v>0</v>
      </c>
      <c r="BH2384" s="193">
        <f>IF(N2384="sníž. přenesená",J2384,0)</f>
        <v>0</v>
      </c>
      <c r="BI2384" s="193">
        <f>IF(N2384="nulová",J2384,0)</f>
        <v>0</v>
      </c>
      <c r="BJ2384" s="20" t="s">
        <v>79</v>
      </c>
      <c r="BK2384" s="193">
        <f>ROUND(I2384*H2384,2)</f>
        <v>0</v>
      </c>
      <c r="BL2384" s="20" t="s">
        <v>226</v>
      </c>
      <c r="BM2384" s="192" t="s">
        <v>2946</v>
      </c>
    </row>
    <row r="2385" spans="1:65" s="2" customFormat="1" ht="11.25">
      <c r="A2385" s="37"/>
      <c r="B2385" s="38"/>
      <c r="C2385" s="39"/>
      <c r="D2385" s="194" t="s">
        <v>172</v>
      </c>
      <c r="E2385" s="39"/>
      <c r="F2385" s="195" t="s">
        <v>2947</v>
      </c>
      <c r="G2385" s="39"/>
      <c r="H2385" s="39"/>
      <c r="I2385" s="196"/>
      <c r="J2385" s="39"/>
      <c r="K2385" s="39"/>
      <c r="L2385" s="42"/>
      <c r="M2385" s="197"/>
      <c r="N2385" s="198"/>
      <c r="O2385" s="67"/>
      <c r="P2385" s="67"/>
      <c r="Q2385" s="67"/>
      <c r="R2385" s="67"/>
      <c r="S2385" s="67"/>
      <c r="T2385" s="68"/>
      <c r="U2385" s="37"/>
      <c r="V2385" s="37"/>
      <c r="W2385" s="37"/>
      <c r="X2385" s="37"/>
      <c r="Y2385" s="37"/>
      <c r="Z2385" s="37"/>
      <c r="AA2385" s="37"/>
      <c r="AB2385" s="37"/>
      <c r="AC2385" s="37"/>
      <c r="AD2385" s="37"/>
      <c r="AE2385" s="37"/>
      <c r="AT2385" s="20" t="s">
        <v>172</v>
      </c>
      <c r="AU2385" s="20" t="s">
        <v>85</v>
      </c>
    </row>
    <row r="2386" spans="1:65" s="2" customFormat="1" ht="24.2" customHeight="1">
      <c r="A2386" s="37"/>
      <c r="B2386" s="38"/>
      <c r="C2386" s="233" t="s">
        <v>1822</v>
      </c>
      <c r="D2386" s="233" t="s">
        <v>502</v>
      </c>
      <c r="E2386" s="234" t="s">
        <v>2948</v>
      </c>
      <c r="F2386" s="235" t="s">
        <v>2949</v>
      </c>
      <c r="G2386" s="236" t="s">
        <v>290</v>
      </c>
      <c r="H2386" s="237">
        <v>4</v>
      </c>
      <c r="I2386" s="238"/>
      <c r="J2386" s="239">
        <f>ROUND(I2386*H2386,2)</f>
        <v>0</v>
      </c>
      <c r="K2386" s="235" t="s">
        <v>171</v>
      </c>
      <c r="L2386" s="240"/>
      <c r="M2386" s="241" t="s">
        <v>19</v>
      </c>
      <c r="N2386" s="242" t="s">
        <v>41</v>
      </c>
      <c r="O2386" s="67"/>
      <c r="P2386" s="190">
        <f>O2386*H2386</f>
        <v>0</v>
      </c>
      <c r="Q2386" s="190">
        <v>2.0500000000000001E-2</v>
      </c>
      <c r="R2386" s="190">
        <f>Q2386*H2386</f>
        <v>8.2000000000000003E-2</v>
      </c>
      <c r="S2386" s="190">
        <v>0</v>
      </c>
      <c r="T2386" s="191">
        <f>S2386*H2386</f>
        <v>0</v>
      </c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R2386" s="192" t="s">
        <v>297</v>
      </c>
      <c r="AT2386" s="192" t="s">
        <v>502</v>
      </c>
      <c r="AU2386" s="192" t="s">
        <v>85</v>
      </c>
      <c r="AY2386" s="20" t="s">
        <v>165</v>
      </c>
      <c r="BE2386" s="193">
        <f>IF(N2386="základní",J2386,0)</f>
        <v>0</v>
      </c>
      <c r="BF2386" s="193">
        <f>IF(N2386="snížená",J2386,0)</f>
        <v>0</v>
      </c>
      <c r="BG2386" s="193">
        <f>IF(N2386="zákl. přenesená",J2386,0)</f>
        <v>0</v>
      </c>
      <c r="BH2386" s="193">
        <f>IF(N2386="sníž. přenesená",J2386,0)</f>
        <v>0</v>
      </c>
      <c r="BI2386" s="193">
        <f>IF(N2386="nulová",J2386,0)</f>
        <v>0</v>
      </c>
      <c r="BJ2386" s="20" t="s">
        <v>79</v>
      </c>
      <c r="BK2386" s="193">
        <f>ROUND(I2386*H2386,2)</f>
        <v>0</v>
      </c>
      <c r="BL2386" s="20" t="s">
        <v>226</v>
      </c>
      <c r="BM2386" s="192" t="s">
        <v>2950</v>
      </c>
    </row>
    <row r="2387" spans="1:65" s="13" customFormat="1" ht="11.25">
      <c r="B2387" s="199"/>
      <c r="C2387" s="200"/>
      <c r="D2387" s="201" t="s">
        <v>181</v>
      </c>
      <c r="E2387" s="202" t="s">
        <v>19</v>
      </c>
      <c r="F2387" s="203" t="s">
        <v>2951</v>
      </c>
      <c r="G2387" s="200"/>
      <c r="H2387" s="204">
        <v>1</v>
      </c>
      <c r="I2387" s="205"/>
      <c r="J2387" s="200"/>
      <c r="K2387" s="200"/>
      <c r="L2387" s="206"/>
      <c r="M2387" s="207"/>
      <c r="N2387" s="208"/>
      <c r="O2387" s="208"/>
      <c r="P2387" s="208"/>
      <c r="Q2387" s="208"/>
      <c r="R2387" s="208"/>
      <c r="S2387" s="208"/>
      <c r="T2387" s="209"/>
      <c r="AT2387" s="210" t="s">
        <v>181</v>
      </c>
      <c r="AU2387" s="210" t="s">
        <v>85</v>
      </c>
      <c r="AV2387" s="13" t="s">
        <v>79</v>
      </c>
      <c r="AW2387" s="13" t="s">
        <v>31</v>
      </c>
      <c r="AX2387" s="13" t="s">
        <v>69</v>
      </c>
      <c r="AY2387" s="210" t="s">
        <v>165</v>
      </c>
    </row>
    <row r="2388" spans="1:65" s="13" customFormat="1" ht="11.25">
      <c r="B2388" s="199"/>
      <c r="C2388" s="200"/>
      <c r="D2388" s="201" t="s">
        <v>181</v>
      </c>
      <c r="E2388" s="202" t="s">
        <v>19</v>
      </c>
      <c r="F2388" s="203" t="s">
        <v>2952</v>
      </c>
      <c r="G2388" s="200"/>
      <c r="H2388" s="204">
        <v>1</v>
      </c>
      <c r="I2388" s="205"/>
      <c r="J2388" s="200"/>
      <c r="K2388" s="200"/>
      <c r="L2388" s="206"/>
      <c r="M2388" s="207"/>
      <c r="N2388" s="208"/>
      <c r="O2388" s="208"/>
      <c r="P2388" s="208"/>
      <c r="Q2388" s="208"/>
      <c r="R2388" s="208"/>
      <c r="S2388" s="208"/>
      <c r="T2388" s="209"/>
      <c r="AT2388" s="210" t="s">
        <v>181</v>
      </c>
      <c r="AU2388" s="210" t="s">
        <v>85</v>
      </c>
      <c r="AV2388" s="13" t="s">
        <v>79</v>
      </c>
      <c r="AW2388" s="13" t="s">
        <v>31</v>
      </c>
      <c r="AX2388" s="13" t="s">
        <v>69</v>
      </c>
      <c r="AY2388" s="210" t="s">
        <v>165</v>
      </c>
    </row>
    <row r="2389" spans="1:65" s="13" customFormat="1" ht="11.25">
      <c r="B2389" s="199"/>
      <c r="C2389" s="200"/>
      <c r="D2389" s="201" t="s">
        <v>181</v>
      </c>
      <c r="E2389" s="202" t="s">
        <v>19</v>
      </c>
      <c r="F2389" s="203" t="s">
        <v>2953</v>
      </c>
      <c r="G2389" s="200"/>
      <c r="H2389" s="204">
        <v>1</v>
      </c>
      <c r="I2389" s="205"/>
      <c r="J2389" s="200"/>
      <c r="K2389" s="200"/>
      <c r="L2389" s="206"/>
      <c r="M2389" s="207"/>
      <c r="N2389" s="208"/>
      <c r="O2389" s="208"/>
      <c r="P2389" s="208"/>
      <c r="Q2389" s="208"/>
      <c r="R2389" s="208"/>
      <c r="S2389" s="208"/>
      <c r="T2389" s="209"/>
      <c r="AT2389" s="210" t="s">
        <v>181</v>
      </c>
      <c r="AU2389" s="210" t="s">
        <v>85</v>
      </c>
      <c r="AV2389" s="13" t="s">
        <v>79</v>
      </c>
      <c r="AW2389" s="13" t="s">
        <v>31</v>
      </c>
      <c r="AX2389" s="13" t="s">
        <v>69</v>
      </c>
      <c r="AY2389" s="210" t="s">
        <v>165</v>
      </c>
    </row>
    <row r="2390" spans="1:65" s="13" customFormat="1" ht="11.25">
      <c r="B2390" s="199"/>
      <c r="C2390" s="200"/>
      <c r="D2390" s="201" t="s">
        <v>181</v>
      </c>
      <c r="E2390" s="202" t="s">
        <v>19</v>
      </c>
      <c r="F2390" s="203" t="s">
        <v>2954</v>
      </c>
      <c r="G2390" s="200"/>
      <c r="H2390" s="204">
        <v>1</v>
      </c>
      <c r="I2390" s="205"/>
      <c r="J2390" s="200"/>
      <c r="K2390" s="200"/>
      <c r="L2390" s="206"/>
      <c r="M2390" s="207"/>
      <c r="N2390" s="208"/>
      <c r="O2390" s="208"/>
      <c r="P2390" s="208"/>
      <c r="Q2390" s="208"/>
      <c r="R2390" s="208"/>
      <c r="S2390" s="208"/>
      <c r="T2390" s="209"/>
      <c r="AT2390" s="210" t="s">
        <v>181</v>
      </c>
      <c r="AU2390" s="210" t="s">
        <v>85</v>
      </c>
      <c r="AV2390" s="13" t="s">
        <v>79</v>
      </c>
      <c r="AW2390" s="13" t="s">
        <v>31</v>
      </c>
      <c r="AX2390" s="13" t="s">
        <v>69</v>
      </c>
      <c r="AY2390" s="210" t="s">
        <v>165</v>
      </c>
    </row>
    <row r="2391" spans="1:65" s="15" customFormat="1" ht="11.25">
      <c r="B2391" s="221"/>
      <c r="C2391" s="222"/>
      <c r="D2391" s="201" t="s">
        <v>181</v>
      </c>
      <c r="E2391" s="223" t="s">
        <v>19</v>
      </c>
      <c r="F2391" s="224" t="s">
        <v>184</v>
      </c>
      <c r="G2391" s="222"/>
      <c r="H2391" s="225">
        <v>4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181</v>
      </c>
      <c r="AU2391" s="231" t="s">
        <v>85</v>
      </c>
      <c r="AV2391" s="15" t="s">
        <v>88</v>
      </c>
      <c r="AW2391" s="15" t="s">
        <v>31</v>
      </c>
      <c r="AX2391" s="15" t="s">
        <v>73</v>
      </c>
      <c r="AY2391" s="231" t="s">
        <v>165</v>
      </c>
    </row>
    <row r="2392" spans="1:65" s="2" customFormat="1" ht="24.2" customHeight="1">
      <c r="A2392" s="37"/>
      <c r="B2392" s="38"/>
      <c r="C2392" s="233" t="s">
        <v>2955</v>
      </c>
      <c r="D2392" s="233" t="s">
        <v>502</v>
      </c>
      <c r="E2392" s="234" t="s">
        <v>2956</v>
      </c>
      <c r="F2392" s="235" t="s">
        <v>2957</v>
      </c>
      <c r="G2392" s="236" t="s">
        <v>290</v>
      </c>
      <c r="H2392" s="237">
        <v>4</v>
      </c>
      <c r="I2392" s="238"/>
      <c r="J2392" s="239">
        <f>ROUND(I2392*H2392,2)</f>
        <v>0</v>
      </c>
      <c r="K2392" s="235" t="s">
        <v>171</v>
      </c>
      <c r="L2392" s="240"/>
      <c r="M2392" s="241" t="s">
        <v>19</v>
      </c>
      <c r="N2392" s="242" t="s">
        <v>41</v>
      </c>
      <c r="O2392" s="67"/>
      <c r="P2392" s="190">
        <f>O2392*H2392</f>
        <v>0</v>
      </c>
      <c r="Q2392" s="190">
        <v>2.2499999999999999E-2</v>
      </c>
      <c r="R2392" s="190">
        <f>Q2392*H2392</f>
        <v>0.09</v>
      </c>
      <c r="S2392" s="190">
        <v>0</v>
      </c>
      <c r="T2392" s="191">
        <f>S2392*H2392</f>
        <v>0</v>
      </c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R2392" s="192" t="s">
        <v>297</v>
      </c>
      <c r="AT2392" s="192" t="s">
        <v>502</v>
      </c>
      <c r="AU2392" s="192" t="s">
        <v>85</v>
      </c>
      <c r="AY2392" s="20" t="s">
        <v>165</v>
      </c>
      <c r="BE2392" s="193">
        <f>IF(N2392="základní",J2392,0)</f>
        <v>0</v>
      </c>
      <c r="BF2392" s="193">
        <f>IF(N2392="snížená",J2392,0)</f>
        <v>0</v>
      </c>
      <c r="BG2392" s="193">
        <f>IF(N2392="zákl. přenesená",J2392,0)</f>
        <v>0</v>
      </c>
      <c r="BH2392" s="193">
        <f>IF(N2392="sníž. přenesená",J2392,0)</f>
        <v>0</v>
      </c>
      <c r="BI2392" s="193">
        <f>IF(N2392="nulová",J2392,0)</f>
        <v>0</v>
      </c>
      <c r="BJ2392" s="20" t="s">
        <v>79</v>
      </c>
      <c r="BK2392" s="193">
        <f>ROUND(I2392*H2392,2)</f>
        <v>0</v>
      </c>
      <c r="BL2392" s="20" t="s">
        <v>226</v>
      </c>
      <c r="BM2392" s="192" t="s">
        <v>2958</v>
      </c>
    </row>
    <row r="2393" spans="1:65" s="13" customFormat="1" ht="11.25">
      <c r="B2393" s="199"/>
      <c r="C2393" s="200"/>
      <c r="D2393" s="201" t="s">
        <v>181</v>
      </c>
      <c r="E2393" s="202" t="s">
        <v>19</v>
      </c>
      <c r="F2393" s="203" t="s">
        <v>2959</v>
      </c>
      <c r="G2393" s="200"/>
      <c r="H2393" s="204">
        <v>1</v>
      </c>
      <c r="I2393" s="205"/>
      <c r="J2393" s="200"/>
      <c r="K2393" s="200"/>
      <c r="L2393" s="206"/>
      <c r="M2393" s="207"/>
      <c r="N2393" s="208"/>
      <c r="O2393" s="208"/>
      <c r="P2393" s="208"/>
      <c r="Q2393" s="208"/>
      <c r="R2393" s="208"/>
      <c r="S2393" s="208"/>
      <c r="T2393" s="209"/>
      <c r="AT2393" s="210" t="s">
        <v>181</v>
      </c>
      <c r="AU2393" s="210" t="s">
        <v>85</v>
      </c>
      <c r="AV2393" s="13" t="s">
        <v>79</v>
      </c>
      <c r="AW2393" s="13" t="s">
        <v>31</v>
      </c>
      <c r="AX2393" s="13" t="s">
        <v>69</v>
      </c>
      <c r="AY2393" s="210" t="s">
        <v>165</v>
      </c>
    </row>
    <row r="2394" spans="1:65" s="13" customFormat="1" ht="11.25">
      <c r="B2394" s="199"/>
      <c r="C2394" s="200"/>
      <c r="D2394" s="201" t="s">
        <v>181</v>
      </c>
      <c r="E2394" s="202" t="s">
        <v>19</v>
      </c>
      <c r="F2394" s="203" t="s">
        <v>2960</v>
      </c>
      <c r="G2394" s="200"/>
      <c r="H2394" s="204">
        <v>1</v>
      </c>
      <c r="I2394" s="205"/>
      <c r="J2394" s="200"/>
      <c r="K2394" s="200"/>
      <c r="L2394" s="206"/>
      <c r="M2394" s="207"/>
      <c r="N2394" s="208"/>
      <c r="O2394" s="208"/>
      <c r="P2394" s="208"/>
      <c r="Q2394" s="208"/>
      <c r="R2394" s="208"/>
      <c r="S2394" s="208"/>
      <c r="T2394" s="209"/>
      <c r="AT2394" s="210" t="s">
        <v>181</v>
      </c>
      <c r="AU2394" s="210" t="s">
        <v>85</v>
      </c>
      <c r="AV2394" s="13" t="s">
        <v>79</v>
      </c>
      <c r="AW2394" s="13" t="s">
        <v>31</v>
      </c>
      <c r="AX2394" s="13" t="s">
        <v>69</v>
      </c>
      <c r="AY2394" s="210" t="s">
        <v>165</v>
      </c>
    </row>
    <row r="2395" spans="1:65" s="13" customFormat="1" ht="11.25">
      <c r="B2395" s="199"/>
      <c r="C2395" s="200"/>
      <c r="D2395" s="201" t="s">
        <v>181</v>
      </c>
      <c r="E2395" s="202" t="s">
        <v>19</v>
      </c>
      <c r="F2395" s="203" t="s">
        <v>2961</v>
      </c>
      <c r="G2395" s="200"/>
      <c r="H2395" s="204">
        <v>1</v>
      </c>
      <c r="I2395" s="205"/>
      <c r="J2395" s="200"/>
      <c r="K2395" s="200"/>
      <c r="L2395" s="206"/>
      <c r="M2395" s="207"/>
      <c r="N2395" s="208"/>
      <c r="O2395" s="208"/>
      <c r="P2395" s="208"/>
      <c r="Q2395" s="208"/>
      <c r="R2395" s="208"/>
      <c r="S2395" s="208"/>
      <c r="T2395" s="209"/>
      <c r="AT2395" s="210" t="s">
        <v>181</v>
      </c>
      <c r="AU2395" s="210" t="s">
        <v>85</v>
      </c>
      <c r="AV2395" s="13" t="s">
        <v>79</v>
      </c>
      <c r="AW2395" s="13" t="s">
        <v>31</v>
      </c>
      <c r="AX2395" s="13" t="s">
        <v>69</v>
      </c>
      <c r="AY2395" s="210" t="s">
        <v>165</v>
      </c>
    </row>
    <row r="2396" spans="1:65" s="13" customFormat="1" ht="11.25">
      <c r="B2396" s="199"/>
      <c r="C2396" s="200"/>
      <c r="D2396" s="201" t="s">
        <v>181</v>
      </c>
      <c r="E2396" s="202" t="s">
        <v>19</v>
      </c>
      <c r="F2396" s="203" t="s">
        <v>2962</v>
      </c>
      <c r="G2396" s="200"/>
      <c r="H2396" s="204">
        <v>1</v>
      </c>
      <c r="I2396" s="205"/>
      <c r="J2396" s="200"/>
      <c r="K2396" s="200"/>
      <c r="L2396" s="206"/>
      <c r="M2396" s="207"/>
      <c r="N2396" s="208"/>
      <c r="O2396" s="208"/>
      <c r="P2396" s="208"/>
      <c r="Q2396" s="208"/>
      <c r="R2396" s="208"/>
      <c r="S2396" s="208"/>
      <c r="T2396" s="209"/>
      <c r="AT2396" s="210" t="s">
        <v>181</v>
      </c>
      <c r="AU2396" s="210" t="s">
        <v>85</v>
      </c>
      <c r="AV2396" s="13" t="s">
        <v>79</v>
      </c>
      <c r="AW2396" s="13" t="s">
        <v>31</v>
      </c>
      <c r="AX2396" s="13" t="s">
        <v>69</v>
      </c>
      <c r="AY2396" s="210" t="s">
        <v>165</v>
      </c>
    </row>
    <row r="2397" spans="1:65" s="15" customFormat="1" ht="11.25">
      <c r="B2397" s="221"/>
      <c r="C2397" s="222"/>
      <c r="D2397" s="201" t="s">
        <v>181</v>
      </c>
      <c r="E2397" s="223" t="s">
        <v>19</v>
      </c>
      <c r="F2397" s="224" t="s">
        <v>184</v>
      </c>
      <c r="G2397" s="222"/>
      <c r="H2397" s="225">
        <v>4</v>
      </c>
      <c r="I2397" s="226"/>
      <c r="J2397" s="222"/>
      <c r="K2397" s="222"/>
      <c r="L2397" s="227"/>
      <c r="M2397" s="228"/>
      <c r="N2397" s="229"/>
      <c r="O2397" s="229"/>
      <c r="P2397" s="229"/>
      <c r="Q2397" s="229"/>
      <c r="R2397" s="229"/>
      <c r="S2397" s="229"/>
      <c r="T2397" s="230"/>
      <c r="AT2397" s="231" t="s">
        <v>181</v>
      </c>
      <c r="AU2397" s="231" t="s">
        <v>85</v>
      </c>
      <c r="AV2397" s="15" t="s">
        <v>88</v>
      </c>
      <c r="AW2397" s="15" t="s">
        <v>31</v>
      </c>
      <c r="AX2397" s="15" t="s">
        <v>73</v>
      </c>
      <c r="AY2397" s="231" t="s">
        <v>165</v>
      </c>
    </row>
    <row r="2398" spans="1:65" s="2" customFormat="1" ht="24.2" customHeight="1">
      <c r="A2398" s="37"/>
      <c r="B2398" s="38"/>
      <c r="C2398" s="233" t="s">
        <v>1827</v>
      </c>
      <c r="D2398" s="233" t="s">
        <v>502</v>
      </c>
      <c r="E2398" s="234" t="s">
        <v>2963</v>
      </c>
      <c r="F2398" s="235" t="s">
        <v>2964</v>
      </c>
      <c r="G2398" s="236" t="s">
        <v>290</v>
      </c>
      <c r="H2398" s="237">
        <v>1</v>
      </c>
      <c r="I2398" s="238"/>
      <c r="J2398" s="239">
        <f>ROUND(I2398*H2398,2)</f>
        <v>0</v>
      </c>
      <c r="K2398" s="235" t="s">
        <v>171</v>
      </c>
      <c r="L2398" s="240"/>
      <c r="M2398" s="241" t="s">
        <v>19</v>
      </c>
      <c r="N2398" s="242" t="s">
        <v>41</v>
      </c>
      <c r="O2398" s="67"/>
      <c r="P2398" s="190">
        <f>O2398*H2398</f>
        <v>0</v>
      </c>
      <c r="Q2398" s="190">
        <v>2.1499999999999998E-2</v>
      </c>
      <c r="R2398" s="190">
        <f>Q2398*H2398</f>
        <v>2.1499999999999998E-2</v>
      </c>
      <c r="S2398" s="190">
        <v>0</v>
      </c>
      <c r="T2398" s="191">
        <f>S2398*H2398</f>
        <v>0</v>
      </c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R2398" s="192" t="s">
        <v>297</v>
      </c>
      <c r="AT2398" s="192" t="s">
        <v>502</v>
      </c>
      <c r="AU2398" s="192" t="s">
        <v>85</v>
      </c>
      <c r="AY2398" s="20" t="s">
        <v>165</v>
      </c>
      <c r="BE2398" s="193">
        <f>IF(N2398="základní",J2398,0)</f>
        <v>0</v>
      </c>
      <c r="BF2398" s="193">
        <f>IF(N2398="snížená",J2398,0)</f>
        <v>0</v>
      </c>
      <c r="BG2398" s="193">
        <f>IF(N2398="zákl. přenesená",J2398,0)</f>
        <v>0</v>
      </c>
      <c r="BH2398" s="193">
        <f>IF(N2398="sníž. přenesená",J2398,0)</f>
        <v>0</v>
      </c>
      <c r="BI2398" s="193">
        <f>IF(N2398="nulová",J2398,0)</f>
        <v>0</v>
      </c>
      <c r="BJ2398" s="20" t="s">
        <v>79</v>
      </c>
      <c r="BK2398" s="193">
        <f>ROUND(I2398*H2398,2)</f>
        <v>0</v>
      </c>
      <c r="BL2398" s="20" t="s">
        <v>226</v>
      </c>
      <c r="BM2398" s="192" t="s">
        <v>2142</v>
      </c>
    </row>
    <row r="2399" spans="1:65" s="13" customFormat="1" ht="11.25">
      <c r="B2399" s="199"/>
      <c r="C2399" s="200"/>
      <c r="D2399" s="201" t="s">
        <v>181</v>
      </c>
      <c r="E2399" s="202" t="s">
        <v>19</v>
      </c>
      <c r="F2399" s="203" t="s">
        <v>2965</v>
      </c>
      <c r="G2399" s="200"/>
      <c r="H2399" s="204">
        <v>1</v>
      </c>
      <c r="I2399" s="205"/>
      <c r="J2399" s="200"/>
      <c r="K2399" s="200"/>
      <c r="L2399" s="206"/>
      <c r="M2399" s="207"/>
      <c r="N2399" s="208"/>
      <c r="O2399" s="208"/>
      <c r="P2399" s="208"/>
      <c r="Q2399" s="208"/>
      <c r="R2399" s="208"/>
      <c r="S2399" s="208"/>
      <c r="T2399" s="209"/>
      <c r="AT2399" s="210" t="s">
        <v>181</v>
      </c>
      <c r="AU2399" s="210" t="s">
        <v>85</v>
      </c>
      <c r="AV2399" s="13" t="s">
        <v>79</v>
      </c>
      <c r="AW2399" s="13" t="s">
        <v>31</v>
      </c>
      <c r="AX2399" s="13" t="s">
        <v>69</v>
      </c>
      <c r="AY2399" s="210" t="s">
        <v>165</v>
      </c>
    </row>
    <row r="2400" spans="1:65" s="15" customFormat="1" ht="11.25">
      <c r="B2400" s="221"/>
      <c r="C2400" s="222"/>
      <c r="D2400" s="201" t="s">
        <v>181</v>
      </c>
      <c r="E2400" s="223" t="s">
        <v>19</v>
      </c>
      <c r="F2400" s="224" t="s">
        <v>184</v>
      </c>
      <c r="G2400" s="222"/>
      <c r="H2400" s="225">
        <v>1</v>
      </c>
      <c r="I2400" s="226"/>
      <c r="J2400" s="222"/>
      <c r="K2400" s="222"/>
      <c r="L2400" s="227"/>
      <c r="M2400" s="228"/>
      <c r="N2400" s="229"/>
      <c r="O2400" s="229"/>
      <c r="P2400" s="229"/>
      <c r="Q2400" s="229"/>
      <c r="R2400" s="229"/>
      <c r="S2400" s="229"/>
      <c r="T2400" s="230"/>
      <c r="AT2400" s="231" t="s">
        <v>181</v>
      </c>
      <c r="AU2400" s="231" t="s">
        <v>85</v>
      </c>
      <c r="AV2400" s="15" t="s">
        <v>88</v>
      </c>
      <c r="AW2400" s="15" t="s">
        <v>31</v>
      </c>
      <c r="AX2400" s="15" t="s">
        <v>73</v>
      </c>
      <c r="AY2400" s="231" t="s">
        <v>165</v>
      </c>
    </row>
    <row r="2401" spans="1:65" s="2" customFormat="1" ht="24.2" customHeight="1">
      <c r="A2401" s="37"/>
      <c r="B2401" s="38"/>
      <c r="C2401" s="233" t="s">
        <v>2966</v>
      </c>
      <c r="D2401" s="233" t="s">
        <v>502</v>
      </c>
      <c r="E2401" s="234" t="s">
        <v>2967</v>
      </c>
      <c r="F2401" s="235" t="s">
        <v>2968</v>
      </c>
      <c r="G2401" s="236" t="s">
        <v>290</v>
      </c>
      <c r="H2401" s="237">
        <v>2</v>
      </c>
      <c r="I2401" s="238"/>
      <c r="J2401" s="239">
        <f>ROUND(I2401*H2401,2)</f>
        <v>0</v>
      </c>
      <c r="K2401" s="235" t="s">
        <v>171</v>
      </c>
      <c r="L2401" s="240"/>
      <c r="M2401" s="241" t="s">
        <v>19</v>
      </c>
      <c r="N2401" s="242" t="s">
        <v>41</v>
      </c>
      <c r="O2401" s="67"/>
      <c r="P2401" s="190">
        <f>O2401*H2401</f>
        <v>0</v>
      </c>
      <c r="Q2401" s="190">
        <v>2.2499999999999999E-2</v>
      </c>
      <c r="R2401" s="190">
        <f>Q2401*H2401</f>
        <v>4.4999999999999998E-2</v>
      </c>
      <c r="S2401" s="190">
        <v>0</v>
      </c>
      <c r="T2401" s="191">
        <f>S2401*H2401</f>
        <v>0</v>
      </c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R2401" s="192" t="s">
        <v>297</v>
      </c>
      <c r="AT2401" s="192" t="s">
        <v>502</v>
      </c>
      <c r="AU2401" s="192" t="s">
        <v>85</v>
      </c>
      <c r="AY2401" s="20" t="s">
        <v>165</v>
      </c>
      <c r="BE2401" s="193">
        <f>IF(N2401="základní",J2401,0)</f>
        <v>0</v>
      </c>
      <c r="BF2401" s="193">
        <f>IF(N2401="snížená",J2401,0)</f>
        <v>0</v>
      </c>
      <c r="BG2401" s="193">
        <f>IF(N2401="zákl. přenesená",J2401,0)</f>
        <v>0</v>
      </c>
      <c r="BH2401" s="193">
        <f>IF(N2401="sníž. přenesená",J2401,0)</f>
        <v>0</v>
      </c>
      <c r="BI2401" s="193">
        <f>IF(N2401="nulová",J2401,0)</f>
        <v>0</v>
      </c>
      <c r="BJ2401" s="20" t="s">
        <v>79</v>
      </c>
      <c r="BK2401" s="193">
        <f>ROUND(I2401*H2401,2)</f>
        <v>0</v>
      </c>
      <c r="BL2401" s="20" t="s">
        <v>226</v>
      </c>
      <c r="BM2401" s="192" t="s">
        <v>2554</v>
      </c>
    </row>
    <row r="2402" spans="1:65" s="13" customFormat="1" ht="11.25">
      <c r="B2402" s="199"/>
      <c r="C2402" s="200"/>
      <c r="D2402" s="201" t="s">
        <v>181</v>
      </c>
      <c r="E2402" s="202" t="s">
        <v>19</v>
      </c>
      <c r="F2402" s="203" t="s">
        <v>2969</v>
      </c>
      <c r="G2402" s="200"/>
      <c r="H2402" s="204">
        <v>1</v>
      </c>
      <c r="I2402" s="205"/>
      <c r="J2402" s="200"/>
      <c r="K2402" s="200"/>
      <c r="L2402" s="206"/>
      <c r="M2402" s="207"/>
      <c r="N2402" s="208"/>
      <c r="O2402" s="208"/>
      <c r="P2402" s="208"/>
      <c r="Q2402" s="208"/>
      <c r="R2402" s="208"/>
      <c r="S2402" s="208"/>
      <c r="T2402" s="209"/>
      <c r="AT2402" s="210" t="s">
        <v>181</v>
      </c>
      <c r="AU2402" s="210" t="s">
        <v>85</v>
      </c>
      <c r="AV2402" s="13" t="s">
        <v>79</v>
      </c>
      <c r="AW2402" s="13" t="s">
        <v>31</v>
      </c>
      <c r="AX2402" s="13" t="s">
        <v>69</v>
      </c>
      <c r="AY2402" s="210" t="s">
        <v>165</v>
      </c>
    </row>
    <row r="2403" spans="1:65" s="13" customFormat="1" ht="11.25">
      <c r="B2403" s="199"/>
      <c r="C2403" s="200"/>
      <c r="D2403" s="201" t="s">
        <v>181</v>
      </c>
      <c r="E2403" s="202" t="s">
        <v>19</v>
      </c>
      <c r="F2403" s="203" t="s">
        <v>2970</v>
      </c>
      <c r="G2403" s="200"/>
      <c r="H2403" s="204">
        <v>1</v>
      </c>
      <c r="I2403" s="205"/>
      <c r="J2403" s="200"/>
      <c r="K2403" s="200"/>
      <c r="L2403" s="206"/>
      <c r="M2403" s="207"/>
      <c r="N2403" s="208"/>
      <c r="O2403" s="208"/>
      <c r="P2403" s="208"/>
      <c r="Q2403" s="208"/>
      <c r="R2403" s="208"/>
      <c r="S2403" s="208"/>
      <c r="T2403" s="209"/>
      <c r="AT2403" s="210" t="s">
        <v>181</v>
      </c>
      <c r="AU2403" s="210" t="s">
        <v>85</v>
      </c>
      <c r="AV2403" s="13" t="s">
        <v>79</v>
      </c>
      <c r="AW2403" s="13" t="s">
        <v>31</v>
      </c>
      <c r="AX2403" s="13" t="s">
        <v>69</v>
      </c>
      <c r="AY2403" s="210" t="s">
        <v>165</v>
      </c>
    </row>
    <row r="2404" spans="1:65" s="15" customFormat="1" ht="11.25">
      <c r="B2404" s="221"/>
      <c r="C2404" s="222"/>
      <c r="D2404" s="201" t="s">
        <v>181</v>
      </c>
      <c r="E2404" s="223" t="s">
        <v>19</v>
      </c>
      <c r="F2404" s="224" t="s">
        <v>184</v>
      </c>
      <c r="G2404" s="222"/>
      <c r="H2404" s="225">
        <v>2</v>
      </c>
      <c r="I2404" s="226"/>
      <c r="J2404" s="222"/>
      <c r="K2404" s="222"/>
      <c r="L2404" s="227"/>
      <c r="M2404" s="228"/>
      <c r="N2404" s="229"/>
      <c r="O2404" s="229"/>
      <c r="P2404" s="229"/>
      <c r="Q2404" s="229"/>
      <c r="R2404" s="229"/>
      <c r="S2404" s="229"/>
      <c r="T2404" s="230"/>
      <c r="AT2404" s="231" t="s">
        <v>181</v>
      </c>
      <c r="AU2404" s="231" t="s">
        <v>85</v>
      </c>
      <c r="AV2404" s="15" t="s">
        <v>88</v>
      </c>
      <c r="AW2404" s="15" t="s">
        <v>31</v>
      </c>
      <c r="AX2404" s="15" t="s">
        <v>73</v>
      </c>
      <c r="AY2404" s="231" t="s">
        <v>165</v>
      </c>
    </row>
    <row r="2405" spans="1:65" s="2" customFormat="1" ht="37.9" customHeight="1">
      <c r="A2405" s="37"/>
      <c r="B2405" s="38"/>
      <c r="C2405" s="181" t="s">
        <v>1831</v>
      </c>
      <c r="D2405" s="181" t="s">
        <v>167</v>
      </c>
      <c r="E2405" s="182" t="s">
        <v>2971</v>
      </c>
      <c r="F2405" s="183" t="s">
        <v>2972</v>
      </c>
      <c r="G2405" s="184" t="s">
        <v>290</v>
      </c>
      <c r="H2405" s="185">
        <v>4</v>
      </c>
      <c r="I2405" s="186"/>
      <c r="J2405" s="187">
        <f>ROUND(I2405*H2405,2)</f>
        <v>0</v>
      </c>
      <c r="K2405" s="183" t="s">
        <v>171</v>
      </c>
      <c r="L2405" s="42"/>
      <c r="M2405" s="188" t="s">
        <v>19</v>
      </c>
      <c r="N2405" s="189" t="s">
        <v>41</v>
      </c>
      <c r="O2405" s="67"/>
      <c r="P2405" s="190">
        <f>O2405*H2405</f>
        <v>0</v>
      </c>
      <c r="Q2405" s="190">
        <v>0</v>
      </c>
      <c r="R2405" s="190">
        <f>Q2405*H2405</f>
        <v>0</v>
      </c>
      <c r="S2405" s="190">
        <v>0</v>
      </c>
      <c r="T2405" s="191">
        <f>S2405*H2405</f>
        <v>0</v>
      </c>
      <c r="U2405" s="37"/>
      <c r="V2405" s="37"/>
      <c r="W2405" s="37"/>
      <c r="X2405" s="37"/>
      <c r="Y2405" s="37"/>
      <c r="Z2405" s="37"/>
      <c r="AA2405" s="37"/>
      <c r="AB2405" s="37"/>
      <c r="AC2405" s="37"/>
      <c r="AD2405" s="37"/>
      <c r="AE2405" s="37"/>
      <c r="AR2405" s="192" t="s">
        <v>226</v>
      </c>
      <c r="AT2405" s="192" t="s">
        <v>167</v>
      </c>
      <c r="AU2405" s="192" t="s">
        <v>85</v>
      </c>
      <c r="AY2405" s="20" t="s">
        <v>165</v>
      </c>
      <c r="BE2405" s="193">
        <f>IF(N2405="základní",J2405,0)</f>
        <v>0</v>
      </c>
      <c r="BF2405" s="193">
        <f>IF(N2405="snížená",J2405,0)</f>
        <v>0</v>
      </c>
      <c r="BG2405" s="193">
        <f>IF(N2405="zákl. přenesená",J2405,0)</f>
        <v>0</v>
      </c>
      <c r="BH2405" s="193">
        <f>IF(N2405="sníž. přenesená",J2405,0)</f>
        <v>0</v>
      </c>
      <c r="BI2405" s="193">
        <f>IF(N2405="nulová",J2405,0)</f>
        <v>0</v>
      </c>
      <c r="BJ2405" s="20" t="s">
        <v>79</v>
      </c>
      <c r="BK2405" s="193">
        <f>ROUND(I2405*H2405,2)</f>
        <v>0</v>
      </c>
      <c r="BL2405" s="20" t="s">
        <v>226</v>
      </c>
      <c r="BM2405" s="192" t="s">
        <v>2973</v>
      </c>
    </row>
    <row r="2406" spans="1:65" s="2" customFormat="1" ht="11.25">
      <c r="A2406" s="37"/>
      <c r="B2406" s="38"/>
      <c r="C2406" s="39"/>
      <c r="D2406" s="194" t="s">
        <v>172</v>
      </c>
      <c r="E2406" s="39"/>
      <c r="F2406" s="195" t="s">
        <v>2974</v>
      </c>
      <c r="G2406" s="39"/>
      <c r="H2406" s="39"/>
      <c r="I2406" s="196"/>
      <c r="J2406" s="39"/>
      <c r="K2406" s="39"/>
      <c r="L2406" s="42"/>
      <c r="M2406" s="197"/>
      <c r="N2406" s="198"/>
      <c r="O2406" s="67"/>
      <c r="P2406" s="67"/>
      <c r="Q2406" s="67"/>
      <c r="R2406" s="67"/>
      <c r="S2406" s="67"/>
      <c r="T2406" s="68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T2406" s="20" t="s">
        <v>172</v>
      </c>
      <c r="AU2406" s="20" t="s">
        <v>85</v>
      </c>
    </row>
    <row r="2407" spans="1:65" s="2" customFormat="1" ht="33" customHeight="1">
      <c r="A2407" s="37"/>
      <c r="B2407" s="38"/>
      <c r="C2407" s="233" t="s">
        <v>2975</v>
      </c>
      <c r="D2407" s="233" t="s">
        <v>502</v>
      </c>
      <c r="E2407" s="234" t="s">
        <v>2976</v>
      </c>
      <c r="F2407" s="235" t="s">
        <v>2977</v>
      </c>
      <c r="G2407" s="236" t="s">
        <v>290</v>
      </c>
      <c r="H2407" s="237">
        <v>4</v>
      </c>
      <c r="I2407" s="238"/>
      <c r="J2407" s="239">
        <f>ROUND(I2407*H2407,2)</f>
        <v>0</v>
      </c>
      <c r="K2407" s="235" t="s">
        <v>171</v>
      </c>
      <c r="L2407" s="240"/>
      <c r="M2407" s="241" t="s">
        <v>19</v>
      </c>
      <c r="N2407" s="242" t="s">
        <v>41</v>
      </c>
      <c r="O2407" s="67"/>
      <c r="P2407" s="190">
        <f>O2407*H2407</f>
        <v>0</v>
      </c>
      <c r="Q2407" s="190">
        <v>1.95E-2</v>
      </c>
      <c r="R2407" s="190">
        <f>Q2407*H2407</f>
        <v>7.8E-2</v>
      </c>
      <c r="S2407" s="190">
        <v>0</v>
      </c>
      <c r="T2407" s="191">
        <f>S2407*H2407</f>
        <v>0</v>
      </c>
      <c r="U2407" s="37"/>
      <c r="V2407" s="37"/>
      <c r="W2407" s="37"/>
      <c r="X2407" s="37"/>
      <c r="Y2407" s="37"/>
      <c r="Z2407" s="37"/>
      <c r="AA2407" s="37"/>
      <c r="AB2407" s="37"/>
      <c r="AC2407" s="37"/>
      <c r="AD2407" s="37"/>
      <c r="AE2407" s="37"/>
      <c r="AR2407" s="192" t="s">
        <v>297</v>
      </c>
      <c r="AT2407" s="192" t="s">
        <v>502</v>
      </c>
      <c r="AU2407" s="192" t="s">
        <v>85</v>
      </c>
      <c r="AY2407" s="20" t="s">
        <v>165</v>
      </c>
      <c r="BE2407" s="193">
        <f>IF(N2407="základní",J2407,0)</f>
        <v>0</v>
      </c>
      <c r="BF2407" s="193">
        <f>IF(N2407="snížená",J2407,0)</f>
        <v>0</v>
      </c>
      <c r="BG2407" s="193">
        <f>IF(N2407="zákl. přenesená",J2407,0)</f>
        <v>0</v>
      </c>
      <c r="BH2407" s="193">
        <f>IF(N2407="sníž. přenesená",J2407,0)</f>
        <v>0</v>
      </c>
      <c r="BI2407" s="193">
        <f>IF(N2407="nulová",J2407,0)</f>
        <v>0</v>
      </c>
      <c r="BJ2407" s="20" t="s">
        <v>79</v>
      </c>
      <c r="BK2407" s="193">
        <f>ROUND(I2407*H2407,2)</f>
        <v>0</v>
      </c>
      <c r="BL2407" s="20" t="s">
        <v>226</v>
      </c>
      <c r="BM2407" s="192" t="s">
        <v>2978</v>
      </c>
    </row>
    <row r="2408" spans="1:65" s="13" customFormat="1" ht="11.25">
      <c r="B2408" s="199"/>
      <c r="C2408" s="200"/>
      <c r="D2408" s="201" t="s">
        <v>181</v>
      </c>
      <c r="E2408" s="202" t="s">
        <v>19</v>
      </c>
      <c r="F2408" s="203" t="s">
        <v>2979</v>
      </c>
      <c r="G2408" s="200"/>
      <c r="H2408" s="204">
        <v>1</v>
      </c>
      <c r="I2408" s="205"/>
      <c r="J2408" s="200"/>
      <c r="K2408" s="200"/>
      <c r="L2408" s="206"/>
      <c r="M2408" s="207"/>
      <c r="N2408" s="208"/>
      <c r="O2408" s="208"/>
      <c r="P2408" s="208"/>
      <c r="Q2408" s="208"/>
      <c r="R2408" s="208"/>
      <c r="S2408" s="208"/>
      <c r="T2408" s="209"/>
      <c r="AT2408" s="210" t="s">
        <v>181</v>
      </c>
      <c r="AU2408" s="210" t="s">
        <v>85</v>
      </c>
      <c r="AV2408" s="13" t="s">
        <v>79</v>
      </c>
      <c r="AW2408" s="13" t="s">
        <v>31</v>
      </c>
      <c r="AX2408" s="13" t="s">
        <v>69</v>
      </c>
      <c r="AY2408" s="210" t="s">
        <v>165</v>
      </c>
    </row>
    <row r="2409" spans="1:65" s="13" customFormat="1" ht="11.25">
      <c r="B2409" s="199"/>
      <c r="C2409" s="200"/>
      <c r="D2409" s="201" t="s">
        <v>181</v>
      </c>
      <c r="E2409" s="202" t="s">
        <v>19</v>
      </c>
      <c r="F2409" s="203" t="s">
        <v>2980</v>
      </c>
      <c r="G2409" s="200"/>
      <c r="H2409" s="204">
        <v>1</v>
      </c>
      <c r="I2409" s="205"/>
      <c r="J2409" s="200"/>
      <c r="K2409" s="200"/>
      <c r="L2409" s="206"/>
      <c r="M2409" s="207"/>
      <c r="N2409" s="208"/>
      <c r="O2409" s="208"/>
      <c r="P2409" s="208"/>
      <c r="Q2409" s="208"/>
      <c r="R2409" s="208"/>
      <c r="S2409" s="208"/>
      <c r="T2409" s="209"/>
      <c r="AT2409" s="210" t="s">
        <v>181</v>
      </c>
      <c r="AU2409" s="210" t="s">
        <v>85</v>
      </c>
      <c r="AV2409" s="13" t="s">
        <v>79</v>
      </c>
      <c r="AW2409" s="13" t="s">
        <v>31</v>
      </c>
      <c r="AX2409" s="13" t="s">
        <v>69</v>
      </c>
      <c r="AY2409" s="210" t="s">
        <v>165</v>
      </c>
    </row>
    <row r="2410" spans="1:65" s="13" customFormat="1" ht="11.25">
      <c r="B2410" s="199"/>
      <c r="C2410" s="200"/>
      <c r="D2410" s="201" t="s">
        <v>181</v>
      </c>
      <c r="E2410" s="202" t="s">
        <v>19</v>
      </c>
      <c r="F2410" s="203" t="s">
        <v>2981</v>
      </c>
      <c r="G2410" s="200"/>
      <c r="H2410" s="204">
        <v>1</v>
      </c>
      <c r="I2410" s="205"/>
      <c r="J2410" s="200"/>
      <c r="K2410" s="200"/>
      <c r="L2410" s="206"/>
      <c r="M2410" s="207"/>
      <c r="N2410" s="208"/>
      <c r="O2410" s="208"/>
      <c r="P2410" s="208"/>
      <c r="Q2410" s="208"/>
      <c r="R2410" s="208"/>
      <c r="S2410" s="208"/>
      <c r="T2410" s="209"/>
      <c r="AT2410" s="210" t="s">
        <v>181</v>
      </c>
      <c r="AU2410" s="210" t="s">
        <v>85</v>
      </c>
      <c r="AV2410" s="13" t="s">
        <v>79</v>
      </c>
      <c r="AW2410" s="13" t="s">
        <v>31</v>
      </c>
      <c r="AX2410" s="13" t="s">
        <v>69</v>
      </c>
      <c r="AY2410" s="210" t="s">
        <v>165</v>
      </c>
    </row>
    <row r="2411" spans="1:65" s="13" customFormat="1" ht="11.25">
      <c r="B2411" s="199"/>
      <c r="C2411" s="200"/>
      <c r="D2411" s="201" t="s">
        <v>181</v>
      </c>
      <c r="E2411" s="202" t="s">
        <v>19</v>
      </c>
      <c r="F2411" s="203" t="s">
        <v>2982</v>
      </c>
      <c r="G2411" s="200"/>
      <c r="H2411" s="204">
        <v>1</v>
      </c>
      <c r="I2411" s="205"/>
      <c r="J2411" s="200"/>
      <c r="K2411" s="200"/>
      <c r="L2411" s="206"/>
      <c r="M2411" s="207"/>
      <c r="N2411" s="208"/>
      <c r="O2411" s="208"/>
      <c r="P2411" s="208"/>
      <c r="Q2411" s="208"/>
      <c r="R2411" s="208"/>
      <c r="S2411" s="208"/>
      <c r="T2411" s="209"/>
      <c r="AT2411" s="210" t="s">
        <v>181</v>
      </c>
      <c r="AU2411" s="210" t="s">
        <v>85</v>
      </c>
      <c r="AV2411" s="13" t="s">
        <v>79</v>
      </c>
      <c r="AW2411" s="13" t="s">
        <v>31</v>
      </c>
      <c r="AX2411" s="13" t="s">
        <v>69</v>
      </c>
      <c r="AY2411" s="210" t="s">
        <v>165</v>
      </c>
    </row>
    <row r="2412" spans="1:65" s="15" customFormat="1" ht="11.25">
      <c r="B2412" s="221"/>
      <c r="C2412" s="222"/>
      <c r="D2412" s="201" t="s">
        <v>181</v>
      </c>
      <c r="E2412" s="223" t="s">
        <v>19</v>
      </c>
      <c r="F2412" s="224" t="s">
        <v>184</v>
      </c>
      <c r="G2412" s="222"/>
      <c r="H2412" s="225">
        <v>4</v>
      </c>
      <c r="I2412" s="226"/>
      <c r="J2412" s="222"/>
      <c r="K2412" s="222"/>
      <c r="L2412" s="227"/>
      <c r="M2412" s="228"/>
      <c r="N2412" s="229"/>
      <c r="O2412" s="229"/>
      <c r="P2412" s="229"/>
      <c r="Q2412" s="229"/>
      <c r="R2412" s="229"/>
      <c r="S2412" s="229"/>
      <c r="T2412" s="230"/>
      <c r="AT2412" s="231" t="s">
        <v>181</v>
      </c>
      <c r="AU2412" s="231" t="s">
        <v>85</v>
      </c>
      <c r="AV2412" s="15" t="s">
        <v>88</v>
      </c>
      <c r="AW2412" s="15" t="s">
        <v>31</v>
      </c>
      <c r="AX2412" s="15" t="s">
        <v>73</v>
      </c>
      <c r="AY2412" s="231" t="s">
        <v>165</v>
      </c>
    </row>
    <row r="2413" spans="1:65" s="2" customFormat="1" ht="37.9" customHeight="1">
      <c r="A2413" s="37"/>
      <c r="B2413" s="38"/>
      <c r="C2413" s="181" t="s">
        <v>1836</v>
      </c>
      <c r="D2413" s="181" t="s">
        <v>167</v>
      </c>
      <c r="E2413" s="182" t="s">
        <v>2983</v>
      </c>
      <c r="F2413" s="183" t="s">
        <v>2984</v>
      </c>
      <c r="G2413" s="184" t="s">
        <v>290</v>
      </c>
      <c r="H2413" s="185">
        <v>15</v>
      </c>
      <c r="I2413" s="186"/>
      <c r="J2413" s="187">
        <f>ROUND(I2413*H2413,2)</f>
        <v>0</v>
      </c>
      <c r="K2413" s="183" t="s">
        <v>171</v>
      </c>
      <c r="L2413" s="42"/>
      <c r="M2413" s="188" t="s">
        <v>19</v>
      </c>
      <c r="N2413" s="189" t="s">
        <v>41</v>
      </c>
      <c r="O2413" s="67"/>
      <c r="P2413" s="190">
        <f>O2413*H2413</f>
        <v>0</v>
      </c>
      <c r="Q2413" s="190">
        <v>0</v>
      </c>
      <c r="R2413" s="190">
        <f>Q2413*H2413</f>
        <v>0</v>
      </c>
      <c r="S2413" s="190">
        <v>0</v>
      </c>
      <c r="T2413" s="191">
        <f>S2413*H2413</f>
        <v>0</v>
      </c>
      <c r="U2413" s="37"/>
      <c r="V2413" s="37"/>
      <c r="W2413" s="37"/>
      <c r="X2413" s="37"/>
      <c r="Y2413" s="37"/>
      <c r="Z2413" s="37"/>
      <c r="AA2413" s="37"/>
      <c r="AB2413" s="37"/>
      <c r="AC2413" s="37"/>
      <c r="AD2413" s="37"/>
      <c r="AE2413" s="37"/>
      <c r="AR2413" s="192" t="s">
        <v>226</v>
      </c>
      <c r="AT2413" s="192" t="s">
        <v>167</v>
      </c>
      <c r="AU2413" s="192" t="s">
        <v>85</v>
      </c>
      <c r="AY2413" s="20" t="s">
        <v>165</v>
      </c>
      <c r="BE2413" s="193">
        <f>IF(N2413="základní",J2413,0)</f>
        <v>0</v>
      </c>
      <c r="BF2413" s="193">
        <f>IF(N2413="snížená",J2413,0)</f>
        <v>0</v>
      </c>
      <c r="BG2413" s="193">
        <f>IF(N2413="zákl. přenesená",J2413,0)</f>
        <v>0</v>
      </c>
      <c r="BH2413" s="193">
        <f>IF(N2413="sníž. přenesená",J2413,0)</f>
        <v>0</v>
      </c>
      <c r="BI2413" s="193">
        <f>IF(N2413="nulová",J2413,0)</f>
        <v>0</v>
      </c>
      <c r="BJ2413" s="20" t="s">
        <v>79</v>
      </c>
      <c r="BK2413" s="193">
        <f>ROUND(I2413*H2413,2)</f>
        <v>0</v>
      </c>
      <c r="BL2413" s="20" t="s">
        <v>226</v>
      </c>
      <c r="BM2413" s="192" t="s">
        <v>2985</v>
      </c>
    </row>
    <row r="2414" spans="1:65" s="2" customFormat="1" ht="11.25">
      <c r="A2414" s="37"/>
      <c r="B2414" s="38"/>
      <c r="C2414" s="39"/>
      <c r="D2414" s="194" t="s">
        <v>172</v>
      </c>
      <c r="E2414" s="39"/>
      <c r="F2414" s="195" t="s">
        <v>2986</v>
      </c>
      <c r="G2414" s="39"/>
      <c r="H2414" s="39"/>
      <c r="I2414" s="196"/>
      <c r="J2414" s="39"/>
      <c r="K2414" s="39"/>
      <c r="L2414" s="42"/>
      <c r="M2414" s="197"/>
      <c r="N2414" s="198"/>
      <c r="O2414" s="67"/>
      <c r="P2414" s="67"/>
      <c r="Q2414" s="67"/>
      <c r="R2414" s="67"/>
      <c r="S2414" s="67"/>
      <c r="T2414" s="68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T2414" s="20" t="s">
        <v>172</v>
      </c>
      <c r="AU2414" s="20" t="s">
        <v>85</v>
      </c>
    </row>
    <row r="2415" spans="1:65" s="2" customFormat="1" ht="33" customHeight="1">
      <c r="A2415" s="37"/>
      <c r="B2415" s="38"/>
      <c r="C2415" s="233" t="s">
        <v>2987</v>
      </c>
      <c r="D2415" s="233" t="s">
        <v>502</v>
      </c>
      <c r="E2415" s="234" t="s">
        <v>2988</v>
      </c>
      <c r="F2415" s="235" t="s">
        <v>2989</v>
      </c>
      <c r="G2415" s="236" t="s">
        <v>290</v>
      </c>
      <c r="H2415" s="237">
        <v>8</v>
      </c>
      <c r="I2415" s="238"/>
      <c r="J2415" s="239">
        <f>ROUND(I2415*H2415,2)</f>
        <v>0</v>
      </c>
      <c r="K2415" s="235" t="s">
        <v>171</v>
      </c>
      <c r="L2415" s="240"/>
      <c r="M2415" s="241" t="s">
        <v>19</v>
      </c>
      <c r="N2415" s="242" t="s">
        <v>41</v>
      </c>
      <c r="O2415" s="67"/>
      <c r="P2415" s="190">
        <f>O2415*H2415</f>
        <v>0</v>
      </c>
      <c r="Q2415" s="190">
        <v>4.2999999999999997E-2</v>
      </c>
      <c r="R2415" s="190">
        <f>Q2415*H2415</f>
        <v>0.34399999999999997</v>
      </c>
      <c r="S2415" s="190">
        <v>0</v>
      </c>
      <c r="T2415" s="191">
        <f>S2415*H2415</f>
        <v>0</v>
      </c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R2415" s="192" t="s">
        <v>297</v>
      </c>
      <c r="AT2415" s="192" t="s">
        <v>502</v>
      </c>
      <c r="AU2415" s="192" t="s">
        <v>85</v>
      </c>
      <c r="AY2415" s="20" t="s">
        <v>165</v>
      </c>
      <c r="BE2415" s="193">
        <f>IF(N2415="základní",J2415,0)</f>
        <v>0</v>
      </c>
      <c r="BF2415" s="193">
        <f>IF(N2415="snížená",J2415,0)</f>
        <v>0</v>
      </c>
      <c r="BG2415" s="193">
        <f>IF(N2415="zákl. přenesená",J2415,0)</f>
        <v>0</v>
      </c>
      <c r="BH2415" s="193">
        <f>IF(N2415="sníž. přenesená",J2415,0)</f>
        <v>0</v>
      </c>
      <c r="BI2415" s="193">
        <f>IF(N2415="nulová",J2415,0)</f>
        <v>0</v>
      </c>
      <c r="BJ2415" s="20" t="s">
        <v>79</v>
      </c>
      <c r="BK2415" s="193">
        <f>ROUND(I2415*H2415,2)</f>
        <v>0</v>
      </c>
      <c r="BL2415" s="20" t="s">
        <v>226</v>
      </c>
      <c r="BM2415" s="192" t="s">
        <v>2990</v>
      </c>
    </row>
    <row r="2416" spans="1:65" s="13" customFormat="1" ht="11.25">
      <c r="B2416" s="199"/>
      <c r="C2416" s="200"/>
      <c r="D2416" s="201" t="s">
        <v>181</v>
      </c>
      <c r="E2416" s="202" t="s">
        <v>19</v>
      </c>
      <c r="F2416" s="203" t="s">
        <v>2991</v>
      </c>
      <c r="G2416" s="200"/>
      <c r="H2416" s="204">
        <v>1</v>
      </c>
      <c r="I2416" s="205"/>
      <c r="J2416" s="200"/>
      <c r="K2416" s="200"/>
      <c r="L2416" s="206"/>
      <c r="M2416" s="207"/>
      <c r="N2416" s="208"/>
      <c r="O2416" s="208"/>
      <c r="P2416" s="208"/>
      <c r="Q2416" s="208"/>
      <c r="R2416" s="208"/>
      <c r="S2416" s="208"/>
      <c r="T2416" s="209"/>
      <c r="AT2416" s="210" t="s">
        <v>181</v>
      </c>
      <c r="AU2416" s="210" t="s">
        <v>85</v>
      </c>
      <c r="AV2416" s="13" t="s">
        <v>79</v>
      </c>
      <c r="AW2416" s="13" t="s">
        <v>31</v>
      </c>
      <c r="AX2416" s="13" t="s">
        <v>69</v>
      </c>
      <c r="AY2416" s="210" t="s">
        <v>165</v>
      </c>
    </row>
    <row r="2417" spans="1:65" s="13" customFormat="1" ht="11.25">
      <c r="B2417" s="199"/>
      <c r="C2417" s="200"/>
      <c r="D2417" s="201" t="s">
        <v>181</v>
      </c>
      <c r="E2417" s="202" t="s">
        <v>19</v>
      </c>
      <c r="F2417" s="203" t="s">
        <v>2992</v>
      </c>
      <c r="G2417" s="200"/>
      <c r="H2417" s="204">
        <v>1</v>
      </c>
      <c r="I2417" s="205"/>
      <c r="J2417" s="200"/>
      <c r="K2417" s="200"/>
      <c r="L2417" s="206"/>
      <c r="M2417" s="207"/>
      <c r="N2417" s="208"/>
      <c r="O2417" s="208"/>
      <c r="P2417" s="208"/>
      <c r="Q2417" s="208"/>
      <c r="R2417" s="208"/>
      <c r="S2417" s="208"/>
      <c r="T2417" s="209"/>
      <c r="AT2417" s="210" t="s">
        <v>181</v>
      </c>
      <c r="AU2417" s="210" t="s">
        <v>85</v>
      </c>
      <c r="AV2417" s="13" t="s">
        <v>79</v>
      </c>
      <c r="AW2417" s="13" t="s">
        <v>31</v>
      </c>
      <c r="AX2417" s="13" t="s">
        <v>69</v>
      </c>
      <c r="AY2417" s="210" t="s">
        <v>165</v>
      </c>
    </row>
    <row r="2418" spans="1:65" s="13" customFormat="1" ht="11.25">
      <c r="B2418" s="199"/>
      <c r="C2418" s="200"/>
      <c r="D2418" s="201" t="s">
        <v>181</v>
      </c>
      <c r="E2418" s="202" t="s">
        <v>19</v>
      </c>
      <c r="F2418" s="203" t="s">
        <v>2993</v>
      </c>
      <c r="G2418" s="200"/>
      <c r="H2418" s="204">
        <v>1</v>
      </c>
      <c r="I2418" s="205"/>
      <c r="J2418" s="200"/>
      <c r="K2418" s="200"/>
      <c r="L2418" s="206"/>
      <c r="M2418" s="207"/>
      <c r="N2418" s="208"/>
      <c r="O2418" s="208"/>
      <c r="P2418" s="208"/>
      <c r="Q2418" s="208"/>
      <c r="R2418" s="208"/>
      <c r="S2418" s="208"/>
      <c r="T2418" s="209"/>
      <c r="AT2418" s="210" t="s">
        <v>181</v>
      </c>
      <c r="AU2418" s="210" t="s">
        <v>85</v>
      </c>
      <c r="AV2418" s="13" t="s">
        <v>79</v>
      </c>
      <c r="AW2418" s="13" t="s">
        <v>31</v>
      </c>
      <c r="AX2418" s="13" t="s">
        <v>69</v>
      </c>
      <c r="AY2418" s="210" t="s">
        <v>165</v>
      </c>
    </row>
    <row r="2419" spans="1:65" s="13" customFormat="1" ht="11.25">
      <c r="B2419" s="199"/>
      <c r="C2419" s="200"/>
      <c r="D2419" s="201" t="s">
        <v>181</v>
      </c>
      <c r="E2419" s="202" t="s">
        <v>19</v>
      </c>
      <c r="F2419" s="203" t="s">
        <v>2994</v>
      </c>
      <c r="G2419" s="200"/>
      <c r="H2419" s="204">
        <v>1</v>
      </c>
      <c r="I2419" s="205"/>
      <c r="J2419" s="200"/>
      <c r="K2419" s="200"/>
      <c r="L2419" s="206"/>
      <c r="M2419" s="207"/>
      <c r="N2419" s="208"/>
      <c r="O2419" s="208"/>
      <c r="P2419" s="208"/>
      <c r="Q2419" s="208"/>
      <c r="R2419" s="208"/>
      <c r="S2419" s="208"/>
      <c r="T2419" s="209"/>
      <c r="AT2419" s="210" t="s">
        <v>181</v>
      </c>
      <c r="AU2419" s="210" t="s">
        <v>85</v>
      </c>
      <c r="AV2419" s="13" t="s">
        <v>79</v>
      </c>
      <c r="AW2419" s="13" t="s">
        <v>31</v>
      </c>
      <c r="AX2419" s="13" t="s">
        <v>69</v>
      </c>
      <c r="AY2419" s="210" t="s">
        <v>165</v>
      </c>
    </row>
    <row r="2420" spans="1:65" s="13" customFormat="1" ht="11.25">
      <c r="B2420" s="199"/>
      <c r="C2420" s="200"/>
      <c r="D2420" s="201" t="s">
        <v>181</v>
      </c>
      <c r="E2420" s="202" t="s">
        <v>19</v>
      </c>
      <c r="F2420" s="203" t="s">
        <v>2995</v>
      </c>
      <c r="G2420" s="200"/>
      <c r="H2420" s="204">
        <v>1</v>
      </c>
      <c r="I2420" s="205"/>
      <c r="J2420" s="200"/>
      <c r="K2420" s="200"/>
      <c r="L2420" s="206"/>
      <c r="M2420" s="207"/>
      <c r="N2420" s="208"/>
      <c r="O2420" s="208"/>
      <c r="P2420" s="208"/>
      <c r="Q2420" s="208"/>
      <c r="R2420" s="208"/>
      <c r="S2420" s="208"/>
      <c r="T2420" s="209"/>
      <c r="AT2420" s="210" t="s">
        <v>181</v>
      </c>
      <c r="AU2420" s="210" t="s">
        <v>85</v>
      </c>
      <c r="AV2420" s="13" t="s">
        <v>79</v>
      </c>
      <c r="AW2420" s="13" t="s">
        <v>31</v>
      </c>
      <c r="AX2420" s="13" t="s">
        <v>69</v>
      </c>
      <c r="AY2420" s="210" t="s">
        <v>165</v>
      </c>
    </row>
    <row r="2421" spans="1:65" s="13" customFormat="1" ht="11.25">
      <c r="B2421" s="199"/>
      <c r="C2421" s="200"/>
      <c r="D2421" s="201" t="s">
        <v>181</v>
      </c>
      <c r="E2421" s="202" t="s">
        <v>19</v>
      </c>
      <c r="F2421" s="203" t="s">
        <v>2996</v>
      </c>
      <c r="G2421" s="200"/>
      <c r="H2421" s="204">
        <v>1</v>
      </c>
      <c r="I2421" s="205"/>
      <c r="J2421" s="200"/>
      <c r="K2421" s="200"/>
      <c r="L2421" s="206"/>
      <c r="M2421" s="207"/>
      <c r="N2421" s="208"/>
      <c r="O2421" s="208"/>
      <c r="P2421" s="208"/>
      <c r="Q2421" s="208"/>
      <c r="R2421" s="208"/>
      <c r="S2421" s="208"/>
      <c r="T2421" s="209"/>
      <c r="AT2421" s="210" t="s">
        <v>181</v>
      </c>
      <c r="AU2421" s="210" t="s">
        <v>85</v>
      </c>
      <c r="AV2421" s="13" t="s">
        <v>79</v>
      </c>
      <c r="AW2421" s="13" t="s">
        <v>31</v>
      </c>
      <c r="AX2421" s="13" t="s">
        <v>69</v>
      </c>
      <c r="AY2421" s="210" t="s">
        <v>165</v>
      </c>
    </row>
    <row r="2422" spans="1:65" s="13" customFormat="1" ht="11.25">
      <c r="B2422" s="199"/>
      <c r="C2422" s="200"/>
      <c r="D2422" s="201" t="s">
        <v>181</v>
      </c>
      <c r="E2422" s="202" t="s">
        <v>19</v>
      </c>
      <c r="F2422" s="203" t="s">
        <v>2997</v>
      </c>
      <c r="G2422" s="200"/>
      <c r="H2422" s="204">
        <v>1</v>
      </c>
      <c r="I2422" s="205"/>
      <c r="J2422" s="200"/>
      <c r="K2422" s="200"/>
      <c r="L2422" s="206"/>
      <c r="M2422" s="207"/>
      <c r="N2422" s="208"/>
      <c r="O2422" s="208"/>
      <c r="P2422" s="208"/>
      <c r="Q2422" s="208"/>
      <c r="R2422" s="208"/>
      <c r="S2422" s="208"/>
      <c r="T2422" s="209"/>
      <c r="AT2422" s="210" t="s">
        <v>181</v>
      </c>
      <c r="AU2422" s="210" t="s">
        <v>85</v>
      </c>
      <c r="AV2422" s="13" t="s">
        <v>79</v>
      </c>
      <c r="AW2422" s="13" t="s">
        <v>31</v>
      </c>
      <c r="AX2422" s="13" t="s">
        <v>69</v>
      </c>
      <c r="AY2422" s="210" t="s">
        <v>165</v>
      </c>
    </row>
    <row r="2423" spans="1:65" s="13" customFormat="1" ht="11.25">
      <c r="B2423" s="199"/>
      <c r="C2423" s="200"/>
      <c r="D2423" s="201" t="s">
        <v>181</v>
      </c>
      <c r="E2423" s="202" t="s">
        <v>19</v>
      </c>
      <c r="F2423" s="203" t="s">
        <v>2998</v>
      </c>
      <c r="G2423" s="200"/>
      <c r="H2423" s="204">
        <v>1</v>
      </c>
      <c r="I2423" s="205"/>
      <c r="J2423" s="200"/>
      <c r="K2423" s="200"/>
      <c r="L2423" s="206"/>
      <c r="M2423" s="207"/>
      <c r="N2423" s="208"/>
      <c r="O2423" s="208"/>
      <c r="P2423" s="208"/>
      <c r="Q2423" s="208"/>
      <c r="R2423" s="208"/>
      <c r="S2423" s="208"/>
      <c r="T2423" s="209"/>
      <c r="AT2423" s="210" t="s">
        <v>181</v>
      </c>
      <c r="AU2423" s="210" t="s">
        <v>85</v>
      </c>
      <c r="AV2423" s="13" t="s">
        <v>79</v>
      </c>
      <c r="AW2423" s="13" t="s">
        <v>31</v>
      </c>
      <c r="AX2423" s="13" t="s">
        <v>69</v>
      </c>
      <c r="AY2423" s="210" t="s">
        <v>165</v>
      </c>
    </row>
    <row r="2424" spans="1:65" s="15" customFormat="1" ht="11.25">
      <c r="B2424" s="221"/>
      <c r="C2424" s="222"/>
      <c r="D2424" s="201" t="s">
        <v>181</v>
      </c>
      <c r="E2424" s="223" t="s">
        <v>19</v>
      </c>
      <c r="F2424" s="224" t="s">
        <v>184</v>
      </c>
      <c r="G2424" s="222"/>
      <c r="H2424" s="225">
        <v>8</v>
      </c>
      <c r="I2424" s="226"/>
      <c r="J2424" s="222"/>
      <c r="K2424" s="222"/>
      <c r="L2424" s="227"/>
      <c r="M2424" s="228"/>
      <c r="N2424" s="229"/>
      <c r="O2424" s="229"/>
      <c r="P2424" s="229"/>
      <c r="Q2424" s="229"/>
      <c r="R2424" s="229"/>
      <c r="S2424" s="229"/>
      <c r="T2424" s="230"/>
      <c r="AT2424" s="231" t="s">
        <v>181</v>
      </c>
      <c r="AU2424" s="231" t="s">
        <v>85</v>
      </c>
      <c r="AV2424" s="15" t="s">
        <v>88</v>
      </c>
      <c r="AW2424" s="15" t="s">
        <v>31</v>
      </c>
      <c r="AX2424" s="15" t="s">
        <v>73</v>
      </c>
      <c r="AY2424" s="231" t="s">
        <v>165</v>
      </c>
    </row>
    <row r="2425" spans="1:65" s="2" customFormat="1" ht="33" customHeight="1">
      <c r="A2425" s="37"/>
      <c r="B2425" s="38"/>
      <c r="C2425" s="233" t="s">
        <v>1840</v>
      </c>
      <c r="D2425" s="233" t="s">
        <v>502</v>
      </c>
      <c r="E2425" s="234" t="s">
        <v>2999</v>
      </c>
      <c r="F2425" s="235" t="s">
        <v>3000</v>
      </c>
      <c r="G2425" s="236" t="s">
        <v>290</v>
      </c>
      <c r="H2425" s="237">
        <v>7</v>
      </c>
      <c r="I2425" s="238"/>
      <c r="J2425" s="239">
        <f>ROUND(I2425*H2425,2)</f>
        <v>0</v>
      </c>
      <c r="K2425" s="235" t="s">
        <v>171</v>
      </c>
      <c r="L2425" s="240"/>
      <c r="M2425" s="241" t="s">
        <v>19</v>
      </c>
      <c r="N2425" s="242" t="s">
        <v>41</v>
      </c>
      <c r="O2425" s="67"/>
      <c r="P2425" s="190">
        <f>O2425*H2425</f>
        <v>0</v>
      </c>
      <c r="Q2425" s="190">
        <v>2.2499999999999999E-2</v>
      </c>
      <c r="R2425" s="190">
        <f>Q2425*H2425</f>
        <v>0.1575</v>
      </c>
      <c r="S2425" s="190">
        <v>0</v>
      </c>
      <c r="T2425" s="191">
        <f>S2425*H2425</f>
        <v>0</v>
      </c>
      <c r="U2425" s="37"/>
      <c r="V2425" s="37"/>
      <c r="W2425" s="37"/>
      <c r="X2425" s="37"/>
      <c r="Y2425" s="37"/>
      <c r="Z2425" s="37"/>
      <c r="AA2425" s="37"/>
      <c r="AB2425" s="37"/>
      <c r="AC2425" s="37"/>
      <c r="AD2425" s="37"/>
      <c r="AE2425" s="37"/>
      <c r="AR2425" s="192" t="s">
        <v>297</v>
      </c>
      <c r="AT2425" s="192" t="s">
        <v>502</v>
      </c>
      <c r="AU2425" s="192" t="s">
        <v>85</v>
      </c>
      <c r="AY2425" s="20" t="s">
        <v>165</v>
      </c>
      <c r="BE2425" s="193">
        <f>IF(N2425="základní",J2425,0)</f>
        <v>0</v>
      </c>
      <c r="BF2425" s="193">
        <f>IF(N2425="snížená",J2425,0)</f>
        <v>0</v>
      </c>
      <c r="BG2425" s="193">
        <f>IF(N2425="zákl. přenesená",J2425,0)</f>
        <v>0</v>
      </c>
      <c r="BH2425" s="193">
        <f>IF(N2425="sníž. přenesená",J2425,0)</f>
        <v>0</v>
      </c>
      <c r="BI2425" s="193">
        <f>IF(N2425="nulová",J2425,0)</f>
        <v>0</v>
      </c>
      <c r="BJ2425" s="20" t="s">
        <v>79</v>
      </c>
      <c r="BK2425" s="193">
        <f>ROUND(I2425*H2425,2)</f>
        <v>0</v>
      </c>
      <c r="BL2425" s="20" t="s">
        <v>226</v>
      </c>
      <c r="BM2425" s="192" t="s">
        <v>3001</v>
      </c>
    </row>
    <row r="2426" spans="1:65" s="13" customFormat="1" ht="11.25">
      <c r="B2426" s="199"/>
      <c r="C2426" s="200"/>
      <c r="D2426" s="201" t="s">
        <v>181</v>
      </c>
      <c r="E2426" s="202" t="s">
        <v>19</v>
      </c>
      <c r="F2426" s="203" t="s">
        <v>3002</v>
      </c>
      <c r="G2426" s="200"/>
      <c r="H2426" s="204">
        <v>1</v>
      </c>
      <c r="I2426" s="205"/>
      <c r="J2426" s="200"/>
      <c r="K2426" s="200"/>
      <c r="L2426" s="206"/>
      <c r="M2426" s="207"/>
      <c r="N2426" s="208"/>
      <c r="O2426" s="208"/>
      <c r="P2426" s="208"/>
      <c r="Q2426" s="208"/>
      <c r="R2426" s="208"/>
      <c r="S2426" s="208"/>
      <c r="T2426" s="209"/>
      <c r="AT2426" s="210" t="s">
        <v>181</v>
      </c>
      <c r="AU2426" s="210" t="s">
        <v>85</v>
      </c>
      <c r="AV2426" s="13" t="s">
        <v>79</v>
      </c>
      <c r="AW2426" s="13" t="s">
        <v>31</v>
      </c>
      <c r="AX2426" s="13" t="s">
        <v>69</v>
      </c>
      <c r="AY2426" s="210" t="s">
        <v>165</v>
      </c>
    </row>
    <row r="2427" spans="1:65" s="13" customFormat="1" ht="11.25">
      <c r="B2427" s="199"/>
      <c r="C2427" s="200"/>
      <c r="D2427" s="201" t="s">
        <v>181</v>
      </c>
      <c r="E2427" s="202" t="s">
        <v>19</v>
      </c>
      <c r="F2427" s="203" t="s">
        <v>3003</v>
      </c>
      <c r="G2427" s="200"/>
      <c r="H2427" s="204">
        <v>1</v>
      </c>
      <c r="I2427" s="205"/>
      <c r="J2427" s="200"/>
      <c r="K2427" s="200"/>
      <c r="L2427" s="206"/>
      <c r="M2427" s="207"/>
      <c r="N2427" s="208"/>
      <c r="O2427" s="208"/>
      <c r="P2427" s="208"/>
      <c r="Q2427" s="208"/>
      <c r="R2427" s="208"/>
      <c r="S2427" s="208"/>
      <c r="T2427" s="209"/>
      <c r="AT2427" s="210" t="s">
        <v>181</v>
      </c>
      <c r="AU2427" s="210" t="s">
        <v>85</v>
      </c>
      <c r="AV2427" s="13" t="s">
        <v>79</v>
      </c>
      <c r="AW2427" s="13" t="s">
        <v>31</v>
      </c>
      <c r="AX2427" s="13" t="s">
        <v>69</v>
      </c>
      <c r="AY2427" s="210" t="s">
        <v>165</v>
      </c>
    </row>
    <row r="2428" spans="1:65" s="13" customFormat="1" ht="11.25">
      <c r="B2428" s="199"/>
      <c r="C2428" s="200"/>
      <c r="D2428" s="201" t="s">
        <v>181</v>
      </c>
      <c r="E2428" s="202" t="s">
        <v>19</v>
      </c>
      <c r="F2428" s="203" t="s">
        <v>3004</v>
      </c>
      <c r="G2428" s="200"/>
      <c r="H2428" s="204">
        <v>1</v>
      </c>
      <c r="I2428" s="205"/>
      <c r="J2428" s="200"/>
      <c r="K2428" s="200"/>
      <c r="L2428" s="206"/>
      <c r="M2428" s="207"/>
      <c r="N2428" s="208"/>
      <c r="O2428" s="208"/>
      <c r="P2428" s="208"/>
      <c r="Q2428" s="208"/>
      <c r="R2428" s="208"/>
      <c r="S2428" s="208"/>
      <c r="T2428" s="209"/>
      <c r="AT2428" s="210" t="s">
        <v>181</v>
      </c>
      <c r="AU2428" s="210" t="s">
        <v>85</v>
      </c>
      <c r="AV2428" s="13" t="s">
        <v>79</v>
      </c>
      <c r="AW2428" s="13" t="s">
        <v>31</v>
      </c>
      <c r="AX2428" s="13" t="s">
        <v>69</v>
      </c>
      <c r="AY2428" s="210" t="s">
        <v>165</v>
      </c>
    </row>
    <row r="2429" spans="1:65" s="13" customFormat="1" ht="11.25">
      <c r="B2429" s="199"/>
      <c r="C2429" s="200"/>
      <c r="D2429" s="201" t="s">
        <v>181</v>
      </c>
      <c r="E2429" s="202" t="s">
        <v>19</v>
      </c>
      <c r="F2429" s="203" t="s">
        <v>3005</v>
      </c>
      <c r="G2429" s="200"/>
      <c r="H2429" s="204">
        <v>1</v>
      </c>
      <c r="I2429" s="205"/>
      <c r="J2429" s="200"/>
      <c r="K2429" s="200"/>
      <c r="L2429" s="206"/>
      <c r="M2429" s="207"/>
      <c r="N2429" s="208"/>
      <c r="O2429" s="208"/>
      <c r="P2429" s="208"/>
      <c r="Q2429" s="208"/>
      <c r="R2429" s="208"/>
      <c r="S2429" s="208"/>
      <c r="T2429" s="209"/>
      <c r="AT2429" s="210" t="s">
        <v>181</v>
      </c>
      <c r="AU2429" s="210" t="s">
        <v>85</v>
      </c>
      <c r="AV2429" s="13" t="s">
        <v>79</v>
      </c>
      <c r="AW2429" s="13" t="s">
        <v>31</v>
      </c>
      <c r="AX2429" s="13" t="s">
        <v>69</v>
      </c>
      <c r="AY2429" s="210" t="s">
        <v>165</v>
      </c>
    </row>
    <row r="2430" spans="1:65" s="13" customFormat="1" ht="11.25">
      <c r="B2430" s="199"/>
      <c r="C2430" s="200"/>
      <c r="D2430" s="201" t="s">
        <v>181</v>
      </c>
      <c r="E2430" s="202" t="s">
        <v>19</v>
      </c>
      <c r="F2430" s="203" t="s">
        <v>3006</v>
      </c>
      <c r="G2430" s="200"/>
      <c r="H2430" s="204">
        <v>1</v>
      </c>
      <c r="I2430" s="205"/>
      <c r="J2430" s="200"/>
      <c r="K2430" s="200"/>
      <c r="L2430" s="206"/>
      <c r="M2430" s="207"/>
      <c r="N2430" s="208"/>
      <c r="O2430" s="208"/>
      <c r="P2430" s="208"/>
      <c r="Q2430" s="208"/>
      <c r="R2430" s="208"/>
      <c r="S2430" s="208"/>
      <c r="T2430" s="209"/>
      <c r="AT2430" s="210" t="s">
        <v>181</v>
      </c>
      <c r="AU2430" s="210" t="s">
        <v>85</v>
      </c>
      <c r="AV2430" s="13" t="s">
        <v>79</v>
      </c>
      <c r="AW2430" s="13" t="s">
        <v>31</v>
      </c>
      <c r="AX2430" s="13" t="s">
        <v>69</v>
      </c>
      <c r="AY2430" s="210" t="s">
        <v>165</v>
      </c>
    </row>
    <row r="2431" spans="1:65" s="13" customFormat="1" ht="11.25">
      <c r="B2431" s="199"/>
      <c r="C2431" s="200"/>
      <c r="D2431" s="201" t="s">
        <v>181</v>
      </c>
      <c r="E2431" s="202" t="s">
        <v>19</v>
      </c>
      <c r="F2431" s="203" t="s">
        <v>3007</v>
      </c>
      <c r="G2431" s="200"/>
      <c r="H2431" s="204">
        <v>1</v>
      </c>
      <c r="I2431" s="205"/>
      <c r="J2431" s="200"/>
      <c r="K2431" s="200"/>
      <c r="L2431" s="206"/>
      <c r="M2431" s="207"/>
      <c r="N2431" s="208"/>
      <c r="O2431" s="208"/>
      <c r="P2431" s="208"/>
      <c r="Q2431" s="208"/>
      <c r="R2431" s="208"/>
      <c r="S2431" s="208"/>
      <c r="T2431" s="209"/>
      <c r="AT2431" s="210" t="s">
        <v>181</v>
      </c>
      <c r="AU2431" s="210" t="s">
        <v>85</v>
      </c>
      <c r="AV2431" s="13" t="s">
        <v>79</v>
      </c>
      <c r="AW2431" s="13" t="s">
        <v>31</v>
      </c>
      <c r="AX2431" s="13" t="s">
        <v>69</v>
      </c>
      <c r="AY2431" s="210" t="s">
        <v>165</v>
      </c>
    </row>
    <row r="2432" spans="1:65" s="13" customFormat="1" ht="11.25">
      <c r="B2432" s="199"/>
      <c r="C2432" s="200"/>
      <c r="D2432" s="201" t="s">
        <v>181</v>
      </c>
      <c r="E2432" s="202" t="s">
        <v>19</v>
      </c>
      <c r="F2432" s="203" t="s">
        <v>3008</v>
      </c>
      <c r="G2432" s="200"/>
      <c r="H2432" s="204">
        <v>1</v>
      </c>
      <c r="I2432" s="205"/>
      <c r="J2432" s="200"/>
      <c r="K2432" s="200"/>
      <c r="L2432" s="206"/>
      <c r="M2432" s="207"/>
      <c r="N2432" s="208"/>
      <c r="O2432" s="208"/>
      <c r="P2432" s="208"/>
      <c r="Q2432" s="208"/>
      <c r="R2432" s="208"/>
      <c r="S2432" s="208"/>
      <c r="T2432" s="209"/>
      <c r="AT2432" s="210" t="s">
        <v>181</v>
      </c>
      <c r="AU2432" s="210" t="s">
        <v>85</v>
      </c>
      <c r="AV2432" s="13" t="s">
        <v>79</v>
      </c>
      <c r="AW2432" s="13" t="s">
        <v>31</v>
      </c>
      <c r="AX2432" s="13" t="s">
        <v>69</v>
      </c>
      <c r="AY2432" s="210" t="s">
        <v>165</v>
      </c>
    </row>
    <row r="2433" spans="1:65" s="15" customFormat="1" ht="11.25">
      <c r="B2433" s="221"/>
      <c r="C2433" s="222"/>
      <c r="D2433" s="201" t="s">
        <v>181</v>
      </c>
      <c r="E2433" s="223" t="s">
        <v>19</v>
      </c>
      <c r="F2433" s="224" t="s">
        <v>184</v>
      </c>
      <c r="G2433" s="222"/>
      <c r="H2433" s="225">
        <v>7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181</v>
      </c>
      <c r="AU2433" s="231" t="s">
        <v>85</v>
      </c>
      <c r="AV2433" s="15" t="s">
        <v>88</v>
      </c>
      <c r="AW2433" s="15" t="s">
        <v>31</v>
      </c>
      <c r="AX2433" s="15" t="s">
        <v>73</v>
      </c>
      <c r="AY2433" s="231" t="s">
        <v>165</v>
      </c>
    </row>
    <row r="2434" spans="1:65" s="2" customFormat="1" ht="37.9" customHeight="1">
      <c r="A2434" s="37"/>
      <c r="B2434" s="38"/>
      <c r="C2434" s="181" t="s">
        <v>3009</v>
      </c>
      <c r="D2434" s="181" t="s">
        <v>167</v>
      </c>
      <c r="E2434" s="182" t="s">
        <v>3010</v>
      </c>
      <c r="F2434" s="183" t="s">
        <v>3011</v>
      </c>
      <c r="G2434" s="184" t="s">
        <v>290</v>
      </c>
      <c r="H2434" s="185">
        <v>1</v>
      </c>
      <c r="I2434" s="186"/>
      <c r="J2434" s="187">
        <f>ROUND(I2434*H2434,2)</f>
        <v>0</v>
      </c>
      <c r="K2434" s="183" t="s">
        <v>171</v>
      </c>
      <c r="L2434" s="42"/>
      <c r="M2434" s="188" t="s">
        <v>19</v>
      </c>
      <c r="N2434" s="189" t="s">
        <v>41</v>
      </c>
      <c r="O2434" s="67"/>
      <c r="P2434" s="190">
        <f>O2434*H2434</f>
        <v>0</v>
      </c>
      <c r="Q2434" s="190">
        <v>0</v>
      </c>
      <c r="R2434" s="190">
        <f>Q2434*H2434</f>
        <v>0</v>
      </c>
      <c r="S2434" s="190">
        <v>0</v>
      </c>
      <c r="T2434" s="191">
        <f>S2434*H2434</f>
        <v>0</v>
      </c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R2434" s="192" t="s">
        <v>226</v>
      </c>
      <c r="AT2434" s="192" t="s">
        <v>167</v>
      </c>
      <c r="AU2434" s="192" t="s">
        <v>85</v>
      </c>
      <c r="AY2434" s="20" t="s">
        <v>165</v>
      </c>
      <c r="BE2434" s="193">
        <f>IF(N2434="základní",J2434,0)</f>
        <v>0</v>
      </c>
      <c r="BF2434" s="193">
        <f>IF(N2434="snížená",J2434,0)</f>
        <v>0</v>
      </c>
      <c r="BG2434" s="193">
        <f>IF(N2434="zákl. přenesená",J2434,0)</f>
        <v>0</v>
      </c>
      <c r="BH2434" s="193">
        <f>IF(N2434="sníž. přenesená",J2434,0)</f>
        <v>0</v>
      </c>
      <c r="BI2434" s="193">
        <f>IF(N2434="nulová",J2434,0)</f>
        <v>0</v>
      </c>
      <c r="BJ2434" s="20" t="s">
        <v>79</v>
      </c>
      <c r="BK2434" s="193">
        <f>ROUND(I2434*H2434,2)</f>
        <v>0</v>
      </c>
      <c r="BL2434" s="20" t="s">
        <v>226</v>
      </c>
      <c r="BM2434" s="192" t="s">
        <v>3012</v>
      </c>
    </row>
    <row r="2435" spans="1:65" s="2" customFormat="1" ht="11.25">
      <c r="A2435" s="37"/>
      <c r="B2435" s="38"/>
      <c r="C2435" s="39"/>
      <c r="D2435" s="194" t="s">
        <v>172</v>
      </c>
      <c r="E2435" s="39"/>
      <c r="F2435" s="195" t="s">
        <v>3013</v>
      </c>
      <c r="G2435" s="39"/>
      <c r="H2435" s="39"/>
      <c r="I2435" s="196"/>
      <c r="J2435" s="39"/>
      <c r="K2435" s="39"/>
      <c r="L2435" s="42"/>
      <c r="M2435" s="197"/>
      <c r="N2435" s="198"/>
      <c r="O2435" s="67"/>
      <c r="P2435" s="67"/>
      <c r="Q2435" s="67"/>
      <c r="R2435" s="67"/>
      <c r="S2435" s="67"/>
      <c r="T2435" s="68"/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T2435" s="20" t="s">
        <v>172</v>
      </c>
      <c r="AU2435" s="20" t="s">
        <v>85</v>
      </c>
    </row>
    <row r="2436" spans="1:65" s="2" customFormat="1" ht="24.2" customHeight="1">
      <c r="A2436" s="37"/>
      <c r="B2436" s="38"/>
      <c r="C2436" s="233" t="s">
        <v>1845</v>
      </c>
      <c r="D2436" s="233" t="s">
        <v>502</v>
      </c>
      <c r="E2436" s="234" t="s">
        <v>3014</v>
      </c>
      <c r="F2436" s="235" t="s">
        <v>3015</v>
      </c>
      <c r="G2436" s="236" t="s">
        <v>290</v>
      </c>
      <c r="H2436" s="237">
        <v>1</v>
      </c>
      <c r="I2436" s="238"/>
      <c r="J2436" s="239">
        <f>ROUND(I2436*H2436,2)</f>
        <v>0</v>
      </c>
      <c r="K2436" s="235" t="s">
        <v>171</v>
      </c>
      <c r="L2436" s="240"/>
      <c r="M2436" s="241" t="s">
        <v>19</v>
      </c>
      <c r="N2436" s="242" t="s">
        <v>41</v>
      </c>
      <c r="O2436" s="67"/>
      <c r="P2436" s="190">
        <f>O2436*H2436</f>
        <v>0</v>
      </c>
      <c r="Q2436" s="190">
        <v>1.6E-2</v>
      </c>
      <c r="R2436" s="190">
        <f>Q2436*H2436</f>
        <v>1.6E-2</v>
      </c>
      <c r="S2436" s="190">
        <v>0</v>
      </c>
      <c r="T2436" s="191">
        <f>S2436*H2436</f>
        <v>0</v>
      </c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R2436" s="192" t="s">
        <v>297</v>
      </c>
      <c r="AT2436" s="192" t="s">
        <v>502</v>
      </c>
      <c r="AU2436" s="192" t="s">
        <v>85</v>
      </c>
      <c r="AY2436" s="20" t="s">
        <v>165</v>
      </c>
      <c r="BE2436" s="193">
        <f>IF(N2436="základní",J2436,0)</f>
        <v>0</v>
      </c>
      <c r="BF2436" s="193">
        <f>IF(N2436="snížená",J2436,0)</f>
        <v>0</v>
      </c>
      <c r="BG2436" s="193">
        <f>IF(N2436="zákl. přenesená",J2436,0)</f>
        <v>0</v>
      </c>
      <c r="BH2436" s="193">
        <f>IF(N2436="sníž. přenesená",J2436,0)</f>
        <v>0</v>
      </c>
      <c r="BI2436" s="193">
        <f>IF(N2436="nulová",J2436,0)</f>
        <v>0</v>
      </c>
      <c r="BJ2436" s="20" t="s">
        <v>79</v>
      </c>
      <c r="BK2436" s="193">
        <f>ROUND(I2436*H2436,2)</f>
        <v>0</v>
      </c>
      <c r="BL2436" s="20" t="s">
        <v>226</v>
      </c>
      <c r="BM2436" s="192" t="s">
        <v>3016</v>
      </c>
    </row>
    <row r="2437" spans="1:65" s="13" customFormat="1" ht="11.25">
      <c r="B2437" s="199"/>
      <c r="C2437" s="200"/>
      <c r="D2437" s="201" t="s">
        <v>181</v>
      </c>
      <c r="E2437" s="202" t="s">
        <v>19</v>
      </c>
      <c r="F2437" s="203" t="s">
        <v>3017</v>
      </c>
      <c r="G2437" s="200"/>
      <c r="H2437" s="204">
        <v>1</v>
      </c>
      <c r="I2437" s="205"/>
      <c r="J2437" s="200"/>
      <c r="K2437" s="200"/>
      <c r="L2437" s="206"/>
      <c r="M2437" s="207"/>
      <c r="N2437" s="208"/>
      <c r="O2437" s="208"/>
      <c r="P2437" s="208"/>
      <c r="Q2437" s="208"/>
      <c r="R2437" s="208"/>
      <c r="S2437" s="208"/>
      <c r="T2437" s="209"/>
      <c r="AT2437" s="210" t="s">
        <v>181</v>
      </c>
      <c r="AU2437" s="210" t="s">
        <v>85</v>
      </c>
      <c r="AV2437" s="13" t="s">
        <v>79</v>
      </c>
      <c r="AW2437" s="13" t="s">
        <v>31</v>
      </c>
      <c r="AX2437" s="13" t="s">
        <v>73</v>
      </c>
      <c r="AY2437" s="210" t="s">
        <v>165</v>
      </c>
    </row>
    <row r="2438" spans="1:65" s="2" customFormat="1" ht="44.25" customHeight="1">
      <c r="A2438" s="37"/>
      <c r="B2438" s="38"/>
      <c r="C2438" s="181" t="s">
        <v>3018</v>
      </c>
      <c r="D2438" s="181" t="s">
        <v>167</v>
      </c>
      <c r="E2438" s="182" t="s">
        <v>3019</v>
      </c>
      <c r="F2438" s="183" t="s">
        <v>3020</v>
      </c>
      <c r="G2438" s="184" t="s">
        <v>290</v>
      </c>
      <c r="H2438" s="185">
        <v>2</v>
      </c>
      <c r="I2438" s="186"/>
      <c r="J2438" s="187">
        <f>ROUND(I2438*H2438,2)</f>
        <v>0</v>
      </c>
      <c r="K2438" s="183" t="s">
        <v>171</v>
      </c>
      <c r="L2438" s="42"/>
      <c r="M2438" s="188" t="s">
        <v>19</v>
      </c>
      <c r="N2438" s="189" t="s">
        <v>41</v>
      </c>
      <c r="O2438" s="67"/>
      <c r="P2438" s="190">
        <f>O2438*H2438</f>
        <v>0</v>
      </c>
      <c r="Q2438" s="190">
        <v>0</v>
      </c>
      <c r="R2438" s="190">
        <f>Q2438*H2438</f>
        <v>0</v>
      </c>
      <c r="S2438" s="190">
        <v>0</v>
      </c>
      <c r="T2438" s="191">
        <f>S2438*H2438</f>
        <v>0</v>
      </c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R2438" s="192" t="s">
        <v>226</v>
      </c>
      <c r="AT2438" s="192" t="s">
        <v>167</v>
      </c>
      <c r="AU2438" s="192" t="s">
        <v>85</v>
      </c>
      <c r="AY2438" s="20" t="s">
        <v>165</v>
      </c>
      <c r="BE2438" s="193">
        <f>IF(N2438="základní",J2438,0)</f>
        <v>0</v>
      </c>
      <c r="BF2438" s="193">
        <f>IF(N2438="snížená",J2438,0)</f>
        <v>0</v>
      </c>
      <c r="BG2438" s="193">
        <f>IF(N2438="zákl. přenesená",J2438,0)</f>
        <v>0</v>
      </c>
      <c r="BH2438" s="193">
        <f>IF(N2438="sníž. přenesená",J2438,0)</f>
        <v>0</v>
      </c>
      <c r="BI2438" s="193">
        <f>IF(N2438="nulová",J2438,0)</f>
        <v>0</v>
      </c>
      <c r="BJ2438" s="20" t="s">
        <v>79</v>
      </c>
      <c r="BK2438" s="193">
        <f>ROUND(I2438*H2438,2)</f>
        <v>0</v>
      </c>
      <c r="BL2438" s="20" t="s">
        <v>226</v>
      </c>
      <c r="BM2438" s="192" t="s">
        <v>3021</v>
      </c>
    </row>
    <row r="2439" spans="1:65" s="2" customFormat="1" ht="11.25">
      <c r="A2439" s="37"/>
      <c r="B2439" s="38"/>
      <c r="C2439" s="39"/>
      <c r="D2439" s="194" t="s">
        <v>172</v>
      </c>
      <c r="E2439" s="39"/>
      <c r="F2439" s="195" t="s">
        <v>3022</v>
      </c>
      <c r="G2439" s="39"/>
      <c r="H2439" s="39"/>
      <c r="I2439" s="196"/>
      <c r="J2439" s="39"/>
      <c r="K2439" s="39"/>
      <c r="L2439" s="42"/>
      <c r="M2439" s="197"/>
      <c r="N2439" s="198"/>
      <c r="O2439" s="67"/>
      <c r="P2439" s="67"/>
      <c r="Q2439" s="67"/>
      <c r="R2439" s="67"/>
      <c r="S2439" s="67"/>
      <c r="T2439" s="68"/>
      <c r="U2439" s="37"/>
      <c r="V2439" s="37"/>
      <c r="W2439" s="37"/>
      <c r="X2439" s="37"/>
      <c r="Y2439" s="37"/>
      <c r="Z2439" s="37"/>
      <c r="AA2439" s="37"/>
      <c r="AB2439" s="37"/>
      <c r="AC2439" s="37"/>
      <c r="AD2439" s="37"/>
      <c r="AE2439" s="37"/>
      <c r="AT2439" s="20" t="s">
        <v>172</v>
      </c>
      <c r="AU2439" s="20" t="s">
        <v>85</v>
      </c>
    </row>
    <row r="2440" spans="1:65" s="2" customFormat="1" ht="24.2" customHeight="1">
      <c r="A2440" s="37"/>
      <c r="B2440" s="38"/>
      <c r="C2440" s="233" t="s">
        <v>1847</v>
      </c>
      <c r="D2440" s="233" t="s">
        <v>502</v>
      </c>
      <c r="E2440" s="234" t="s">
        <v>2967</v>
      </c>
      <c r="F2440" s="235" t="s">
        <v>2968</v>
      </c>
      <c r="G2440" s="236" t="s">
        <v>290</v>
      </c>
      <c r="H2440" s="237">
        <v>2</v>
      </c>
      <c r="I2440" s="238"/>
      <c r="J2440" s="239">
        <f>ROUND(I2440*H2440,2)</f>
        <v>0</v>
      </c>
      <c r="K2440" s="235" t="s">
        <v>171</v>
      </c>
      <c r="L2440" s="240"/>
      <c r="M2440" s="241" t="s">
        <v>19</v>
      </c>
      <c r="N2440" s="242" t="s">
        <v>41</v>
      </c>
      <c r="O2440" s="67"/>
      <c r="P2440" s="190">
        <f>O2440*H2440</f>
        <v>0</v>
      </c>
      <c r="Q2440" s="190">
        <v>2.2499999999999999E-2</v>
      </c>
      <c r="R2440" s="190">
        <f>Q2440*H2440</f>
        <v>4.4999999999999998E-2</v>
      </c>
      <c r="S2440" s="190">
        <v>0</v>
      </c>
      <c r="T2440" s="191">
        <f>S2440*H2440</f>
        <v>0</v>
      </c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R2440" s="192" t="s">
        <v>297</v>
      </c>
      <c r="AT2440" s="192" t="s">
        <v>502</v>
      </c>
      <c r="AU2440" s="192" t="s">
        <v>85</v>
      </c>
      <c r="AY2440" s="20" t="s">
        <v>165</v>
      </c>
      <c r="BE2440" s="193">
        <f>IF(N2440="základní",J2440,0)</f>
        <v>0</v>
      </c>
      <c r="BF2440" s="193">
        <f>IF(N2440="snížená",J2440,0)</f>
        <v>0</v>
      </c>
      <c r="BG2440" s="193">
        <f>IF(N2440="zákl. přenesená",J2440,0)</f>
        <v>0</v>
      </c>
      <c r="BH2440" s="193">
        <f>IF(N2440="sníž. přenesená",J2440,0)</f>
        <v>0</v>
      </c>
      <c r="BI2440" s="193">
        <f>IF(N2440="nulová",J2440,0)</f>
        <v>0</v>
      </c>
      <c r="BJ2440" s="20" t="s">
        <v>79</v>
      </c>
      <c r="BK2440" s="193">
        <f>ROUND(I2440*H2440,2)</f>
        <v>0</v>
      </c>
      <c r="BL2440" s="20" t="s">
        <v>226</v>
      </c>
      <c r="BM2440" s="192" t="s">
        <v>3023</v>
      </c>
    </row>
    <row r="2441" spans="1:65" s="13" customFormat="1" ht="11.25">
      <c r="B2441" s="199"/>
      <c r="C2441" s="200"/>
      <c r="D2441" s="201" t="s">
        <v>181</v>
      </c>
      <c r="E2441" s="202" t="s">
        <v>19</v>
      </c>
      <c r="F2441" s="203" t="s">
        <v>3024</v>
      </c>
      <c r="G2441" s="200"/>
      <c r="H2441" s="204">
        <v>1</v>
      </c>
      <c r="I2441" s="205"/>
      <c r="J2441" s="200"/>
      <c r="K2441" s="200"/>
      <c r="L2441" s="206"/>
      <c r="M2441" s="207"/>
      <c r="N2441" s="208"/>
      <c r="O2441" s="208"/>
      <c r="P2441" s="208"/>
      <c r="Q2441" s="208"/>
      <c r="R2441" s="208"/>
      <c r="S2441" s="208"/>
      <c r="T2441" s="209"/>
      <c r="AT2441" s="210" t="s">
        <v>181</v>
      </c>
      <c r="AU2441" s="210" t="s">
        <v>85</v>
      </c>
      <c r="AV2441" s="13" t="s">
        <v>79</v>
      </c>
      <c r="AW2441" s="13" t="s">
        <v>31</v>
      </c>
      <c r="AX2441" s="13" t="s">
        <v>69</v>
      </c>
      <c r="AY2441" s="210" t="s">
        <v>165</v>
      </c>
    </row>
    <row r="2442" spans="1:65" s="13" customFormat="1" ht="11.25">
      <c r="B2442" s="199"/>
      <c r="C2442" s="200"/>
      <c r="D2442" s="201" t="s">
        <v>181</v>
      </c>
      <c r="E2442" s="202" t="s">
        <v>19</v>
      </c>
      <c r="F2442" s="203" t="s">
        <v>3025</v>
      </c>
      <c r="G2442" s="200"/>
      <c r="H2442" s="204">
        <v>1</v>
      </c>
      <c r="I2442" s="205"/>
      <c r="J2442" s="200"/>
      <c r="K2442" s="200"/>
      <c r="L2442" s="206"/>
      <c r="M2442" s="207"/>
      <c r="N2442" s="208"/>
      <c r="O2442" s="208"/>
      <c r="P2442" s="208"/>
      <c r="Q2442" s="208"/>
      <c r="R2442" s="208"/>
      <c r="S2442" s="208"/>
      <c r="T2442" s="209"/>
      <c r="AT2442" s="210" t="s">
        <v>181</v>
      </c>
      <c r="AU2442" s="210" t="s">
        <v>85</v>
      </c>
      <c r="AV2442" s="13" t="s">
        <v>79</v>
      </c>
      <c r="AW2442" s="13" t="s">
        <v>31</v>
      </c>
      <c r="AX2442" s="13" t="s">
        <v>69</v>
      </c>
      <c r="AY2442" s="210" t="s">
        <v>165</v>
      </c>
    </row>
    <row r="2443" spans="1:65" s="15" customFormat="1" ht="11.25">
      <c r="B2443" s="221"/>
      <c r="C2443" s="222"/>
      <c r="D2443" s="201" t="s">
        <v>181</v>
      </c>
      <c r="E2443" s="223" t="s">
        <v>19</v>
      </c>
      <c r="F2443" s="224" t="s">
        <v>184</v>
      </c>
      <c r="G2443" s="222"/>
      <c r="H2443" s="225">
        <v>2</v>
      </c>
      <c r="I2443" s="226"/>
      <c r="J2443" s="222"/>
      <c r="K2443" s="222"/>
      <c r="L2443" s="227"/>
      <c r="M2443" s="228"/>
      <c r="N2443" s="229"/>
      <c r="O2443" s="229"/>
      <c r="P2443" s="229"/>
      <c r="Q2443" s="229"/>
      <c r="R2443" s="229"/>
      <c r="S2443" s="229"/>
      <c r="T2443" s="230"/>
      <c r="AT2443" s="231" t="s">
        <v>181</v>
      </c>
      <c r="AU2443" s="231" t="s">
        <v>85</v>
      </c>
      <c r="AV2443" s="15" t="s">
        <v>88</v>
      </c>
      <c r="AW2443" s="15" t="s">
        <v>31</v>
      </c>
      <c r="AX2443" s="15" t="s">
        <v>73</v>
      </c>
      <c r="AY2443" s="231" t="s">
        <v>165</v>
      </c>
    </row>
    <row r="2444" spans="1:65" s="2" customFormat="1" ht="16.5" customHeight="1">
      <c r="A2444" s="37"/>
      <c r="B2444" s="38"/>
      <c r="C2444" s="181" t="s">
        <v>3026</v>
      </c>
      <c r="D2444" s="181" t="s">
        <v>167</v>
      </c>
      <c r="E2444" s="182" t="s">
        <v>3027</v>
      </c>
      <c r="F2444" s="183" t="s">
        <v>3028</v>
      </c>
      <c r="G2444" s="184" t="s">
        <v>290</v>
      </c>
      <c r="H2444" s="185">
        <v>33</v>
      </c>
      <c r="I2444" s="186"/>
      <c r="J2444" s="187">
        <f>ROUND(I2444*H2444,2)</f>
        <v>0</v>
      </c>
      <c r="K2444" s="183" t="s">
        <v>171</v>
      </c>
      <c r="L2444" s="42"/>
      <c r="M2444" s="188" t="s">
        <v>19</v>
      </c>
      <c r="N2444" s="189" t="s">
        <v>41</v>
      </c>
      <c r="O2444" s="67"/>
      <c r="P2444" s="190">
        <f>O2444*H2444</f>
        <v>0</v>
      </c>
      <c r="Q2444" s="190">
        <v>0</v>
      </c>
      <c r="R2444" s="190">
        <f>Q2444*H2444</f>
        <v>0</v>
      </c>
      <c r="S2444" s="190">
        <v>0</v>
      </c>
      <c r="T2444" s="191">
        <f>S2444*H2444</f>
        <v>0</v>
      </c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R2444" s="192" t="s">
        <v>226</v>
      </c>
      <c r="AT2444" s="192" t="s">
        <v>167</v>
      </c>
      <c r="AU2444" s="192" t="s">
        <v>85</v>
      </c>
      <c r="AY2444" s="20" t="s">
        <v>165</v>
      </c>
      <c r="BE2444" s="193">
        <f>IF(N2444="základní",J2444,0)</f>
        <v>0</v>
      </c>
      <c r="BF2444" s="193">
        <f>IF(N2444="snížená",J2444,0)</f>
        <v>0</v>
      </c>
      <c r="BG2444" s="193">
        <f>IF(N2444="zákl. přenesená",J2444,0)</f>
        <v>0</v>
      </c>
      <c r="BH2444" s="193">
        <f>IF(N2444="sníž. přenesená",J2444,0)</f>
        <v>0</v>
      </c>
      <c r="BI2444" s="193">
        <f>IF(N2444="nulová",J2444,0)</f>
        <v>0</v>
      </c>
      <c r="BJ2444" s="20" t="s">
        <v>79</v>
      </c>
      <c r="BK2444" s="193">
        <f>ROUND(I2444*H2444,2)</f>
        <v>0</v>
      </c>
      <c r="BL2444" s="20" t="s">
        <v>226</v>
      </c>
      <c r="BM2444" s="192" t="s">
        <v>3029</v>
      </c>
    </row>
    <row r="2445" spans="1:65" s="2" customFormat="1" ht="11.25">
      <c r="A2445" s="37"/>
      <c r="B2445" s="38"/>
      <c r="C2445" s="39"/>
      <c r="D2445" s="194" t="s">
        <v>172</v>
      </c>
      <c r="E2445" s="39"/>
      <c r="F2445" s="195" t="s">
        <v>3030</v>
      </c>
      <c r="G2445" s="39"/>
      <c r="H2445" s="39"/>
      <c r="I2445" s="196"/>
      <c r="J2445" s="39"/>
      <c r="K2445" s="39"/>
      <c r="L2445" s="42"/>
      <c r="M2445" s="197"/>
      <c r="N2445" s="198"/>
      <c r="O2445" s="67"/>
      <c r="P2445" s="67"/>
      <c r="Q2445" s="67"/>
      <c r="R2445" s="67"/>
      <c r="S2445" s="67"/>
      <c r="T2445" s="68"/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T2445" s="20" t="s">
        <v>172</v>
      </c>
      <c r="AU2445" s="20" t="s">
        <v>85</v>
      </c>
    </row>
    <row r="2446" spans="1:65" s="13" customFormat="1" ht="11.25">
      <c r="B2446" s="199"/>
      <c r="C2446" s="200"/>
      <c r="D2446" s="201" t="s">
        <v>181</v>
      </c>
      <c r="E2446" s="202" t="s">
        <v>19</v>
      </c>
      <c r="F2446" s="203" t="s">
        <v>3031</v>
      </c>
      <c r="G2446" s="200"/>
      <c r="H2446" s="204">
        <v>33</v>
      </c>
      <c r="I2446" s="205"/>
      <c r="J2446" s="200"/>
      <c r="K2446" s="200"/>
      <c r="L2446" s="206"/>
      <c r="M2446" s="207"/>
      <c r="N2446" s="208"/>
      <c r="O2446" s="208"/>
      <c r="P2446" s="208"/>
      <c r="Q2446" s="208"/>
      <c r="R2446" s="208"/>
      <c r="S2446" s="208"/>
      <c r="T2446" s="209"/>
      <c r="AT2446" s="210" t="s">
        <v>181</v>
      </c>
      <c r="AU2446" s="210" t="s">
        <v>85</v>
      </c>
      <c r="AV2446" s="13" t="s">
        <v>79</v>
      </c>
      <c r="AW2446" s="13" t="s">
        <v>31</v>
      </c>
      <c r="AX2446" s="13" t="s">
        <v>69</v>
      </c>
      <c r="AY2446" s="210" t="s">
        <v>165</v>
      </c>
    </row>
    <row r="2447" spans="1:65" s="15" customFormat="1" ht="11.25">
      <c r="B2447" s="221"/>
      <c r="C2447" s="222"/>
      <c r="D2447" s="201" t="s">
        <v>181</v>
      </c>
      <c r="E2447" s="223" t="s">
        <v>19</v>
      </c>
      <c r="F2447" s="224" t="s">
        <v>184</v>
      </c>
      <c r="G2447" s="222"/>
      <c r="H2447" s="225">
        <v>33</v>
      </c>
      <c r="I2447" s="226"/>
      <c r="J2447" s="222"/>
      <c r="K2447" s="222"/>
      <c r="L2447" s="227"/>
      <c r="M2447" s="228"/>
      <c r="N2447" s="229"/>
      <c r="O2447" s="229"/>
      <c r="P2447" s="229"/>
      <c r="Q2447" s="229"/>
      <c r="R2447" s="229"/>
      <c r="S2447" s="229"/>
      <c r="T2447" s="230"/>
      <c r="AT2447" s="231" t="s">
        <v>181</v>
      </c>
      <c r="AU2447" s="231" t="s">
        <v>85</v>
      </c>
      <c r="AV2447" s="15" t="s">
        <v>88</v>
      </c>
      <c r="AW2447" s="15" t="s">
        <v>31</v>
      </c>
      <c r="AX2447" s="15" t="s">
        <v>73</v>
      </c>
      <c r="AY2447" s="231" t="s">
        <v>165</v>
      </c>
    </row>
    <row r="2448" spans="1:65" s="2" customFormat="1" ht="16.5" customHeight="1">
      <c r="A2448" s="37"/>
      <c r="B2448" s="38"/>
      <c r="C2448" s="233" t="s">
        <v>1852</v>
      </c>
      <c r="D2448" s="233" t="s">
        <v>502</v>
      </c>
      <c r="E2448" s="234" t="s">
        <v>3032</v>
      </c>
      <c r="F2448" s="235" t="s">
        <v>3033</v>
      </c>
      <c r="G2448" s="236" t="s">
        <v>290</v>
      </c>
      <c r="H2448" s="237">
        <v>33</v>
      </c>
      <c r="I2448" s="238"/>
      <c r="J2448" s="239">
        <f>ROUND(I2448*H2448,2)</f>
        <v>0</v>
      </c>
      <c r="K2448" s="235" t="s">
        <v>171</v>
      </c>
      <c r="L2448" s="240"/>
      <c r="M2448" s="241" t="s">
        <v>19</v>
      </c>
      <c r="N2448" s="242" t="s">
        <v>41</v>
      </c>
      <c r="O2448" s="67"/>
      <c r="P2448" s="190">
        <f>O2448*H2448</f>
        <v>0</v>
      </c>
      <c r="Q2448" s="190">
        <v>5.9999999999999995E-4</v>
      </c>
      <c r="R2448" s="190">
        <f>Q2448*H2448</f>
        <v>1.9799999999999998E-2</v>
      </c>
      <c r="S2448" s="190">
        <v>0</v>
      </c>
      <c r="T2448" s="191">
        <f>S2448*H2448</f>
        <v>0</v>
      </c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R2448" s="192" t="s">
        <v>297</v>
      </c>
      <c r="AT2448" s="192" t="s">
        <v>502</v>
      </c>
      <c r="AU2448" s="192" t="s">
        <v>85</v>
      </c>
      <c r="AY2448" s="20" t="s">
        <v>165</v>
      </c>
      <c r="BE2448" s="193">
        <f>IF(N2448="základní",J2448,0)</f>
        <v>0</v>
      </c>
      <c r="BF2448" s="193">
        <f>IF(N2448="snížená",J2448,0)</f>
        <v>0</v>
      </c>
      <c r="BG2448" s="193">
        <f>IF(N2448="zákl. přenesená",J2448,0)</f>
        <v>0</v>
      </c>
      <c r="BH2448" s="193">
        <f>IF(N2448="sníž. přenesená",J2448,0)</f>
        <v>0</v>
      </c>
      <c r="BI2448" s="193">
        <f>IF(N2448="nulová",J2448,0)</f>
        <v>0</v>
      </c>
      <c r="BJ2448" s="20" t="s">
        <v>79</v>
      </c>
      <c r="BK2448" s="193">
        <f>ROUND(I2448*H2448,2)</f>
        <v>0</v>
      </c>
      <c r="BL2448" s="20" t="s">
        <v>226</v>
      </c>
      <c r="BM2448" s="192" t="s">
        <v>3034</v>
      </c>
    </row>
    <row r="2449" spans="1:65" s="2" customFormat="1" ht="24.2" customHeight="1">
      <c r="A2449" s="37"/>
      <c r="B2449" s="38"/>
      <c r="C2449" s="181" t="s">
        <v>3035</v>
      </c>
      <c r="D2449" s="181" t="s">
        <v>167</v>
      </c>
      <c r="E2449" s="182" t="s">
        <v>3036</v>
      </c>
      <c r="F2449" s="183" t="s">
        <v>3037</v>
      </c>
      <c r="G2449" s="184" t="s">
        <v>290</v>
      </c>
      <c r="H2449" s="185">
        <v>8</v>
      </c>
      <c r="I2449" s="186"/>
      <c r="J2449" s="187">
        <f>ROUND(I2449*H2449,2)</f>
        <v>0</v>
      </c>
      <c r="K2449" s="183" t="s">
        <v>171</v>
      </c>
      <c r="L2449" s="42"/>
      <c r="M2449" s="188" t="s">
        <v>19</v>
      </c>
      <c r="N2449" s="189" t="s">
        <v>41</v>
      </c>
      <c r="O2449" s="67"/>
      <c r="P2449" s="190">
        <f>O2449*H2449</f>
        <v>0</v>
      </c>
      <c r="Q2449" s="190">
        <v>0</v>
      </c>
      <c r="R2449" s="190">
        <f>Q2449*H2449</f>
        <v>0</v>
      </c>
      <c r="S2449" s="190">
        <v>0</v>
      </c>
      <c r="T2449" s="191">
        <f>S2449*H2449</f>
        <v>0</v>
      </c>
      <c r="U2449" s="37"/>
      <c r="V2449" s="37"/>
      <c r="W2449" s="37"/>
      <c r="X2449" s="37"/>
      <c r="Y2449" s="37"/>
      <c r="Z2449" s="37"/>
      <c r="AA2449" s="37"/>
      <c r="AB2449" s="37"/>
      <c r="AC2449" s="37"/>
      <c r="AD2449" s="37"/>
      <c r="AE2449" s="37"/>
      <c r="AR2449" s="192" t="s">
        <v>226</v>
      </c>
      <c r="AT2449" s="192" t="s">
        <v>167</v>
      </c>
      <c r="AU2449" s="192" t="s">
        <v>85</v>
      </c>
      <c r="AY2449" s="20" t="s">
        <v>165</v>
      </c>
      <c r="BE2449" s="193">
        <f>IF(N2449="základní",J2449,0)</f>
        <v>0</v>
      </c>
      <c r="BF2449" s="193">
        <f>IF(N2449="snížená",J2449,0)</f>
        <v>0</v>
      </c>
      <c r="BG2449" s="193">
        <f>IF(N2449="zákl. přenesená",J2449,0)</f>
        <v>0</v>
      </c>
      <c r="BH2449" s="193">
        <f>IF(N2449="sníž. přenesená",J2449,0)</f>
        <v>0</v>
      </c>
      <c r="BI2449" s="193">
        <f>IF(N2449="nulová",J2449,0)</f>
        <v>0</v>
      </c>
      <c r="BJ2449" s="20" t="s">
        <v>79</v>
      </c>
      <c r="BK2449" s="193">
        <f>ROUND(I2449*H2449,2)</f>
        <v>0</v>
      </c>
      <c r="BL2449" s="20" t="s">
        <v>226</v>
      </c>
      <c r="BM2449" s="192" t="s">
        <v>3038</v>
      </c>
    </row>
    <row r="2450" spans="1:65" s="2" customFormat="1" ht="11.25">
      <c r="A2450" s="37"/>
      <c r="B2450" s="38"/>
      <c r="C2450" s="39"/>
      <c r="D2450" s="194" t="s">
        <v>172</v>
      </c>
      <c r="E2450" s="39"/>
      <c r="F2450" s="195" t="s">
        <v>3039</v>
      </c>
      <c r="G2450" s="39"/>
      <c r="H2450" s="39"/>
      <c r="I2450" s="196"/>
      <c r="J2450" s="39"/>
      <c r="K2450" s="39"/>
      <c r="L2450" s="42"/>
      <c r="M2450" s="197"/>
      <c r="N2450" s="198"/>
      <c r="O2450" s="67"/>
      <c r="P2450" s="67"/>
      <c r="Q2450" s="67"/>
      <c r="R2450" s="67"/>
      <c r="S2450" s="67"/>
      <c r="T2450" s="68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T2450" s="20" t="s">
        <v>172</v>
      </c>
      <c r="AU2450" s="20" t="s">
        <v>85</v>
      </c>
    </row>
    <row r="2451" spans="1:65" s="13" customFormat="1" ht="11.25">
      <c r="B2451" s="199"/>
      <c r="C2451" s="200"/>
      <c r="D2451" s="201" t="s">
        <v>181</v>
      </c>
      <c r="E2451" s="202" t="s">
        <v>19</v>
      </c>
      <c r="F2451" s="203" t="s">
        <v>3040</v>
      </c>
      <c r="G2451" s="200"/>
      <c r="H2451" s="204">
        <v>8</v>
      </c>
      <c r="I2451" s="205"/>
      <c r="J2451" s="200"/>
      <c r="K2451" s="200"/>
      <c r="L2451" s="206"/>
      <c r="M2451" s="207"/>
      <c r="N2451" s="208"/>
      <c r="O2451" s="208"/>
      <c r="P2451" s="208"/>
      <c r="Q2451" s="208"/>
      <c r="R2451" s="208"/>
      <c r="S2451" s="208"/>
      <c r="T2451" s="209"/>
      <c r="AT2451" s="210" t="s">
        <v>181</v>
      </c>
      <c r="AU2451" s="210" t="s">
        <v>85</v>
      </c>
      <c r="AV2451" s="13" t="s">
        <v>79</v>
      </c>
      <c r="AW2451" s="13" t="s">
        <v>31</v>
      </c>
      <c r="AX2451" s="13" t="s">
        <v>69</v>
      </c>
      <c r="AY2451" s="210" t="s">
        <v>165</v>
      </c>
    </row>
    <row r="2452" spans="1:65" s="15" customFormat="1" ht="11.25">
      <c r="B2452" s="221"/>
      <c r="C2452" s="222"/>
      <c r="D2452" s="201" t="s">
        <v>181</v>
      </c>
      <c r="E2452" s="223" t="s">
        <v>19</v>
      </c>
      <c r="F2452" s="224" t="s">
        <v>184</v>
      </c>
      <c r="G2452" s="222"/>
      <c r="H2452" s="225">
        <v>8</v>
      </c>
      <c r="I2452" s="226"/>
      <c r="J2452" s="222"/>
      <c r="K2452" s="222"/>
      <c r="L2452" s="227"/>
      <c r="M2452" s="228"/>
      <c r="N2452" s="229"/>
      <c r="O2452" s="229"/>
      <c r="P2452" s="229"/>
      <c r="Q2452" s="229"/>
      <c r="R2452" s="229"/>
      <c r="S2452" s="229"/>
      <c r="T2452" s="230"/>
      <c r="AT2452" s="231" t="s">
        <v>181</v>
      </c>
      <c r="AU2452" s="231" t="s">
        <v>85</v>
      </c>
      <c r="AV2452" s="15" t="s">
        <v>88</v>
      </c>
      <c r="AW2452" s="15" t="s">
        <v>31</v>
      </c>
      <c r="AX2452" s="15" t="s">
        <v>73</v>
      </c>
      <c r="AY2452" s="231" t="s">
        <v>165</v>
      </c>
    </row>
    <row r="2453" spans="1:65" s="2" customFormat="1" ht="16.5" customHeight="1">
      <c r="A2453" s="37"/>
      <c r="B2453" s="38"/>
      <c r="C2453" s="233" t="s">
        <v>1857</v>
      </c>
      <c r="D2453" s="233" t="s">
        <v>502</v>
      </c>
      <c r="E2453" s="234" t="s">
        <v>3041</v>
      </c>
      <c r="F2453" s="235" t="s">
        <v>3042</v>
      </c>
      <c r="G2453" s="236" t="s">
        <v>290</v>
      </c>
      <c r="H2453" s="237">
        <v>8</v>
      </c>
      <c r="I2453" s="238"/>
      <c r="J2453" s="239">
        <f>ROUND(I2453*H2453,2)</f>
        <v>0</v>
      </c>
      <c r="K2453" s="235" t="s">
        <v>171</v>
      </c>
      <c r="L2453" s="240"/>
      <c r="M2453" s="241" t="s">
        <v>19</v>
      </c>
      <c r="N2453" s="242" t="s">
        <v>41</v>
      </c>
      <c r="O2453" s="67"/>
      <c r="P2453" s="190">
        <f>O2453*H2453</f>
        <v>0</v>
      </c>
      <c r="Q2453" s="190">
        <v>2.3999999999999998E-3</v>
      </c>
      <c r="R2453" s="190">
        <f>Q2453*H2453</f>
        <v>1.9199999999999998E-2</v>
      </c>
      <c r="S2453" s="190">
        <v>0</v>
      </c>
      <c r="T2453" s="191">
        <f>S2453*H2453</f>
        <v>0</v>
      </c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R2453" s="192" t="s">
        <v>297</v>
      </c>
      <c r="AT2453" s="192" t="s">
        <v>502</v>
      </c>
      <c r="AU2453" s="192" t="s">
        <v>85</v>
      </c>
      <c r="AY2453" s="20" t="s">
        <v>165</v>
      </c>
      <c r="BE2453" s="193">
        <f>IF(N2453="základní",J2453,0)</f>
        <v>0</v>
      </c>
      <c r="BF2453" s="193">
        <f>IF(N2453="snížená",J2453,0)</f>
        <v>0</v>
      </c>
      <c r="BG2453" s="193">
        <f>IF(N2453="zákl. přenesená",J2453,0)</f>
        <v>0</v>
      </c>
      <c r="BH2453" s="193">
        <f>IF(N2453="sníž. přenesená",J2453,0)</f>
        <v>0</v>
      </c>
      <c r="BI2453" s="193">
        <f>IF(N2453="nulová",J2453,0)</f>
        <v>0</v>
      </c>
      <c r="BJ2453" s="20" t="s">
        <v>79</v>
      </c>
      <c r="BK2453" s="193">
        <f>ROUND(I2453*H2453,2)</f>
        <v>0</v>
      </c>
      <c r="BL2453" s="20" t="s">
        <v>226</v>
      </c>
      <c r="BM2453" s="192" t="s">
        <v>3043</v>
      </c>
    </row>
    <row r="2454" spans="1:65" s="2" customFormat="1" ht="16.5" customHeight="1">
      <c r="A2454" s="37"/>
      <c r="B2454" s="38"/>
      <c r="C2454" s="181" t="s">
        <v>3044</v>
      </c>
      <c r="D2454" s="181" t="s">
        <v>167</v>
      </c>
      <c r="E2454" s="182" t="s">
        <v>3045</v>
      </c>
      <c r="F2454" s="183" t="s">
        <v>3046</v>
      </c>
      <c r="G2454" s="184" t="s">
        <v>290</v>
      </c>
      <c r="H2454" s="185">
        <v>41</v>
      </c>
      <c r="I2454" s="186"/>
      <c r="J2454" s="187">
        <f>ROUND(I2454*H2454,2)</f>
        <v>0</v>
      </c>
      <c r="K2454" s="183" t="s">
        <v>171</v>
      </c>
      <c r="L2454" s="42"/>
      <c r="M2454" s="188" t="s">
        <v>19</v>
      </c>
      <c r="N2454" s="189" t="s">
        <v>41</v>
      </c>
      <c r="O2454" s="67"/>
      <c r="P2454" s="190">
        <f>O2454*H2454</f>
        <v>0</v>
      </c>
      <c r="Q2454" s="190">
        <v>0</v>
      </c>
      <c r="R2454" s="190">
        <f>Q2454*H2454</f>
        <v>0</v>
      </c>
      <c r="S2454" s="190">
        <v>0</v>
      </c>
      <c r="T2454" s="191">
        <f>S2454*H2454</f>
        <v>0</v>
      </c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R2454" s="192" t="s">
        <v>226</v>
      </c>
      <c r="AT2454" s="192" t="s">
        <v>167</v>
      </c>
      <c r="AU2454" s="192" t="s">
        <v>85</v>
      </c>
      <c r="AY2454" s="20" t="s">
        <v>165</v>
      </c>
      <c r="BE2454" s="193">
        <f>IF(N2454="základní",J2454,0)</f>
        <v>0</v>
      </c>
      <c r="BF2454" s="193">
        <f>IF(N2454="snížená",J2454,0)</f>
        <v>0</v>
      </c>
      <c r="BG2454" s="193">
        <f>IF(N2454="zákl. přenesená",J2454,0)</f>
        <v>0</v>
      </c>
      <c r="BH2454" s="193">
        <f>IF(N2454="sníž. přenesená",J2454,0)</f>
        <v>0</v>
      </c>
      <c r="BI2454" s="193">
        <f>IF(N2454="nulová",J2454,0)</f>
        <v>0</v>
      </c>
      <c r="BJ2454" s="20" t="s">
        <v>79</v>
      </c>
      <c r="BK2454" s="193">
        <f>ROUND(I2454*H2454,2)</f>
        <v>0</v>
      </c>
      <c r="BL2454" s="20" t="s">
        <v>226</v>
      </c>
      <c r="BM2454" s="192" t="s">
        <v>3047</v>
      </c>
    </row>
    <row r="2455" spans="1:65" s="2" customFormat="1" ht="11.25">
      <c r="A2455" s="37"/>
      <c r="B2455" s="38"/>
      <c r="C2455" s="39"/>
      <c r="D2455" s="194" t="s">
        <v>172</v>
      </c>
      <c r="E2455" s="39"/>
      <c r="F2455" s="195" t="s">
        <v>3048</v>
      </c>
      <c r="G2455" s="39"/>
      <c r="H2455" s="39"/>
      <c r="I2455" s="196"/>
      <c r="J2455" s="39"/>
      <c r="K2455" s="39"/>
      <c r="L2455" s="42"/>
      <c r="M2455" s="197"/>
      <c r="N2455" s="198"/>
      <c r="O2455" s="67"/>
      <c r="P2455" s="67"/>
      <c r="Q2455" s="67"/>
      <c r="R2455" s="67"/>
      <c r="S2455" s="67"/>
      <c r="T2455" s="68"/>
      <c r="U2455" s="37"/>
      <c r="V2455" s="37"/>
      <c r="W2455" s="37"/>
      <c r="X2455" s="37"/>
      <c r="Y2455" s="37"/>
      <c r="Z2455" s="37"/>
      <c r="AA2455" s="37"/>
      <c r="AB2455" s="37"/>
      <c r="AC2455" s="37"/>
      <c r="AD2455" s="37"/>
      <c r="AE2455" s="37"/>
      <c r="AT2455" s="20" t="s">
        <v>172</v>
      </c>
      <c r="AU2455" s="20" t="s">
        <v>85</v>
      </c>
    </row>
    <row r="2456" spans="1:65" s="13" customFormat="1" ht="11.25">
      <c r="B2456" s="199"/>
      <c r="C2456" s="200"/>
      <c r="D2456" s="201" t="s">
        <v>181</v>
      </c>
      <c r="E2456" s="202" t="s">
        <v>19</v>
      </c>
      <c r="F2456" s="203" t="s">
        <v>3049</v>
      </c>
      <c r="G2456" s="200"/>
      <c r="H2456" s="204">
        <v>41</v>
      </c>
      <c r="I2456" s="205"/>
      <c r="J2456" s="200"/>
      <c r="K2456" s="200"/>
      <c r="L2456" s="206"/>
      <c r="M2456" s="207"/>
      <c r="N2456" s="208"/>
      <c r="O2456" s="208"/>
      <c r="P2456" s="208"/>
      <c r="Q2456" s="208"/>
      <c r="R2456" s="208"/>
      <c r="S2456" s="208"/>
      <c r="T2456" s="209"/>
      <c r="AT2456" s="210" t="s">
        <v>181</v>
      </c>
      <c r="AU2456" s="210" t="s">
        <v>85</v>
      </c>
      <c r="AV2456" s="13" t="s">
        <v>79</v>
      </c>
      <c r="AW2456" s="13" t="s">
        <v>31</v>
      </c>
      <c r="AX2456" s="13" t="s">
        <v>69</v>
      </c>
      <c r="AY2456" s="210" t="s">
        <v>165</v>
      </c>
    </row>
    <row r="2457" spans="1:65" s="15" customFormat="1" ht="11.25">
      <c r="B2457" s="221"/>
      <c r="C2457" s="222"/>
      <c r="D2457" s="201" t="s">
        <v>181</v>
      </c>
      <c r="E2457" s="223" t="s">
        <v>19</v>
      </c>
      <c r="F2457" s="224" t="s">
        <v>184</v>
      </c>
      <c r="G2457" s="222"/>
      <c r="H2457" s="225">
        <v>41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181</v>
      </c>
      <c r="AU2457" s="231" t="s">
        <v>85</v>
      </c>
      <c r="AV2457" s="15" t="s">
        <v>88</v>
      </c>
      <c r="AW2457" s="15" t="s">
        <v>31</v>
      </c>
      <c r="AX2457" s="15" t="s">
        <v>73</v>
      </c>
      <c r="AY2457" s="231" t="s">
        <v>165</v>
      </c>
    </row>
    <row r="2458" spans="1:65" s="2" customFormat="1" ht="16.5" customHeight="1">
      <c r="A2458" s="37"/>
      <c r="B2458" s="38"/>
      <c r="C2458" s="233" t="s">
        <v>1860</v>
      </c>
      <c r="D2458" s="233" t="s">
        <v>502</v>
      </c>
      <c r="E2458" s="234" t="s">
        <v>3050</v>
      </c>
      <c r="F2458" s="235" t="s">
        <v>3051</v>
      </c>
      <c r="G2458" s="236" t="s">
        <v>290</v>
      </c>
      <c r="H2458" s="237">
        <v>41</v>
      </c>
      <c r="I2458" s="238"/>
      <c r="J2458" s="239">
        <f>ROUND(I2458*H2458,2)</f>
        <v>0</v>
      </c>
      <c r="K2458" s="235" t="s">
        <v>171</v>
      </c>
      <c r="L2458" s="240"/>
      <c r="M2458" s="241" t="s">
        <v>19</v>
      </c>
      <c r="N2458" s="242" t="s">
        <v>41</v>
      </c>
      <c r="O2458" s="67"/>
      <c r="P2458" s="190">
        <f>O2458*H2458</f>
        <v>0</v>
      </c>
      <c r="Q2458" s="190">
        <v>2.1000000000000001E-4</v>
      </c>
      <c r="R2458" s="190">
        <f>Q2458*H2458</f>
        <v>8.6099999999999996E-3</v>
      </c>
      <c r="S2458" s="190">
        <v>0</v>
      </c>
      <c r="T2458" s="191">
        <f>S2458*H2458</f>
        <v>0</v>
      </c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R2458" s="192" t="s">
        <v>297</v>
      </c>
      <c r="AT2458" s="192" t="s">
        <v>502</v>
      </c>
      <c r="AU2458" s="192" t="s">
        <v>85</v>
      </c>
      <c r="AY2458" s="20" t="s">
        <v>165</v>
      </c>
      <c r="BE2458" s="193">
        <f>IF(N2458="základní",J2458,0)</f>
        <v>0</v>
      </c>
      <c r="BF2458" s="193">
        <f>IF(N2458="snížená",J2458,0)</f>
        <v>0</v>
      </c>
      <c r="BG2458" s="193">
        <f>IF(N2458="zákl. přenesená",J2458,0)</f>
        <v>0</v>
      </c>
      <c r="BH2458" s="193">
        <f>IF(N2458="sníž. přenesená",J2458,0)</f>
        <v>0</v>
      </c>
      <c r="BI2458" s="193">
        <f>IF(N2458="nulová",J2458,0)</f>
        <v>0</v>
      </c>
      <c r="BJ2458" s="20" t="s">
        <v>79</v>
      </c>
      <c r="BK2458" s="193">
        <f>ROUND(I2458*H2458,2)</f>
        <v>0</v>
      </c>
      <c r="BL2458" s="20" t="s">
        <v>226</v>
      </c>
      <c r="BM2458" s="192" t="s">
        <v>3052</v>
      </c>
    </row>
    <row r="2459" spans="1:65" s="2" customFormat="1" ht="24.2" customHeight="1">
      <c r="A2459" s="37"/>
      <c r="B2459" s="38"/>
      <c r="C2459" s="181" t="s">
        <v>3053</v>
      </c>
      <c r="D2459" s="181" t="s">
        <v>167</v>
      </c>
      <c r="E2459" s="182" t="s">
        <v>3054</v>
      </c>
      <c r="F2459" s="183" t="s">
        <v>3055</v>
      </c>
      <c r="G2459" s="184" t="s">
        <v>290</v>
      </c>
      <c r="H2459" s="185">
        <v>2</v>
      </c>
      <c r="I2459" s="186"/>
      <c r="J2459" s="187">
        <f>ROUND(I2459*H2459,2)</f>
        <v>0</v>
      </c>
      <c r="K2459" s="183" t="s">
        <v>171</v>
      </c>
      <c r="L2459" s="42"/>
      <c r="M2459" s="188" t="s">
        <v>19</v>
      </c>
      <c r="N2459" s="189" t="s">
        <v>41</v>
      </c>
      <c r="O2459" s="67"/>
      <c r="P2459" s="190">
        <f>O2459*H2459</f>
        <v>0</v>
      </c>
      <c r="Q2459" s="190">
        <v>0</v>
      </c>
      <c r="R2459" s="190">
        <f>Q2459*H2459</f>
        <v>0</v>
      </c>
      <c r="S2459" s="190">
        <v>0</v>
      </c>
      <c r="T2459" s="191">
        <f>S2459*H2459</f>
        <v>0</v>
      </c>
      <c r="U2459" s="37"/>
      <c r="V2459" s="37"/>
      <c r="W2459" s="37"/>
      <c r="X2459" s="37"/>
      <c r="Y2459" s="37"/>
      <c r="Z2459" s="37"/>
      <c r="AA2459" s="37"/>
      <c r="AB2459" s="37"/>
      <c r="AC2459" s="37"/>
      <c r="AD2459" s="37"/>
      <c r="AE2459" s="37"/>
      <c r="AR2459" s="192" t="s">
        <v>226</v>
      </c>
      <c r="AT2459" s="192" t="s">
        <v>167</v>
      </c>
      <c r="AU2459" s="192" t="s">
        <v>85</v>
      </c>
      <c r="AY2459" s="20" t="s">
        <v>165</v>
      </c>
      <c r="BE2459" s="193">
        <f>IF(N2459="základní",J2459,0)</f>
        <v>0</v>
      </c>
      <c r="BF2459" s="193">
        <f>IF(N2459="snížená",J2459,0)</f>
        <v>0</v>
      </c>
      <c r="BG2459" s="193">
        <f>IF(N2459="zákl. přenesená",J2459,0)</f>
        <v>0</v>
      </c>
      <c r="BH2459" s="193">
        <f>IF(N2459="sníž. přenesená",J2459,0)</f>
        <v>0</v>
      </c>
      <c r="BI2459" s="193">
        <f>IF(N2459="nulová",J2459,0)</f>
        <v>0</v>
      </c>
      <c r="BJ2459" s="20" t="s">
        <v>79</v>
      </c>
      <c r="BK2459" s="193">
        <f>ROUND(I2459*H2459,2)</f>
        <v>0</v>
      </c>
      <c r="BL2459" s="20" t="s">
        <v>226</v>
      </c>
      <c r="BM2459" s="192" t="s">
        <v>3056</v>
      </c>
    </row>
    <row r="2460" spans="1:65" s="2" customFormat="1" ht="11.25">
      <c r="A2460" s="37"/>
      <c r="B2460" s="38"/>
      <c r="C2460" s="39"/>
      <c r="D2460" s="194" t="s">
        <v>172</v>
      </c>
      <c r="E2460" s="39"/>
      <c r="F2460" s="195" t="s">
        <v>3057</v>
      </c>
      <c r="G2460" s="39"/>
      <c r="H2460" s="39"/>
      <c r="I2460" s="196"/>
      <c r="J2460" s="39"/>
      <c r="K2460" s="39"/>
      <c r="L2460" s="42"/>
      <c r="M2460" s="197"/>
      <c r="N2460" s="198"/>
      <c r="O2460" s="67"/>
      <c r="P2460" s="67"/>
      <c r="Q2460" s="67"/>
      <c r="R2460" s="67"/>
      <c r="S2460" s="67"/>
      <c r="T2460" s="68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T2460" s="20" t="s">
        <v>172</v>
      </c>
      <c r="AU2460" s="20" t="s">
        <v>85</v>
      </c>
    </row>
    <row r="2461" spans="1:65" s="13" customFormat="1" ht="11.25">
      <c r="B2461" s="199"/>
      <c r="C2461" s="200"/>
      <c r="D2461" s="201" t="s">
        <v>181</v>
      </c>
      <c r="E2461" s="202" t="s">
        <v>19</v>
      </c>
      <c r="F2461" s="203" t="s">
        <v>3058</v>
      </c>
      <c r="G2461" s="200"/>
      <c r="H2461" s="204">
        <v>2</v>
      </c>
      <c r="I2461" s="205"/>
      <c r="J2461" s="200"/>
      <c r="K2461" s="200"/>
      <c r="L2461" s="206"/>
      <c r="M2461" s="207"/>
      <c r="N2461" s="208"/>
      <c r="O2461" s="208"/>
      <c r="P2461" s="208"/>
      <c r="Q2461" s="208"/>
      <c r="R2461" s="208"/>
      <c r="S2461" s="208"/>
      <c r="T2461" s="209"/>
      <c r="AT2461" s="210" t="s">
        <v>181</v>
      </c>
      <c r="AU2461" s="210" t="s">
        <v>85</v>
      </c>
      <c r="AV2461" s="13" t="s">
        <v>79</v>
      </c>
      <c r="AW2461" s="13" t="s">
        <v>31</v>
      </c>
      <c r="AX2461" s="13" t="s">
        <v>69</v>
      </c>
      <c r="AY2461" s="210" t="s">
        <v>165</v>
      </c>
    </row>
    <row r="2462" spans="1:65" s="15" customFormat="1" ht="11.25">
      <c r="B2462" s="221"/>
      <c r="C2462" s="222"/>
      <c r="D2462" s="201" t="s">
        <v>181</v>
      </c>
      <c r="E2462" s="223" t="s">
        <v>19</v>
      </c>
      <c r="F2462" s="224" t="s">
        <v>184</v>
      </c>
      <c r="G2462" s="222"/>
      <c r="H2462" s="225">
        <v>2</v>
      </c>
      <c r="I2462" s="226"/>
      <c r="J2462" s="222"/>
      <c r="K2462" s="222"/>
      <c r="L2462" s="227"/>
      <c r="M2462" s="228"/>
      <c r="N2462" s="229"/>
      <c r="O2462" s="229"/>
      <c r="P2462" s="229"/>
      <c r="Q2462" s="229"/>
      <c r="R2462" s="229"/>
      <c r="S2462" s="229"/>
      <c r="T2462" s="230"/>
      <c r="AT2462" s="231" t="s">
        <v>181</v>
      </c>
      <c r="AU2462" s="231" t="s">
        <v>85</v>
      </c>
      <c r="AV2462" s="15" t="s">
        <v>88</v>
      </c>
      <c r="AW2462" s="15" t="s">
        <v>31</v>
      </c>
      <c r="AX2462" s="15" t="s">
        <v>73</v>
      </c>
      <c r="AY2462" s="231" t="s">
        <v>165</v>
      </c>
    </row>
    <row r="2463" spans="1:65" s="2" customFormat="1" ht="16.5" customHeight="1">
      <c r="A2463" s="37"/>
      <c r="B2463" s="38"/>
      <c r="C2463" s="233" t="s">
        <v>1871</v>
      </c>
      <c r="D2463" s="233" t="s">
        <v>502</v>
      </c>
      <c r="E2463" s="234" t="s">
        <v>3059</v>
      </c>
      <c r="F2463" s="235" t="s">
        <v>3060</v>
      </c>
      <c r="G2463" s="236" t="s">
        <v>290</v>
      </c>
      <c r="H2463" s="237">
        <v>2</v>
      </c>
      <c r="I2463" s="238"/>
      <c r="J2463" s="239">
        <f>ROUND(I2463*H2463,2)</f>
        <v>0</v>
      </c>
      <c r="K2463" s="235" t="s">
        <v>171</v>
      </c>
      <c r="L2463" s="240"/>
      <c r="M2463" s="241" t="s">
        <v>19</v>
      </c>
      <c r="N2463" s="242" t="s">
        <v>41</v>
      </c>
      <c r="O2463" s="67"/>
      <c r="P2463" s="190">
        <f>O2463*H2463</f>
        <v>0</v>
      </c>
      <c r="Q2463" s="190">
        <v>2.0000000000000001E-4</v>
      </c>
      <c r="R2463" s="190">
        <f>Q2463*H2463</f>
        <v>4.0000000000000002E-4</v>
      </c>
      <c r="S2463" s="190">
        <v>0</v>
      </c>
      <c r="T2463" s="191">
        <f>S2463*H2463</f>
        <v>0</v>
      </c>
      <c r="U2463" s="37"/>
      <c r="V2463" s="37"/>
      <c r="W2463" s="37"/>
      <c r="X2463" s="37"/>
      <c r="Y2463" s="37"/>
      <c r="Z2463" s="37"/>
      <c r="AA2463" s="37"/>
      <c r="AB2463" s="37"/>
      <c r="AC2463" s="37"/>
      <c r="AD2463" s="37"/>
      <c r="AE2463" s="37"/>
      <c r="AR2463" s="192" t="s">
        <v>297</v>
      </c>
      <c r="AT2463" s="192" t="s">
        <v>502</v>
      </c>
      <c r="AU2463" s="192" t="s">
        <v>85</v>
      </c>
      <c r="AY2463" s="20" t="s">
        <v>165</v>
      </c>
      <c r="BE2463" s="193">
        <f>IF(N2463="základní",J2463,0)</f>
        <v>0</v>
      </c>
      <c r="BF2463" s="193">
        <f>IF(N2463="snížená",J2463,0)</f>
        <v>0</v>
      </c>
      <c r="BG2463" s="193">
        <f>IF(N2463="zákl. přenesená",J2463,0)</f>
        <v>0</v>
      </c>
      <c r="BH2463" s="193">
        <f>IF(N2463="sníž. přenesená",J2463,0)</f>
        <v>0</v>
      </c>
      <c r="BI2463" s="193">
        <f>IF(N2463="nulová",J2463,0)</f>
        <v>0</v>
      </c>
      <c r="BJ2463" s="20" t="s">
        <v>79</v>
      </c>
      <c r="BK2463" s="193">
        <f>ROUND(I2463*H2463,2)</f>
        <v>0</v>
      </c>
      <c r="BL2463" s="20" t="s">
        <v>226</v>
      </c>
      <c r="BM2463" s="192" t="s">
        <v>3061</v>
      </c>
    </row>
    <row r="2464" spans="1:65" s="2" customFormat="1" ht="24.2" customHeight="1">
      <c r="A2464" s="37"/>
      <c r="B2464" s="38"/>
      <c r="C2464" s="181" t="s">
        <v>3062</v>
      </c>
      <c r="D2464" s="181" t="s">
        <v>167</v>
      </c>
      <c r="E2464" s="182" t="s">
        <v>3063</v>
      </c>
      <c r="F2464" s="183" t="s">
        <v>3064</v>
      </c>
      <c r="G2464" s="184" t="s">
        <v>290</v>
      </c>
      <c r="H2464" s="185">
        <v>45</v>
      </c>
      <c r="I2464" s="186"/>
      <c r="J2464" s="187">
        <f>ROUND(I2464*H2464,2)</f>
        <v>0</v>
      </c>
      <c r="K2464" s="183" t="s">
        <v>171</v>
      </c>
      <c r="L2464" s="42"/>
      <c r="M2464" s="188" t="s">
        <v>19</v>
      </c>
      <c r="N2464" s="189" t="s">
        <v>41</v>
      </c>
      <c r="O2464" s="67"/>
      <c r="P2464" s="190">
        <f>O2464*H2464</f>
        <v>0</v>
      </c>
      <c r="Q2464" s="190">
        <v>0</v>
      </c>
      <c r="R2464" s="190">
        <f>Q2464*H2464</f>
        <v>0</v>
      </c>
      <c r="S2464" s="190">
        <v>0</v>
      </c>
      <c r="T2464" s="191">
        <f>S2464*H2464</f>
        <v>0</v>
      </c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R2464" s="192" t="s">
        <v>226</v>
      </c>
      <c r="AT2464" s="192" t="s">
        <v>167</v>
      </c>
      <c r="AU2464" s="192" t="s">
        <v>85</v>
      </c>
      <c r="AY2464" s="20" t="s">
        <v>165</v>
      </c>
      <c r="BE2464" s="193">
        <f>IF(N2464="základní",J2464,0)</f>
        <v>0</v>
      </c>
      <c r="BF2464" s="193">
        <f>IF(N2464="snížená",J2464,0)</f>
        <v>0</v>
      </c>
      <c r="BG2464" s="193">
        <f>IF(N2464="zákl. přenesená",J2464,0)</f>
        <v>0</v>
      </c>
      <c r="BH2464" s="193">
        <f>IF(N2464="sníž. přenesená",J2464,0)</f>
        <v>0</v>
      </c>
      <c r="BI2464" s="193">
        <f>IF(N2464="nulová",J2464,0)</f>
        <v>0</v>
      </c>
      <c r="BJ2464" s="20" t="s">
        <v>79</v>
      </c>
      <c r="BK2464" s="193">
        <f>ROUND(I2464*H2464,2)</f>
        <v>0</v>
      </c>
      <c r="BL2464" s="20" t="s">
        <v>226</v>
      </c>
      <c r="BM2464" s="192" t="s">
        <v>3065</v>
      </c>
    </row>
    <row r="2465" spans="1:65" s="2" customFormat="1" ht="11.25">
      <c r="A2465" s="37"/>
      <c r="B2465" s="38"/>
      <c r="C2465" s="39"/>
      <c r="D2465" s="194" t="s">
        <v>172</v>
      </c>
      <c r="E2465" s="39"/>
      <c r="F2465" s="195" t="s">
        <v>3066</v>
      </c>
      <c r="G2465" s="39"/>
      <c r="H2465" s="39"/>
      <c r="I2465" s="196"/>
      <c r="J2465" s="39"/>
      <c r="K2465" s="39"/>
      <c r="L2465" s="42"/>
      <c r="M2465" s="197"/>
      <c r="N2465" s="198"/>
      <c r="O2465" s="67"/>
      <c r="P2465" s="67"/>
      <c r="Q2465" s="67"/>
      <c r="R2465" s="67"/>
      <c r="S2465" s="67"/>
      <c r="T2465" s="68"/>
      <c r="U2465" s="37"/>
      <c r="V2465" s="37"/>
      <c r="W2465" s="37"/>
      <c r="X2465" s="37"/>
      <c r="Y2465" s="37"/>
      <c r="Z2465" s="37"/>
      <c r="AA2465" s="37"/>
      <c r="AB2465" s="37"/>
      <c r="AC2465" s="37"/>
      <c r="AD2465" s="37"/>
      <c r="AE2465" s="37"/>
      <c r="AT2465" s="20" t="s">
        <v>172</v>
      </c>
      <c r="AU2465" s="20" t="s">
        <v>85</v>
      </c>
    </row>
    <row r="2466" spans="1:65" s="2" customFormat="1" ht="24.2" customHeight="1">
      <c r="A2466" s="37"/>
      <c r="B2466" s="38"/>
      <c r="C2466" s="233" t="s">
        <v>1878</v>
      </c>
      <c r="D2466" s="233" t="s">
        <v>502</v>
      </c>
      <c r="E2466" s="234" t="s">
        <v>3067</v>
      </c>
      <c r="F2466" s="235" t="s">
        <v>3068</v>
      </c>
      <c r="G2466" s="236" t="s">
        <v>290</v>
      </c>
      <c r="H2466" s="237">
        <v>45</v>
      </c>
      <c r="I2466" s="238"/>
      <c r="J2466" s="239">
        <f>ROUND(I2466*H2466,2)</f>
        <v>0</v>
      </c>
      <c r="K2466" s="235" t="s">
        <v>171</v>
      </c>
      <c r="L2466" s="240"/>
      <c r="M2466" s="241" t="s">
        <v>19</v>
      </c>
      <c r="N2466" s="242" t="s">
        <v>41</v>
      </c>
      <c r="O2466" s="67"/>
      <c r="P2466" s="190">
        <f>O2466*H2466</f>
        <v>0</v>
      </c>
      <c r="Q2466" s="190">
        <v>1.4999999999999999E-4</v>
      </c>
      <c r="R2466" s="190">
        <f>Q2466*H2466</f>
        <v>6.7499999999999991E-3</v>
      </c>
      <c r="S2466" s="190">
        <v>0</v>
      </c>
      <c r="T2466" s="191">
        <f>S2466*H2466</f>
        <v>0</v>
      </c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R2466" s="192" t="s">
        <v>297</v>
      </c>
      <c r="AT2466" s="192" t="s">
        <v>502</v>
      </c>
      <c r="AU2466" s="192" t="s">
        <v>85</v>
      </c>
      <c r="AY2466" s="20" t="s">
        <v>165</v>
      </c>
      <c r="BE2466" s="193">
        <f>IF(N2466="základní",J2466,0)</f>
        <v>0</v>
      </c>
      <c r="BF2466" s="193">
        <f>IF(N2466="snížená",J2466,0)</f>
        <v>0</v>
      </c>
      <c r="BG2466" s="193">
        <f>IF(N2466="zákl. přenesená",J2466,0)</f>
        <v>0</v>
      </c>
      <c r="BH2466" s="193">
        <f>IF(N2466="sníž. přenesená",J2466,0)</f>
        <v>0</v>
      </c>
      <c r="BI2466" s="193">
        <f>IF(N2466="nulová",J2466,0)</f>
        <v>0</v>
      </c>
      <c r="BJ2466" s="20" t="s">
        <v>79</v>
      </c>
      <c r="BK2466" s="193">
        <f>ROUND(I2466*H2466,2)</f>
        <v>0</v>
      </c>
      <c r="BL2466" s="20" t="s">
        <v>226</v>
      </c>
      <c r="BM2466" s="192" t="s">
        <v>3069</v>
      </c>
    </row>
    <row r="2467" spans="1:65" s="2" customFormat="1" ht="24.2" customHeight="1">
      <c r="A2467" s="37"/>
      <c r="B2467" s="38"/>
      <c r="C2467" s="181" t="s">
        <v>3070</v>
      </c>
      <c r="D2467" s="181" t="s">
        <v>167</v>
      </c>
      <c r="E2467" s="182" t="s">
        <v>3071</v>
      </c>
      <c r="F2467" s="183" t="s">
        <v>3072</v>
      </c>
      <c r="G2467" s="184" t="s">
        <v>290</v>
      </c>
      <c r="H2467" s="185">
        <v>45</v>
      </c>
      <c r="I2467" s="186"/>
      <c r="J2467" s="187">
        <f>ROUND(I2467*H2467,2)</f>
        <v>0</v>
      </c>
      <c r="K2467" s="183" t="s">
        <v>171</v>
      </c>
      <c r="L2467" s="42"/>
      <c r="M2467" s="188" t="s">
        <v>19</v>
      </c>
      <c r="N2467" s="189" t="s">
        <v>41</v>
      </c>
      <c r="O2467" s="67"/>
      <c r="P2467" s="190">
        <f>O2467*H2467</f>
        <v>0</v>
      </c>
      <c r="Q2467" s="190">
        <v>0</v>
      </c>
      <c r="R2467" s="190">
        <f>Q2467*H2467</f>
        <v>0</v>
      </c>
      <c r="S2467" s="190">
        <v>0</v>
      </c>
      <c r="T2467" s="191">
        <f>S2467*H2467</f>
        <v>0</v>
      </c>
      <c r="U2467" s="37"/>
      <c r="V2467" s="37"/>
      <c r="W2467" s="37"/>
      <c r="X2467" s="37"/>
      <c r="Y2467" s="37"/>
      <c r="Z2467" s="37"/>
      <c r="AA2467" s="37"/>
      <c r="AB2467" s="37"/>
      <c r="AC2467" s="37"/>
      <c r="AD2467" s="37"/>
      <c r="AE2467" s="37"/>
      <c r="AR2467" s="192" t="s">
        <v>226</v>
      </c>
      <c r="AT2467" s="192" t="s">
        <v>167</v>
      </c>
      <c r="AU2467" s="192" t="s">
        <v>85</v>
      </c>
      <c r="AY2467" s="20" t="s">
        <v>165</v>
      </c>
      <c r="BE2467" s="193">
        <f>IF(N2467="základní",J2467,0)</f>
        <v>0</v>
      </c>
      <c r="BF2467" s="193">
        <f>IF(N2467="snížená",J2467,0)</f>
        <v>0</v>
      </c>
      <c r="BG2467" s="193">
        <f>IF(N2467="zákl. přenesená",J2467,0)</f>
        <v>0</v>
      </c>
      <c r="BH2467" s="193">
        <f>IF(N2467="sníž. přenesená",J2467,0)</f>
        <v>0</v>
      </c>
      <c r="BI2467" s="193">
        <f>IF(N2467="nulová",J2467,0)</f>
        <v>0</v>
      </c>
      <c r="BJ2467" s="20" t="s">
        <v>79</v>
      </c>
      <c r="BK2467" s="193">
        <f>ROUND(I2467*H2467,2)</f>
        <v>0</v>
      </c>
      <c r="BL2467" s="20" t="s">
        <v>226</v>
      </c>
      <c r="BM2467" s="192" t="s">
        <v>3073</v>
      </c>
    </row>
    <row r="2468" spans="1:65" s="2" customFormat="1" ht="11.25">
      <c r="A2468" s="37"/>
      <c r="B2468" s="38"/>
      <c r="C2468" s="39"/>
      <c r="D2468" s="194" t="s">
        <v>172</v>
      </c>
      <c r="E2468" s="39"/>
      <c r="F2468" s="195" t="s">
        <v>3074</v>
      </c>
      <c r="G2468" s="39"/>
      <c r="H2468" s="39"/>
      <c r="I2468" s="196"/>
      <c r="J2468" s="39"/>
      <c r="K2468" s="39"/>
      <c r="L2468" s="42"/>
      <c r="M2468" s="197"/>
      <c r="N2468" s="198"/>
      <c r="O2468" s="67"/>
      <c r="P2468" s="67"/>
      <c r="Q2468" s="67"/>
      <c r="R2468" s="67"/>
      <c r="S2468" s="67"/>
      <c r="T2468" s="68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T2468" s="20" t="s">
        <v>172</v>
      </c>
      <c r="AU2468" s="20" t="s">
        <v>85</v>
      </c>
    </row>
    <row r="2469" spans="1:65" s="2" customFormat="1" ht="16.5" customHeight="1">
      <c r="A2469" s="37"/>
      <c r="B2469" s="38"/>
      <c r="C2469" s="233" t="s">
        <v>3075</v>
      </c>
      <c r="D2469" s="233" t="s">
        <v>502</v>
      </c>
      <c r="E2469" s="234" t="s">
        <v>3076</v>
      </c>
      <c r="F2469" s="235" t="s">
        <v>3077</v>
      </c>
      <c r="G2469" s="236" t="s">
        <v>290</v>
      </c>
      <c r="H2469" s="237">
        <v>42</v>
      </c>
      <c r="I2469" s="238"/>
      <c r="J2469" s="239">
        <f>ROUND(I2469*H2469,2)</f>
        <v>0</v>
      </c>
      <c r="K2469" s="235" t="s">
        <v>171</v>
      </c>
      <c r="L2469" s="240"/>
      <c r="M2469" s="241" t="s">
        <v>19</v>
      </c>
      <c r="N2469" s="242" t="s">
        <v>41</v>
      </c>
      <c r="O2469" s="67"/>
      <c r="P2469" s="190">
        <f>O2469*H2469</f>
        <v>0</v>
      </c>
      <c r="Q2469" s="190">
        <v>2.2000000000000001E-3</v>
      </c>
      <c r="R2469" s="190">
        <f>Q2469*H2469</f>
        <v>9.240000000000001E-2</v>
      </c>
      <c r="S2469" s="190">
        <v>0</v>
      </c>
      <c r="T2469" s="191">
        <f>S2469*H2469</f>
        <v>0</v>
      </c>
      <c r="U2469" s="37"/>
      <c r="V2469" s="37"/>
      <c r="W2469" s="37"/>
      <c r="X2469" s="37"/>
      <c r="Y2469" s="37"/>
      <c r="Z2469" s="37"/>
      <c r="AA2469" s="37"/>
      <c r="AB2469" s="37"/>
      <c r="AC2469" s="37"/>
      <c r="AD2469" s="37"/>
      <c r="AE2469" s="37"/>
      <c r="AR2469" s="192" t="s">
        <v>297</v>
      </c>
      <c r="AT2469" s="192" t="s">
        <v>502</v>
      </c>
      <c r="AU2469" s="192" t="s">
        <v>85</v>
      </c>
      <c r="AY2469" s="20" t="s">
        <v>165</v>
      </c>
      <c r="BE2469" s="193">
        <f>IF(N2469="základní",J2469,0)</f>
        <v>0</v>
      </c>
      <c r="BF2469" s="193">
        <f>IF(N2469="snížená",J2469,0)</f>
        <v>0</v>
      </c>
      <c r="BG2469" s="193">
        <f>IF(N2469="zákl. přenesená",J2469,0)</f>
        <v>0</v>
      </c>
      <c r="BH2469" s="193">
        <f>IF(N2469="sníž. přenesená",J2469,0)</f>
        <v>0</v>
      </c>
      <c r="BI2469" s="193">
        <f>IF(N2469="nulová",J2469,0)</f>
        <v>0</v>
      </c>
      <c r="BJ2469" s="20" t="s">
        <v>79</v>
      </c>
      <c r="BK2469" s="193">
        <f>ROUND(I2469*H2469,2)</f>
        <v>0</v>
      </c>
      <c r="BL2469" s="20" t="s">
        <v>226</v>
      </c>
      <c r="BM2469" s="192" t="s">
        <v>3078</v>
      </c>
    </row>
    <row r="2470" spans="1:65" s="2" customFormat="1" ht="16.5" customHeight="1">
      <c r="A2470" s="37"/>
      <c r="B2470" s="38"/>
      <c r="C2470" s="233" t="s">
        <v>3079</v>
      </c>
      <c r="D2470" s="233" t="s">
        <v>502</v>
      </c>
      <c r="E2470" s="234" t="s">
        <v>3080</v>
      </c>
      <c r="F2470" s="235" t="s">
        <v>3081</v>
      </c>
      <c r="G2470" s="236" t="s">
        <v>290</v>
      </c>
      <c r="H2470" s="237">
        <v>3</v>
      </c>
      <c r="I2470" s="238"/>
      <c r="J2470" s="239">
        <f>ROUND(I2470*H2470,2)</f>
        <v>0</v>
      </c>
      <c r="K2470" s="235" t="s">
        <v>171</v>
      </c>
      <c r="L2470" s="240"/>
      <c r="M2470" s="241" t="s">
        <v>19</v>
      </c>
      <c r="N2470" s="242" t="s">
        <v>41</v>
      </c>
      <c r="O2470" s="67"/>
      <c r="P2470" s="190">
        <f>O2470*H2470</f>
        <v>0</v>
      </c>
      <c r="Q2470" s="190">
        <v>5.0000000000000002E-5</v>
      </c>
      <c r="R2470" s="190">
        <f>Q2470*H2470</f>
        <v>1.5000000000000001E-4</v>
      </c>
      <c r="S2470" s="190">
        <v>0</v>
      </c>
      <c r="T2470" s="191">
        <f>S2470*H2470</f>
        <v>0</v>
      </c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R2470" s="192" t="s">
        <v>297</v>
      </c>
      <c r="AT2470" s="192" t="s">
        <v>502</v>
      </c>
      <c r="AU2470" s="192" t="s">
        <v>85</v>
      </c>
      <c r="AY2470" s="20" t="s">
        <v>165</v>
      </c>
      <c r="BE2470" s="193">
        <f>IF(N2470="základní",J2470,0)</f>
        <v>0</v>
      </c>
      <c r="BF2470" s="193">
        <f>IF(N2470="snížená",J2470,0)</f>
        <v>0</v>
      </c>
      <c r="BG2470" s="193">
        <f>IF(N2470="zákl. přenesená",J2470,0)</f>
        <v>0</v>
      </c>
      <c r="BH2470" s="193">
        <f>IF(N2470="sníž. přenesená",J2470,0)</f>
        <v>0</v>
      </c>
      <c r="BI2470" s="193">
        <f>IF(N2470="nulová",J2470,0)</f>
        <v>0</v>
      </c>
      <c r="BJ2470" s="20" t="s">
        <v>79</v>
      </c>
      <c r="BK2470" s="193">
        <f>ROUND(I2470*H2470,2)</f>
        <v>0</v>
      </c>
      <c r="BL2470" s="20" t="s">
        <v>226</v>
      </c>
      <c r="BM2470" s="192" t="s">
        <v>3082</v>
      </c>
    </row>
    <row r="2471" spans="1:65" s="2" customFormat="1" ht="37.9" customHeight="1">
      <c r="A2471" s="37"/>
      <c r="B2471" s="38"/>
      <c r="C2471" s="181" t="s">
        <v>1896</v>
      </c>
      <c r="D2471" s="181" t="s">
        <v>167</v>
      </c>
      <c r="E2471" s="182" t="s">
        <v>3083</v>
      </c>
      <c r="F2471" s="183" t="s">
        <v>3084</v>
      </c>
      <c r="G2471" s="184" t="s">
        <v>290</v>
      </c>
      <c r="H2471" s="185">
        <v>20</v>
      </c>
      <c r="I2471" s="186"/>
      <c r="J2471" s="187">
        <f>ROUND(I2471*H2471,2)</f>
        <v>0</v>
      </c>
      <c r="K2471" s="183" t="s">
        <v>171</v>
      </c>
      <c r="L2471" s="42"/>
      <c r="M2471" s="188" t="s">
        <v>19</v>
      </c>
      <c r="N2471" s="189" t="s">
        <v>41</v>
      </c>
      <c r="O2471" s="67"/>
      <c r="P2471" s="190">
        <f>O2471*H2471</f>
        <v>0</v>
      </c>
      <c r="Q2471" s="190">
        <v>4.6999999999999999E-4</v>
      </c>
      <c r="R2471" s="190">
        <f>Q2471*H2471</f>
        <v>9.4000000000000004E-3</v>
      </c>
      <c r="S2471" s="190">
        <v>0</v>
      </c>
      <c r="T2471" s="191">
        <f>S2471*H2471</f>
        <v>0</v>
      </c>
      <c r="U2471" s="37"/>
      <c r="V2471" s="37"/>
      <c r="W2471" s="37"/>
      <c r="X2471" s="37"/>
      <c r="Y2471" s="37"/>
      <c r="Z2471" s="37"/>
      <c r="AA2471" s="37"/>
      <c r="AB2471" s="37"/>
      <c r="AC2471" s="37"/>
      <c r="AD2471" s="37"/>
      <c r="AE2471" s="37"/>
      <c r="AR2471" s="192" t="s">
        <v>226</v>
      </c>
      <c r="AT2471" s="192" t="s">
        <v>167</v>
      </c>
      <c r="AU2471" s="192" t="s">
        <v>85</v>
      </c>
      <c r="AY2471" s="20" t="s">
        <v>165</v>
      </c>
      <c r="BE2471" s="193">
        <f>IF(N2471="základní",J2471,0)</f>
        <v>0</v>
      </c>
      <c r="BF2471" s="193">
        <f>IF(N2471="snížená",J2471,0)</f>
        <v>0</v>
      </c>
      <c r="BG2471" s="193">
        <f>IF(N2471="zákl. přenesená",J2471,0)</f>
        <v>0</v>
      </c>
      <c r="BH2471" s="193">
        <f>IF(N2471="sníž. přenesená",J2471,0)</f>
        <v>0</v>
      </c>
      <c r="BI2471" s="193">
        <f>IF(N2471="nulová",J2471,0)</f>
        <v>0</v>
      </c>
      <c r="BJ2471" s="20" t="s">
        <v>79</v>
      </c>
      <c r="BK2471" s="193">
        <f>ROUND(I2471*H2471,2)</f>
        <v>0</v>
      </c>
      <c r="BL2471" s="20" t="s">
        <v>226</v>
      </c>
      <c r="BM2471" s="192" t="s">
        <v>3085</v>
      </c>
    </row>
    <row r="2472" spans="1:65" s="2" customFormat="1" ht="11.25">
      <c r="A2472" s="37"/>
      <c r="B2472" s="38"/>
      <c r="C2472" s="39"/>
      <c r="D2472" s="194" t="s">
        <v>172</v>
      </c>
      <c r="E2472" s="39"/>
      <c r="F2472" s="195" t="s">
        <v>3086</v>
      </c>
      <c r="G2472" s="39"/>
      <c r="H2472" s="39"/>
      <c r="I2472" s="196"/>
      <c r="J2472" s="39"/>
      <c r="K2472" s="39"/>
      <c r="L2472" s="42"/>
      <c r="M2472" s="197"/>
      <c r="N2472" s="198"/>
      <c r="O2472" s="67"/>
      <c r="P2472" s="67"/>
      <c r="Q2472" s="67"/>
      <c r="R2472" s="67"/>
      <c r="S2472" s="67"/>
      <c r="T2472" s="68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T2472" s="20" t="s">
        <v>172</v>
      </c>
      <c r="AU2472" s="20" t="s">
        <v>85</v>
      </c>
    </row>
    <row r="2473" spans="1:65" s="2" customFormat="1" ht="37.9" customHeight="1">
      <c r="A2473" s="37"/>
      <c r="B2473" s="38"/>
      <c r="C2473" s="233" t="s">
        <v>3087</v>
      </c>
      <c r="D2473" s="233" t="s">
        <v>502</v>
      </c>
      <c r="E2473" s="234" t="s">
        <v>3088</v>
      </c>
      <c r="F2473" s="235" t="s">
        <v>3089</v>
      </c>
      <c r="G2473" s="236" t="s">
        <v>290</v>
      </c>
      <c r="H2473" s="237">
        <v>20</v>
      </c>
      <c r="I2473" s="238"/>
      <c r="J2473" s="239">
        <f>ROUND(I2473*H2473,2)</f>
        <v>0</v>
      </c>
      <c r="K2473" s="235" t="s">
        <v>171</v>
      </c>
      <c r="L2473" s="240"/>
      <c r="M2473" s="241" t="s">
        <v>19</v>
      </c>
      <c r="N2473" s="242" t="s">
        <v>41</v>
      </c>
      <c r="O2473" s="67"/>
      <c r="P2473" s="190">
        <f>O2473*H2473</f>
        <v>0</v>
      </c>
      <c r="Q2473" s="190">
        <v>1.6E-2</v>
      </c>
      <c r="R2473" s="190">
        <f>Q2473*H2473</f>
        <v>0.32</v>
      </c>
      <c r="S2473" s="190">
        <v>0</v>
      </c>
      <c r="T2473" s="191">
        <f>S2473*H2473</f>
        <v>0</v>
      </c>
      <c r="U2473" s="37"/>
      <c r="V2473" s="37"/>
      <c r="W2473" s="37"/>
      <c r="X2473" s="37"/>
      <c r="Y2473" s="37"/>
      <c r="Z2473" s="37"/>
      <c r="AA2473" s="37"/>
      <c r="AB2473" s="37"/>
      <c r="AC2473" s="37"/>
      <c r="AD2473" s="37"/>
      <c r="AE2473" s="37"/>
      <c r="AR2473" s="192" t="s">
        <v>297</v>
      </c>
      <c r="AT2473" s="192" t="s">
        <v>502</v>
      </c>
      <c r="AU2473" s="192" t="s">
        <v>85</v>
      </c>
      <c r="AY2473" s="20" t="s">
        <v>165</v>
      </c>
      <c r="BE2473" s="193">
        <f>IF(N2473="základní",J2473,0)</f>
        <v>0</v>
      </c>
      <c r="BF2473" s="193">
        <f>IF(N2473="snížená",J2473,0)</f>
        <v>0</v>
      </c>
      <c r="BG2473" s="193">
        <f>IF(N2473="zákl. přenesená",J2473,0)</f>
        <v>0</v>
      </c>
      <c r="BH2473" s="193">
        <f>IF(N2473="sníž. přenesená",J2473,0)</f>
        <v>0</v>
      </c>
      <c r="BI2473" s="193">
        <f>IF(N2473="nulová",J2473,0)</f>
        <v>0</v>
      </c>
      <c r="BJ2473" s="20" t="s">
        <v>79</v>
      </c>
      <c r="BK2473" s="193">
        <f>ROUND(I2473*H2473,2)</f>
        <v>0</v>
      </c>
      <c r="BL2473" s="20" t="s">
        <v>226</v>
      </c>
      <c r="BM2473" s="192" t="s">
        <v>3090</v>
      </c>
    </row>
    <row r="2474" spans="1:65" s="13" customFormat="1" ht="11.25">
      <c r="B2474" s="199"/>
      <c r="C2474" s="200"/>
      <c r="D2474" s="201" t="s">
        <v>181</v>
      </c>
      <c r="E2474" s="202" t="s">
        <v>19</v>
      </c>
      <c r="F2474" s="203" t="s">
        <v>3091</v>
      </c>
      <c r="G2474" s="200"/>
      <c r="H2474" s="204">
        <v>8</v>
      </c>
      <c r="I2474" s="205"/>
      <c r="J2474" s="200"/>
      <c r="K2474" s="200"/>
      <c r="L2474" s="206"/>
      <c r="M2474" s="207"/>
      <c r="N2474" s="208"/>
      <c r="O2474" s="208"/>
      <c r="P2474" s="208"/>
      <c r="Q2474" s="208"/>
      <c r="R2474" s="208"/>
      <c r="S2474" s="208"/>
      <c r="T2474" s="209"/>
      <c r="AT2474" s="210" t="s">
        <v>181</v>
      </c>
      <c r="AU2474" s="210" t="s">
        <v>85</v>
      </c>
      <c r="AV2474" s="13" t="s">
        <v>79</v>
      </c>
      <c r="AW2474" s="13" t="s">
        <v>31</v>
      </c>
      <c r="AX2474" s="13" t="s">
        <v>69</v>
      </c>
      <c r="AY2474" s="210" t="s">
        <v>165</v>
      </c>
    </row>
    <row r="2475" spans="1:65" s="13" customFormat="1" ht="11.25">
      <c r="B2475" s="199"/>
      <c r="C2475" s="200"/>
      <c r="D2475" s="201" t="s">
        <v>181</v>
      </c>
      <c r="E2475" s="202" t="s">
        <v>19</v>
      </c>
      <c r="F2475" s="203" t="s">
        <v>3092</v>
      </c>
      <c r="G2475" s="200"/>
      <c r="H2475" s="204">
        <v>3</v>
      </c>
      <c r="I2475" s="205"/>
      <c r="J2475" s="200"/>
      <c r="K2475" s="200"/>
      <c r="L2475" s="206"/>
      <c r="M2475" s="207"/>
      <c r="N2475" s="208"/>
      <c r="O2475" s="208"/>
      <c r="P2475" s="208"/>
      <c r="Q2475" s="208"/>
      <c r="R2475" s="208"/>
      <c r="S2475" s="208"/>
      <c r="T2475" s="209"/>
      <c r="AT2475" s="210" t="s">
        <v>181</v>
      </c>
      <c r="AU2475" s="210" t="s">
        <v>85</v>
      </c>
      <c r="AV2475" s="13" t="s">
        <v>79</v>
      </c>
      <c r="AW2475" s="13" t="s">
        <v>31</v>
      </c>
      <c r="AX2475" s="13" t="s">
        <v>69</v>
      </c>
      <c r="AY2475" s="210" t="s">
        <v>165</v>
      </c>
    </row>
    <row r="2476" spans="1:65" s="13" customFormat="1" ht="11.25">
      <c r="B2476" s="199"/>
      <c r="C2476" s="200"/>
      <c r="D2476" s="201" t="s">
        <v>181</v>
      </c>
      <c r="E2476" s="202" t="s">
        <v>19</v>
      </c>
      <c r="F2476" s="203" t="s">
        <v>2941</v>
      </c>
      <c r="G2476" s="200"/>
      <c r="H2476" s="204">
        <v>1</v>
      </c>
      <c r="I2476" s="205"/>
      <c r="J2476" s="200"/>
      <c r="K2476" s="200"/>
      <c r="L2476" s="206"/>
      <c r="M2476" s="207"/>
      <c r="N2476" s="208"/>
      <c r="O2476" s="208"/>
      <c r="P2476" s="208"/>
      <c r="Q2476" s="208"/>
      <c r="R2476" s="208"/>
      <c r="S2476" s="208"/>
      <c r="T2476" s="209"/>
      <c r="AT2476" s="210" t="s">
        <v>181</v>
      </c>
      <c r="AU2476" s="210" t="s">
        <v>85</v>
      </c>
      <c r="AV2476" s="13" t="s">
        <v>79</v>
      </c>
      <c r="AW2476" s="13" t="s">
        <v>31</v>
      </c>
      <c r="AX2476" s="13" t="s">
        <v>69</v>
      </c>
      <c r="AY2476" s="210" t="s">
        <v>165</v>
      </c>
    </row>
    <row r="2477" spans="1:65" s="13" customFormat="1" ht="11.25">
      <c r="B2477" s="199"/>
      <c r="C2477" s="200"/>
      <c r="D2477" s="201" t="s">
        <v>181</v>
      </c>
      <c r="E2477" s="202" t="s">
        <v>19</v>
      </c>
      <c r="F2477" s="203" t="s">
        <v>2965</v>
      </c>
      <c r="G2477" s="200"/>
      <c r="H2477" s="204">
        <v>1</v>
      </c>
      <c r="I2477" s="205"/>
      <c r="J2477" s="200"/>
      <c r="K2477" s="200"/>
      <c r="L2477" s="206"/>
      <c r="M2477" s="207"/>
      <c r="N2477" s="208"/>
      <c r="O2477" s="208"/>
      <c r="P2477" s="208"/>
      <c r="Q2477" s="208"/>
      <c r="R2477" s="208"/>
      <c r="S2477" s="208"/>
      <c r="T2477" s="209"/>
      <c r="AT2477" s="210" t="s">
        <v>181</v>
      </c>
      <c r="AU2477" s="210" t="s">
        <v>85</v>
      </c>
      <c r="AV2477" s="13" t="s">
        <v>79</v>
      </c>
      <c r="AW2477" s="13" t="s">
        <v>31</v>
      </c>
      <c r="AX2477" s="13" t="s">
        <v>69</v>
      </c>
      <c r="AY2477" s="210" t="s">
        <v>165</v>
      </c>
    </row>
    <row r="2478" spans="1:65" s="13" customFormat="1" ht="11.25">
      <c r="B2478" s="199"/>
      <c r="C2478" s="200"/>
      <c r="D2478" s="201" t="s">
        <v>181</v>
      </c>
      <c r="E2478" s="202" t="s">
        <v>19</v>
      </c>
      <c r="F2478" s="203" t="s">
        <v>3093</v>
      </c>
      <c r="G2478" s="200"/>
      <c r="H2478" s="204">
        <v>3</v>
      </c>
      <c r="I2478" s="205"/>
      <c r="J2478" s="200"/>
      <c r="K2478" s="200"/>
      <c r="L2478" s="206"/>
      <c r="M2478" s="207"/>
      <c r="N2478" s="208"/>
      <c r="O2478" s="208"/>
      <c r="P2478" s="208"/>
      <c r="Q2478" s="208"/>
      <c r="R2478" s="208"/>
      <c r="S2478" s="208"/>
      <c r="T2478" s="209"/>
      <c r="AT2478" s="210" t="s">
        <v>181</v>
      </c>
      <c r="AU2478" s="210" t="s">
        <v>85</v>
      </c>
      <c r="AV2478" s="13" t="s">
        <v>79</v>
      </c>
      <c r="AW2478" s="13" t="s">
        <v>31</v>
      </c>
      <c r="AX2478" s="13" t="s">
        <v>69</v>
      </c>
      <c r="AY2478" s="210" t="s">
        <v>165</v>
      </c>
    </row>
    <row r="2479" spans="1:65" s="13" customFormat="1" ht="11.25">
      <c r="B2479" s="199"/>
      <c r="C2479" s="200"/>
      <c r="D2479" s="201" t="s">
        <v>181</v>
      </c>
      <c r="E2479" s="202" t="s">
        <v>19</v>
      </c>
      <c r="F2479" s="203" t="s">
        <v>3094</v>
      </c>
      <c r="G2479" s="200"/>
      <c r="H2479" s="204">
        <v>4</v>
      </c>
      <c r="I2479" s="205"/>
      <c r="J2479" s="200"/>
      <c r="K2479" s="200"/>
      <c r="L2479" s="206"/>
      <c r="M2479" s="207"/>
      <c r="N2479" s="208"/>
      <c r="O2479" s="208"/>
      <c r="P2479" s="208"/>
      <c r="Q2479" s="208"/>
      <c r="R2479" s="208"/>
      <c r="S2479" s="208"/>
      <c r="T2479" s="209"/>
      <c r="AT2479" s="210" t="s">
        <v>181</v>
      </c>
      <c r="AU2479" s="210" t="s">
        <v>85</v>
      </c>
      <c r="AV2479" s="13" t="s">
        <v>79</v>
      </c>
      <c r="AW2479" s="13" t="s">
        <v>31</v>
      </c>
      <c r="AX2479" s="13" t="s">
        <v>69</v>
      </c>
      <c r="AY2479" s="210" t="s">
        <v>165</v>
      </c>
    </row>
    <row r="2480" spans="1:65" s="15" customFormat="1" ht="11.25">
      <c r="B2480" s="221"/>
      <c r="C2480" s="222"/>
      <c r="D2480" s="201" t="s">
        <v>181</v>
      </c>
      <c r="E2480" s="223" t="s">
        <v>19</v>
      </c>
      <c r="F2480" s="224" t="s">
        <v>184</v>
      </c>
      <c r="G2480" s="222"/>
      <c r="H2480" s="225">
        <v>20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181</v>
      </c>
      <c r="AU2480" s="231" t="s">
        <v>85</v>
      </c>
      <c r="AV2480" s="15" t="s">
        <v>88</v>
      </c>
      <c r="AW2480" s="15" t="s">
        <v>31</v>
      </c>
      <c r="AX2480" s="15" t="s">
        <v>73</v>
      </c>
      <c r="AY2480" s="231" t="s">
        <v>165</v>
      </c>
    </row>
    <row r="2481" spans="1:65" s="2" customFormat="1" ht="37.9" customHeight="1">
      <c r="A2481" s="37"/>
      <c r="B2481" s="38"/>
      <c r="C2481" s="181" t="s">
        <v>1900</v>
      </c>
      <c r="D2481" s="181" t="s">
        <v>167</v>
      </c>
      <c r="E2481" s="182" t="s">
        <v>3095</v>
      </c>
      <c r="F2481" s="183" t="s">
        <v>3096</v>
      </c>
      <c r="G2481" s="184" t="s">
        <v>290</v>
      </c>
      <c r="H2481" s="185">
        <v>3</v>
      </c>
      <c r="I2481" s="186"/>
      <c r="J2481" s="187">
        <f>ROUND(I2481*H2481,2)</f>
        <v>0</v>
      </c>
      <c r="K2481" s="183" t="s">
        <v>171</v>
      </c>
      <c r="L2481" s="42"/>
      <c r="M2481" s="188" t="s">
        <v>19</v>
      </c>
      <c r="N2481" s="189" t="s">
        <v>41</v>
      </c>
      <c r="O2481" s="67"/>
      <c r="P2481" s="190">
        <f>O2481*H2481</f>
        <v>0</v>
      </c>
      <c r="Q2481" s="190">
        <v>4.8000000000000001E-4</v>
      </c>
      <c r="R2481" s="190">
        <f>Q2481*H2481</f>
        <v>1.4400000000000001E-3</v>
      </c>
      <c r="S2481" s="190">
        <v>0</v>
      </c>
      <c r="T2481" s="191">
        <f>S2481*H2481</f>
        <v>0</v>
      </c>
      <c r="U2481" s="37"/>
      <c r="V2481" s="37"/>
      <c r="W2481" s="37"/>
      <c r="X2481" s="37"/>
      <c r="Y2481" s="37"/>
      <c r="Z2481" s="37"/>
      <c r="AA2481" s="37"/>
      <c r="AB2481" s="37"/>
      <c r="AC2481" s="37"/>
      <c r="AD2481" s="37"/>
      <c r="AE2481" s="37"/>
      <c r="AR2481" s="192" t="s">
        <v>226</v>
      </c>
      <c r="AT2481" s="192" t="s">
        <v>167</v>
      </c>
      <c r="AU2481" s="192" t="s">
        <v>85</v>
      </c>
      <c r="AY2481" s="20" t="s">
        <v>165</v>
      </c>
      <c r="BE2481" s="193">
        <f>IF(N2481="základní",J2481,0)</f>
        <v>0</v>
      </c>
      <c r="BF2481" s="193">
        <f>IF(N2481="snížená",J2481,0)</f>
        <v>0</v>
      </c>
      <c r="BG2481" s="193">
        <f>IF(N2481="zákl. přenesená",J2481,0)</f>
        <v>0</v>
      </c>
      <c r="BH2481" s="193">
        <f>IF(N2481="sníž. přenesená",J2481,0)</f>
        <v>0</v>
      </c>
      <c r="BI2481" s="193">
        <f>IF(N2481="nulová",J2481,0)</f>
        <v>0</v>
      </c>
      <c r="BJ2481" s="20" t="s">
        <v>79</v>
      </c>
      <c r="BK2481" s="193">
        <f>ROUND(I2481*H2481,2)</f>
        <v>0</v>
      </c>
      <c r="BL2481" s="20" t="s">
        <v>226</v>
      </c>
      <c r="BM2481" s="192" t="s">
        <v>3097</v>
      </c>
    </row>
    <row r="2482" spans="1:65" s="2" customFormat="1" ht="11.25">
      <c r="A2482" s="37"/>
      <c r="B2482" s="38"/>
      <c r="C2482" s="39"/>
      <c r="D2482" s="194" t="s">
        <v>172</v>
      </c>
      <c r="E2482" s="39"/>
      <c r="F2482" s="195" t="s">
        <v>3098</v>
      </c>
      <c r="G2482" s="39"/>
      <c r="H2482" s="39"/>
      <c r="I2482" s="196"/>
      <c r="J2482" s="39"/>
      <c r="K2482" s="39"/>
      <c r="L2482" s="42"/>
      <c r="M2482" s="197"/>
      <c r="N2482" s="198"/>
      <c r="O2482" s="67"/>
      <c r="P2482" s="67"/>
      <c r="Q2482" s="67"/>
      <c r="R2482" s="67"/>
      <c r="S2482" s="67"/>
      <c r="T2482" s="68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T2482" s="20" t="s">
        <v>172</v>
      </c>
      <c r="AU2482" s="20" t="s">
        <v>85</v>
      </c>
    </row>
    <row r="2483" spans="1:65" s="13" customFormat="1" ht="11.25">
      <c r="B2483" s="199"/>
      <c r="C2483" s="200"/>
      <c r="D2483" s="201" t="s">
        <v>181</v>
      </c>
      <c r="E2483" s="202" t="s">
        <v>19</v>
      </c>
      <c r="F2483" s="203" t="s">
        <v>2961</v>
      </c>
      <c r="G2483" s="200"/>
      <c r="H2483" s="204">
        <v>1</v>
      </c>
      <c r="I2483" s="205"/>
      <c r="J2483" s="200"/>
      <c r="K2483" s="200"/>
      <c r="L2483" s="206"/>
      <c r="M2483" s="207"/>
      <c r="N2483" s="208"/>
      <c r="O2483" s="208"/>
      <c r="P2483" s="208"/>
      <c r="Q2483" s="208"/>
      <c r="R2483" s="208"/>
      <c r="S2483" s="208"/>
      <c r="T2483" s="209"/>
      <c r="AT2483" s="210" t="s">
        <v>181</v>
      </c>
      <c r="AU2483" s="210" t="s">
        <v>85</v>
      </c>
      <c r="AV2483" s="13" t="s">
        <v>79</v>
      </c>
      <c r="AW2483" s="13" t="s">
        <v>31</v>
      </c>
      <c r="AX2483" s="13" t="s">
        <v>69</v>
      </c>
      <c r="AY2483" s="210" t="s">
        <v>165</v>
      </c>
    </row>
    <row r="2484" spans="1:65" s="13" customFormat="1" ht="11.25">
      <c r="B2484" s="199"/>
      <c r="C2484" s="200"/>
      <c r="D2484" s="201" t="s">
        <v>181</v>
      </c>
      <c r="E2484" s="202" t="s">
        <v>19</v>
      </c>
      <c r="F2484" s="203" t="s">
        <v>2962</v>
      </c>
      <c r="G2484" s="200"/>
      <c r="H2484" s="204">
        <v>1</v>
      </c>
      <c r="I2484" s="205"/>
      <c r="J2484" s="200"/>
      <c r="K2484" s="200"/>
      <c r="L2484" s="206"/>
      <c r="M2484" s="207"/>
      <c r="N2484" s="208"/>
      <c r="O2484" s="208"/>
      <c r="P2484" s="208"/>
      <c r="Q2484" s="208"/>
      <c r="R2484" s="208"/>
      <c r="S2484" s="208"/>
      <c r="T2484" s="209"/>
      <c r="AT2484" s="210" t="s">
        <v>181</v>
      </c>
      <c r="AU2484" s="210" t="s">
        <v>85</v>
      </c>
      <c r="AV2484" s="13" t="s">
        <v>79</v>
      </c>
      <c r="AW2484" s="13" t="s">
        <v>31</v>
      </c>
      <c r="AX2484" s="13" t="s">
        <v>69</v>
      </c>
      <c r="AY2484" s="210" t="s">
        <v>165</v>
      </c>
    </row>
    <row r="2485" spans="1:65" s="13" customFormat="1" ht="11.25">
      <c r="B2485" s="199"/>
      <c r="C2485" s="200"/>
      <c r="D2485" s="201" t="s">
        <v>181</v>
      </c>
      <c r="E2485" s="202" t="s">
        <v>19</v>
      </c>
      <c r="F2485" s="203" t="s">
        <v>3025</v>
      </c>
      <c r="G2485" s="200"/>
      <c r="H2485" s="204">
        <v>1</v>
      </c>
      <c r="I2485" s="205"/>
      <c r="J2485" s="200"/>
      <c r="K2485" s="200"/>
      <c r="L2485" s="206"/>
      <c r="M2485" s="207"/>
      <c r="N2485" s="208"/>
      <c r="O2485" s="208"/>
      <c r="P2485" s="208"/>
      <c r="Q2485" s="208"/>
      <c r="R2485" s="208"/>
      <c r="S2485" s="208"/>
      <c r="T2485" s="209"/>
      <c r="AT2485" s="210" t="s">
        <v>181</v>
      </c>
      <c r="AU2485" s="210" t="s">
        <v>85</v>
      </c>
      <c r="AV2485" s="13" t="s">
        <v>79</v>
      </c>
      <c r="AW2485" s="13" t="s">
        <v>31</v>
      </c>
      <c r="AX2485" s="13" t="s">
        <v>69</v>
      </c>
      <c r="AY2485" s="210" t="s">
        <v>165</v>
      </c>
    </row>
    <row r="2486" spans="1:65" s="15" customFormat="1" ht="11.25">
      <c r="B2486" s="221"/>
      <c r="C2486" s="222"/>
      <c r="D2486" s="201" t="s">
        <v>181</v>
      </c>
      <c r="E2486" s="223" t="s">
        <v>19</v>
      </c>
      <c r="F2486" s="224" t="s">
        <v>184</v>
      </c>
      <c r="G2486" s="222"/>
      <c r="H2486" s="225">
        <v>3</v>
      </c>
      <c r="I2486" s="226"/>
      <c r="J2486" s="222"/>
      <c r="K2486" s="222"/>
      <c r="L2486" s="227"/>
      <c r="M2486" s="228"/>
      <c r="N2486" s="229"/>
      <c r="O2486" s="229"/>
      <c r="P2486" s="229"/>
      <c r="Q2486" s="229"/>
      <c r="R2486" s="229"/>
      <c r="S2486" s="229"/>
      <c r="T2486" s="230"/>
      <c r="AT2486" s="231" t="s">
        <v>181</v>
      </c>
      <c r="AU2486" s="231" t="s">
        <v>85</v>
      </c>
      <c r="AV2486" s="15" t="s">
        <v>88</v>
      </c>
      <c r="AW2486" s="15" t="s">
        <v>31</v>
      </c>
      <c r="AX2486" s="15" t="s">
        <v>73</v>
      </c>
      <c r="AY2486" s="231" t="s">
        <v>165</v>
      </c>
    </row>
    <row r="2487" spans="1:65" s="2" customFormat="1" ht="37.9" customHeight="1">
      <c r="A2487" s="37"/>
      <c r="B2487" s="38"/>
      <c r="C2487" s="233" t="s">
        <v>3099</v>
      </c>
      <c r="D2487" s="233" t="s">
        <v>502</v>
      </c>
      <c r="E2487" s="234" t="s">
        <v>3100</v>
      </c>
      <c r="F2487" s="235" t="s">
        <v>3101</v>
      </c>
      <c r="G2487" s="236" t="s">
        <v>290</v>
      </c>
      <c r="H2487" s="237">
        <v>3</v>
      </c>
      <c r="I2487" s="238"/>
      <c r="J2487" s="239">
        <f>ROUND(I2487*H2487,2)</f>
        <v>0</v>
      </c>
      <c r="K2487" s="235" t="s">
        <v>171</v>
      </c>
      <c r="L2487" s="240"/>
      <c r="M2487" s="241" t="s">
        <v>19</v>
      </c>
      <c r="N2487" s="242" t="s">
        <v>41</v>
      </c>
      <c r="O2487" s="67"/>
      <c r="P2487" s="190">
        <f>O2487*H2487</f>
        <v>0</v>
      </c>
      <c r="Q2487" s="190">
        <v>2.5999999999999999E-2</v>
      </c>
      <c r="R2487" s="190">
        <f>Q2487*H2487</f>
        <v>7.8E-2</v>
      </c>
      <c r="S2487" s="190">
        <v>0</v>
      </c>
      <c r="T2487" s="191">
        <f>S2487*H2487</f>
        <v>0</v>
      </c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R2487" s="192" t="s">
        <v>297</v>
      </c>
      <c r="AT2487" s="192" t="s">
        <v>502</v>
      </c>
      <c r="AU2487" s="192" t="s">
        <v>85</v>
      </c>
      <c r="AY2487" s="20" t="s">
        <v>165</v>
      </c>
      <c r="BE2487" s="193">
        <f>IF(N2487="základní",J2487,0)</f>
        <v>0</v>
      </c>
      <c r="BF2487" s="193">
        <f>IF(N2487="snížená",J2487,0)</f>
        <v>0</v>
      </c>
      <c r="BG2487" s="193">
        <f>IF(N2487="zákl. přenesená",J2487,0)</f>
        <v>0</v>
      </c>
      <c r="BH2487" s="193">
        <f>IF(N2487="sníž. přenesená",J2487,0)</f>
        <v>0</v>
      </c>
      <c r="BI2487" s="193">
        <f>IF(N2487="nulová",J2487,0)</f>
        <v>0</v>
      </c>
      <c r="BJ2487" s="20" t="s">
        <v>79</v>
      </c>
      <c r="BK2487" s="193">
        <f>ROUND(I2487*H2487,2)</f>
        <v>0</v>
      </c>
      <c r="BL2487" s="20" t="s">
        <v>226</v>
      </c>
      <c r="BM2487" s="192" t="s">
        <v>3102</v>
      </c>
    </row>
    <row r="2488" spans="1:65" s="2" customFormat="1" ht="37.9" customHeight="1">
      <c r="A2488" s="37"/>
      <c r="B2488" s="38"/>
      <c r="C2488" s="181" t="s">
        <v>1905</v>
      </c>
      <c r="D2488" s="181" t="s">
        <v>167</v>
      </c>
      <c r="E2488" s="182" t="s">
        <v>3103</v>
      </c>
      <c r="F2488" s="183" t="s">
        <v>3104</v>
      </c>
      <c r="G2488" s="184" t="s">
        <v>290</v>
      </c>
      <c r="H2488" s="185">
        <v>2</v>
      </c>
      <c r="I2488" s="186"/>
      <c r="J2488" s="187">
        <f>ROUND(I2488*H2488,2)</f>
        <v>0</v>
      </c>
      <c r="K2488" s="183" t="s">
        <v>171</v>
      </c>
      <c r="L2488" s="42"/>
      <c r="M2488" s="188" t="s">
        <v>19</v>
      </c>
      <c r="N2488" s="189" t="s">
        <v>41</v>
      </c>
      <c r="O2488" s="67"/>
      <c r="P2488" s="190">
        <f>O2488*H2488</f>
        <v>0</v>
      </c>
      <c r="Q2488" s="190">
        <v>4.6999999999999999E-4</v>
      </c>
      <c r="R2488" s="190">
        <f>Q2488*H2488</f>
        <v>9.3999999999999997E-4</v>
      </c>
      <c r="S2488" s="190">
        <v>0</v>
      </c>
      <c r="T2488" s="191">
        <f>S2488*H2488</f>
        <v>0</v>
      </c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R2488" s="192" t="s">
        <v>226</v>
      </c>
      <c r="AT2488" s="192" t="s">
        <v>167</v>
      </c>
      <c r="AU2488" s="192" t="s">
        <v>85</v>
      </c>
      <c r="AY2488" s="20" t="s">
        <v>165</v>
      </c>
      <c r="BE2488" s="193">
        <f>IF(N2488="základní",J2488,0)</f>
        <v>0</v>
      </c>
      <c r="BF2488" s="193">
        <f>IF(N2488="snížená",J2488,0)</f>
        <v>0</v>
      </c>
      <c r="BG2488" s="193">
        <f>IF(N2488="zákl. přenesená",J2488,0)</f>
        <v>0</v>
      </c>
      <c r="BH2488" s="193">
        <f>IF(N2488="sníž. přenesená",J2488,0)</f>
        <v>0</v>
      </c>
      <c r="BI2488" s="193">
        <f>IF(N2488="nulová",J2488,0)</f>
        <v>0</v>
      </c>
      <c r="BJ2488" s="20" t="s">
        <v>79</v>
      </c>
      <c r="BK2488" s="193">
        <f>ROUND(I2488*H2488,2)</f>
        <v>0</v>
      </c>
      <c r="BL2488" s="20" t="s">
        <v>226</v>
      </c>
      <c r="BM2488" s="192" t="s">
        <v>3105</v>
      </c>
    </row>
    <row r="2489" spans="1:65" s="2" customFormat="1" ht="11.25">
      <c r="A2489" s="37"/>
      <c r="B2489" s="38"/>
      <c r="C2489" s="39"/>
      <c r="D2489" s="194" t="s">
        <v>172</v>
      </c>
      <c r="E2489" s="39"/>
      <c r="F2489" s="195" t="s">
        <v>3106</v>
      </c>
      <c r="G2489" s="39"/>
      <c r="H2489" s="39"/>
      <c r="I2489" s="196"/>
      <c r="J2489" s="39"/>
      <c r="K2489" s="39"/>
      <c r="L2489" s="42"/>
      <c r="M2489" s="197"/>
      <c r="N2489" s="198"/>
      <c r="O2489" s="67"/>
      <c r="P2489" s="67"/>
      <c r="Q2489" s="67"/>
      <c r="R2489" s="67"/>
      <c r="S2489" s="67"/>
      <c r="T2489" s="68"/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T2489" s="20" t="s">
        <v>172</v>
      </c>
      <c r="AU2489" s="20" t="s">
        <v>85</v>
      </c>
    </row>
    <row r="2490" spans="1:65" s="2" customFormat="1" ht="37.9" customHeight="1">
      <c r="A2490" s="37"/>
      <c r="B2490" s="38"/>
      <c r="C2490" s="233" t="s">
        <v>3107</v>
      </c>
      <c r="D2490" s="233" t="s">
        <v>502</v>
      </c>
      <c r="E2490" s="234" t="s">
        <v>3108</v>
      </c>
      <c r="F2490" s="235" t="s">
        <v>3109</v>
      </c>
      <c r="G2490" s="236" t="s">
        <v>290</v>
      </c>
      <c r="H2490" s="237">
        <v>1</v>
      </c>
      <c r="I2490" s="238"/>
      <c r="J2490" s="239">
        <f>ROUND(I2490*H2490,2)</f>
        <v>0</v>
      </c>
      <c r="K2490" s="235" t="s">
        <v>171</v>
      </c>
      <c r="L2490" s="240"/>
      <c r="M2490" s="241" t="s">
        <v>19</v>
      </c>
      <c r="N2490" s="242" t="s">
        <v>41</v>
      </c>
      <c r="O2490" s="67"/>
      <c r="P2490" s="190">
        <f>O2490*H2490</f>
        <v>0</v>
      </c>
      <c r="Q2490" s="190">
        <v>5.6000000000000001E-2</v>
      </c>
      <c r="R2490" s="190">
        <f>Q2490*H2490</f>
        <v>5.6000000000000001E-2</v>
      </c>
      <c r="S2490" s="190">
        <v>0</v>
      </c>
      <c r="T2490" s="191">
        <f>S2490*H2490</f>
        <v>0</v>
      </c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R2490" s="192" t="s">
        <v>297</v>
      </c>
      <c r="AT2490" s="192" t="s">
        <v>502</v>
      </c>
      <c r="AU2490" s="192" t="s">
        <v>85</v>
      </c>
      <c r="AY2490" s="20" t="s">
        <v>165</v>
      </c>
      <c r="BE2490" s="193">
        <f>IF(N2490="základní",J2490,0)</f>
        <v>0</v>
      </c>
      <c r="BF2490" s="193">
        <f>IF(N2490="snížená",J2490,0)</f>
        <v>0</v>
      </c>
      <c r="BG2490" s="193">
        <f>IF(N2490="zákl. přenesená",J2490,0)</f>
        <v>0</v>
      </c>
      <c r="BH2490" s="193">
        <f>IF(N2490="sníž. přenesená",J2490,0)</f>
        <v>0</v>
      </c>
      <c r="BI2490" s="193">
        <f>IF(N2490="nulová",J2490,0)</f>
        <v>0</v>
      </c>
      <c r="BJ2490" s="20" t="s">
        <v>79</v>
      </c>
      <c r="BK2490" s="193">
        <f>ROUND(I2490*H2490,2)</f>
        <v>0</v>
      </c>
      <c r="BL2490" s="20" t="s">
        <v>226</v>
      </c>
      <c r="BM2490" s="192" t="s">
        <v>3110</v>
      </c>
    </row>
    <row r="2491" spans="1:65" s="13" customFormat="1" ht="11.25">
      <c r="B2491" s="199"/>
      <c r="C2491" s="200"/>
      <c r="D2491" s="201" t="s">
        <v>181</v>
      </c>
      <c r="E2491" s="202" t="s">
        <v>19</v>
      </c>
      <c r="F2491" s="203" t="s">
        <v>2960</v>
      </c>
      <c r="G2491" s="200"/>
      <c r="H2491" s="204">
        <v>1</v>
      </c>
      <c r="I2491" s="205"/>
      <c r="J2491" s="200"/>
      <c r="K2491" s="200"/>
      <c r="L2491" s="206"/>
      <c r="M2491" s="207"/>
      <c r="N2491" s="208"/>
      <c r="O2491" s="208"/>
      <c r="P2491" s="208"/>
      <c r="Q2491" s="208"/>
      <c r="R2491" s="208"/>
      <c r="S2491" s="208"/>
      <c r="T2491" s="209"/>
      <c r="AT2491" s="210" t="s">
        <v>181</v>
      </c>
      <c r="AU2491" s="210" t="s">
        <v>85</v>
      </c>
      <c r="AV2491" s="13" t="s">
        <v>79</v>
      </c>
      <c r="AW2491" s="13" t="s">
        <v>31</v>
      </c>
      <c r="AX2491" s="13" t="s">
        <v>73</v>
      </c>
      <c r="AY2491" s="210" t="s">
        <v>165</v>
      </c>
    </row>
    <row r="2492" spans="1:65" s="2" customFormat="1" ht="37.9" customHeight="1">
      <c r="A2492" s="37"/>
      <c r="B2492" s="38"/>
      <c r="C2492" s="233" t="s">
        <v>1911</v>
      </c>
      <c r="D2492" s="233" t="s">
        <v>502</v>
      </c>
      <c r="E2492" s="234" t="s">
        <v>3111</v>
      </c>
      <c r="F2492" s="235" t="s">
        <v>3112</v>
      </c>
      <c r="G2492" s="236" t="s">
        <v>290</v>
      </c>
      <c r="H2492" s="237">
        <v>1</v>
      </c>
      <c r="I2492" s="238"/>
      <c r="J2492" s="239">
        <f>ROUND(I2492*H2492,2)</f>
        <v>0</v>
      </c>
      <c r="K2492" s="235" t="s">
        <v>171</v>
      </c>
      <c r="L2492" s="240"/>
      <c r="M2492" s="241" t="s">
        <v>19</v>
      </c>
      <c r="N2492" s="242" t="s">
        <v>41</v>
      </c>
      <c r="O2492" s="67"/>
      <c r="P2492" s="190">
        <f>O2492*H2492</f>
        <v>0</v>
      </c>
      <c r="Q2492" s="190">
        <v>4.2999999999999997E-2</v>
      </c>
      <c r="R2492" s="190">
        <f>Q2492*H2492</f>
        <v>4.2999999999999997E-2</v>
      </c>
      <c r="S2492" s="190">
        <v>0</v>
      </c>
      <c r="T2492" s="191">
        <f>S2492*H2492</f>
        <v>0</v>
      </c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R2492" s="192" t="s">
        <v>297</v>
      </c>
      <c r="AT2492" s="192" t="s">
        <v>502</v>
      </c>
      <c r="AU2492" s="192" t="s">
        <v>85</v>
      </c>
      <c r="AY2492" s="20" t="s">
        <v>165</v>
      </c>
      <c r="BE2492" s="193">
        <f>IF(N2492="základní",J2492,0)</f>
        <v>0</v>
      </c>
      <c r="BF2492" s="193">
        <f>IF(N2492="snížená",J2492,0)</f>
        <v>0</v>
      </c>
      <c r="BG2492" s="193">
        <f>IF(N2492="zákl. přenesená",J2492,0)</f>
        <v>0</v>
      </c>
      <c r="BH2492" s="193">
        <f>IF(N2492="sníž. přenesená",J2492,0)</f>
        <v>0</v>
      </c>
      <c r="BI2492" s="193">
        <f>IF(N2492="nulová",J2492,0)</f>
        <v>0</v>
      </c>
      <c r="BJ2492" s="20" t="s">
        <v>79</v>
      </c>
      <c r="BK2492" s="193">
        <f>ROUND(I2492*H2492,2)</f>
        <v>0</v>
      </c>
      <c r="BL2492" s="20" t="s">
        <v>226</v>
      </c>
      <c r="BM2492" s="192" t="s">
        <v>3113</v>
      </c>
    </row>
    <row r="2493" spans="1:65" s="13" customFormat="1" ht="11.25">
      <c r="B2493" s="199"/>
      <c r="C2493" s="200"/>
      <c r="D2493" s="201" t="s">
        <v>181</v>
      </c>
      <c r="E2493" s="202" t="s">
        <v>19</v>
      </c>
      <c r="F2493" s="203" t="s">
        <v>2952</v>
      </c>
      <c r="G2493" s="200"/>
      <c r="H2493" s="204">
        <v>1</v>
      </c>
      <c r="I2493" s="205"/>
      <c r="J2493" s="200"/>
      <c r="K2493" s="200"/>
      <c r="L2493" s="206"/>
      <c r="M2493" s="207"/>
      <c r="N2493" s="208"/>
      <c r="O2493" s="208"/>
      <c r="P2493" s="208"/>
      <c r="Q2493" s="208"/>
      <c r="R2493" s="208"/>
      <c r="S2493" s="208"/>
      <c r="T2493" s="209"/>
      <c r="AT2493" s="210" t="s">
        <v>181</v>
      </c>
      <c r="AU2493" s="210" t="s">
        <v>85</v>
      </c>
      <c r="AV2493" s="13" t="s">
        <v>79</v>
      </c>
      <c r="AW2493" s="13" t="s">
        <v>31</v>
      </c>
      <c r="AX2493" s="13" t="s">
        <v>73</v>
      </c>
      <c r="AY2493" s="210" t="s">
        <v>165</v>
      </c>
    </row>
    <row r="2494" spans="1:65" s="2" customFormat="1" ht="37.9" customHeight="1">
      <c r="A2494" s="37"/>
      <c r="B2494" s="38"/>
      <c r="C2494" s="181" t="s">
        <v>3114</v>
      </c>
      <c r="D2494" s="181" t="s">
        <v>167</v>
      </c>
      <c r="E2494" s="182" t="s">
        <v>3115</v>
      </c>
      <c r="F2494" s="183" t="s">
        <v>3116</v>
      </c>
      <c r="G2494" s="184" t="s">
        <v>290</v>
      </c>
      <c r="H2494" s="185">
        <v>3</v>
      </c>
      <c r="I2494" s="186"/>
      <c r="J2494" s="187">
        <f>ROUND(I2494*H2494,2)</f>
        <v>0</v>
      </c>
      <c r="K2494" s="183" t="s">
        <v>171</v>
      </c>
      <c r="L2494" s="42"/>
      <c r="M2494" s="188" t="s">
        <v>19</v>
      </c>
      <c r="N2494" s="189" t="s">
        <v>41</v>
      </c>
      <c r="O2494" s="67"/>
      <c r="P2494" s="190">
        <f>O2494*H2494</f>
        <v>0</v>
      </c>
      <c r="Q2494" s="190">
        <v>4.0000000000000002E-4</v>
      </c>
      <c r="R2494" s="190">
        <f>Q2494*H2494</f>
        <v>1.2000000000000001E-3</v>
      </c>
      <c r="S2494" s="190">
        <v>0</v>
      </c>
      <c r="T2494" s="191">
        <f>S2494*H2494</f>
        <v>0</v>
      </c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R2494" s="192" t="s">
        <v>226</v>
      </c>
      <c r="AT2494" s="192" t="s">
        <v>167</v>
      </c>
      <c r="AU2494" s="192" t="s">
        <v>85</v>
      </c>
      <c r="AY2494" s="20" t="s">
        <v>165</v>
      </c>
      <c r="BE2494" s="193">
        <f>IF(N2494="základní",J2494,0)</f>
        <v>0</v>
      </c>
      <c r="BF2494" s="193">
        <f>IF(N2494="snížená",J2494,0)</f>
        <v>0</v>
      </c>
      <c r="BG2494" s="193">
        <f>IF(N2494="zákl. přenesená",J2494,0)</f>
        <v>0</v>
      </c>
      <c r="BH2494" s="193">
        <f>IF(N2494="sníž. přenesená",J2494,0)</f>
        <v>0</v>
      </c>
      <c r="BI2494" s="193">
        <f>IF(N2494="nulová",J2494,0)</f>
        <v>0</v>
      </c>
      <c r="BJ2494" s="20" t="s">
        <v>79</v>
      </c>
      <c r="BK2494" s="193">
        <f>ROUND(I2494*H2494,2)</f>
        <v>0</v>
      </c>
      <c r="BL2494" s="20" t="s">
        <v>226</v>
      </c>
      <c r="BM2494" s="192" t="s">
        <v>3117</v>
      </c>
    </row>
    <row r="2495" spans="1:65" s="2" customFormat="1" ht="11.25">
      <c r="A2495" s="37"/>
      <c r="B2495" s="38"/>
      <c r="C2495" s="39"/>
      <c r="D2495" s="194" t="s">
        <v>172</v>
      </c>
      <c r="E2495" s="39"/>
      <c r="F2495" s="195" t="s">
        <v>3118</v>
      </c>
      <c r="G2495" s="39"/>
      <c r="H2495" s="39"/>
      <c r="I2495" s="196"/>
      <c r="J2495" s="39"/>
      <c r="K2495" s="39"/>
      <c r="L2495" s="42"/>
      <c r="M2495" s="197"/>
      <c r="N2495" s="198"/>
      <c r="O2495" s="67"/>
      <c r="P2495" s="67"/>
      <c r="Q2495" s="67"/>
      <c r="R2495" s="67"/>
      <c r="S2495" s="67"/>
      <c r="T2495" s="68"/>
      <c r="U2495" s="37"/>
      <c r="V2495" s="37"/>
      <c r="W2495" s="37"/>
      <c r="X2495" s="37"/>
      <c r="Y2495" s="37"/>
      <c r="Z2495" s="37"/>
      <c r="AA2495" s="37"/>
      <c r="AB2495" s="37"/>
      <c r="AC2495" s="37"/>
      <c r="AD2495" s="37"/>
      <c r="AE2495" s="37"/>
      <c r="AT2495" s="20" t="s">
        <v>172</v>
      </c>
      <c r="AU2495" s="20" t="s">
        <v>85</v>
      </c>
    </row>
    <row r="2496" spans="1:65" s="2" customFormat="1" ht="37.9" customHeight="1">
      <c r="A2496" s="37"/>
      <c r="B2496" s="38"/>
      <c r="C2496" s="233" t="s">
        <v>1915</v>
      </c>
      <c r="D2496" s="233" t="s">
        <v>502</v>
      </c>
      <c r="E2496" s="234" t="s">
        <v>3119</v>
      </c>
      <c r="F2496" s="235" t="s">
        <v>3120</v>
      </c>
      <c r="G2496" s="236" t="s">
        <v>290</v>
      </c>
      <c r="H2496" s="237">
        <v>3</v>
      </c>
      <c r="I2496" s="238"/>
      <c r="J2496" s="239">
        <f>ROUND(I2496*H2496,2)</f>
        <v>0</v>
      </c>
      <c r="K2496" s="235" t="s">
        <v>171</v>
      </c>
      <c r="L2496" s="240"/>
      <c r="M2496" s="241" t="s">
        <v>19</v>
      </c>
      <c r="N2496" s="242" t="s">
        <v>41</v>
      </c>
      <c r="O2496" s="67"/>
      <c r="P2496" s="190">
        <f>O2496*H2496</f>
        <v>0</v>
      </c>
      <c r="Q2496" s="190">
        <v>1.6E-2</v>
      </c>
      <c r="R2496" s="190">
        <f>Q2496*H2496</f>
        <v>4.8000000000000001E-2</v>
      </c>
      <c r="S2496" s="190">
        <v>0</v>
      </c>
      <c r="T2496" s="191">
        <f>S2496*H2496</f>
        <v>0</v>
      </c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R2496" s="192" t="s">
        <v>297</v>
      </c>
      <c r="AT2496" s="192" t="s">
        <v>502</v>
      </c>
      <c r="AU2496" s="192" t="s">
        <v>85</v>
      </c>
      <c r="AY2496" s="20" t="s">
        <v>165</v>
      </c>
      <c r="BE2496" s="193">
        <f>IF(N2496="základní",J2496,0)</f>
        <v>0</v>
      </c>
      <c r="BF2496" s="193">
        <f>IF(N2496="snížená",J2496,0)</f>
        <v>0</v>
      </c>
      <c r="BG2496" s="193">
        <f>IF(N2496="zákl. přenesená",J2496,0)</f>
        <v>0</v>
      </c>
      <c r="BH2496" s="193">
        <f>IF(N2496="sníž. přenesená",J2496,0)</f>
        <v>0</v>
      </c>
      <c r="BI2496" s="193">
        <f>IF(N2496="nulová",J2496,0)</f>
        <v>0</v>
      </c>
      <c r="BJ2496" s="20" t="s">
        <v>79</v>
      </c>
      <c r="BK2496" s="193">
        <f>ROUND(I2496*H2496,2)</f>
        <v>0</v>
      </c>
      <c r="BL2496" s="20" t="s">
        <v>226</v>
      </c>
      <c r="BM2496" s="192" t="s">
        <v>3121</v>
      </c>
    </row>
    <row r="2497" spans="1:65" s="13" customFormat="1" ht="11.25">
      <c r="B2497" s="199"/>
      <c r="C2497" s="200"/>
      <c r="D2497" s="201" t="s">
        <v>181</v>
      </c>
      <c r="E2497" s="202" t="s">
        <v>19</v>
      </c>
      <c r="F2497" s="203" t="s">
        <v>3122</v>
      </c>
      <c r="G2497" s="200"/>
      <c r="H2497" s="204">
        <v>2</v>
      </c>
      <c r="I2497" s="205"/>
      <c r="J2497" s="200"/>
      <c r="K2497" s="200"/>
      <c r="L2497" s="206"/>
      <c r="M2497" s="207"/>
      <c r="N2497" s="208"/>
      <c r="O2497" s="208"/>
      <c r="P2497" s="208"/>
      <c r="Q2497" s="208"/>
      <c r="R2497" s="208"/>
      <c r="S2497" s="208"/>
      <c r="T2497" s="209"/>
      <c r="AT2497" s="210" t="s">
        <v>181</v>
      </c>
      <c r="AU2497" s="210" t="s">
        <v>85</v>
      </c>
      <c r="AV2497" s="13" t="s">
        <v>79</v>
      </c>
      <c r="AW2497" s="13" t="s">
        <v>31</v>
      </c>
      <c r="AX2497" s="13" t="s">
        <v>69</v>
      </c>
      <c r="AY2497" s="210" t="s">
        <v>165</v>
      </c>
    </row>
    <row r="2498" spans="1:65" s="13" customFormat="1" ht="11.25">
      <c r="B2498" s="199"/>
      <c r="C2498" s="200"/>
      <c r="D2498" s="201" t="s">
        <v>181</v>
      </c>
      <c r="E2498" s="202" t="s">
        <v>19</v>
      </c>
      <c r="F2498" s="203" t="s">
        <v>2981</v>
      </c>
      <c r="G2498" s="200"/>
      <c r="H2498" s="204">
        <v>1</v>
      </c>
      <c r="I2498" s="205"/>
      <c r="J2498" s="200"/>
      <c r="K2498" s="200"/>
      <c r="L2498" s="206"/>
      <c r="M2498" s="207"/>
      <c r="N2498" s="208"/>
      <c r="O2498" s="208"/>
      <c r="P2498" s="208"/>
      <c r="Q2498" s="208"/>
      <c r="R2498" s="208"/>
      <c r="S2498" s="208"/>
      <c r="T2498" s="209"/>
      <c r="AT2498" s="210" t="s">
        <v>181</v>
      </c>
      <c r="AU2498" s="210" t="s">
        <v>85</v>
      </c>
      <c r="AV2498" s="13" t="s">
        <v>79</v>
      </c>
      <c r="AW2498" s="13" t="s">
        <v>31</v>
      </c>
      <c r="AX2498" s="13" t="s">
        <v>69</v>
      </c>
      <c r="AY2498" s="210" t="s">
        <v>165</v>
      </c>
    </row>
    <row r="2499" spans="1:65" s="15" customFormat="1" ht="11.25">
      <c r="B2499" s="221"/>
      <c r="C2499" s="222"/>
      <c r="D2499" s="201" t="s">
        <v>181</v>
      </c>
      <c r="E2499" s="223" t="s">
        <v>19</v>
      </c>
      <c r="F2499" s="224" t="s">
        <v>184</v>
      </c>
      <c r="G2499" s="222"/>
      <c r="H2499" s="225">
        <v>3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181</v>
      </c>
      <c r="AU2499" s="231" t="s">
        <v>85</v>
      </c>
      <c r="AV2499" s="15" t="s">
        <v>88</v>
      </c>
      <c r="AW2499" s="15" t="s">
        <v>31</v>
      </c>
      <c r="AX2499" s="15" t="s">
        <v>73</v>
      </c>
      <c r="AY2499" s="231" t="s">
        <v>165</v>
      </c>
    </row>
    <row r="2500" spans="1:65" s="2" customFormat="1" ht="44.25" customHeight="1">
      <c r="A2500" s="37"/>
      <c r="B2500" s="38"/>
      <c r="C2500" s="181" t="s">
        <v>3123</v>
      </c>
      <c r="D2500" s="181" t="s">
        <v>167</v>
      </c>
      <c r="E2500" s="182" t="s">
        <v>3124</v>
      </c>
      <c r="F2500" s="183" t="s">
        <v>3125</v>
      </c>
      <c r="G2500" s="184" t="s">
        <v>290</v>
      </c>
      <c r="H2500" s="185">
        <v>15</v>
      </c>
      <c r="I2500" s="186"/>
      <c r="J2500" s="187">
        <f>ROUND(I2500*H2500,2)</f>
        <v>0</v>
      </c>
      <c r="K2500" s="183" t="s">
        <v>171</v>
      </c>
      <c r="L2500" s="42"/>
      <c r="M2500" s="188" t="s">
        <v>19</v>
      </c>
      <c r="N2500" s="189" t="s">
        <v>41</v>
      </c>
      <c r="O2500" s="67"/>
      <c r="P2500" s="190">
        <f>O2500*H2500</f>
        <v>0</v>
      </c>
      <c r="Q2500" s="190">
        <v>4.0999999999999999E-4</v>
      </c>
      <c r="R2500" s="190">
        <f>Q2500*H2500</f>
        <v>6.1500000000000001E-3</v>
      </c>
      <c r="S2500" s="190">
        <v>0</v>
      </c>
      <c r="T2500" s="191">
        <f>S2500*H2500</f>
        <v>0</v>
      </c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R2500" s="192" t="s">
        <v>226</v>
      </c>
      <c r="AT2500" s="192" t="s">
        <v>167</v>
      </c>
      <c r="AU2500" s="192" t="s">
        <v>85</v>
      </c>
      <c r="AY2500" s="20" t="s">
        <v>165</v>
      </c>
      <c r="BE2500" s="193">
        <f>IF(N2500="základní",J2500,0)</f>
        <v>0</v>
      </c>
      <c r="BF2500" s="193">
        <f>IF(N2500="snížená",J2500,0)</f>
        <v>0</v>
      </c>
      <c r="BG2500" s="193">
        <f>IF(N2500="zákl. přenesená",J2500,0)</f>
        <v>0</v>
      </c>
      <c r="BH2500" s="193">
        <f>IF(N2500="sníž. přenesená",J2500,0)</f>
        <v>0</v>
      </c>
      <c r="BI2500" s="193">
        <f>IF(N2500="nulová",J2500,0)</f>
        <v>0</v>
      </c>
      <c r="BJ2500" s="20" t="s">
        <v>79</v>
      </c>
      <c r="BK2500" s="193">
        <f>ROUND(I2500*H2500,2)</f>
        <v>0</v>
      </c>
      <c r="BL2500" s="20" t="s">
        <v>226</v>
      </c>
      <c r="BM2500" s="192" t="s">
        <v>3126</v>
      </c>
    </row>
    <row r="2501" spans="1:65" s="2" customFormat="1" ht="11.25">
      <c r="A2501" s="37"/>
      <c r="B2501" s="38"/>
      <c r="C2501" s="39"/>
      <c r="D2501" s="194" t="s">
        <v>172</v>
      </c>
      <c r="E2501" s="39"/>
      <c r="F2501" s="195" t="s">
        <v>3127</v>
      </c>
      <c r="G2501" s="39"/>
      <c r="H2501" s="39"/>
      <c r="I2501" s="196"/>
      <c r="J2501" s="39"/>
      <c r="K2501" s="39"/>
      <c r="L2501" s="42"/>
      <c r="M2501" s="197"/>
      <c r="N2501" s="198"/>
      <c r="O2501" s="67"/>
      <c r="P2501" s="67"/>
      <c r="Q2501" s="67"/>
      <c r="R2501" s="67"/>
      <c r="S2501" s="67"/>
      <c r="T2501" s="68"/>
      <c r="U2501" s="37"/>
      <c r="V2501" s="37"/>
      <c r="W2501" s="37"/>
      <c r="X2501" s="37"/>
      <c r="Y2501" s="37"/>
      <c r="Z2501" s="37"/>
      <c r="AA2501" s="37"/>
      <c r="AB2501" s="37"/>
      <c r="AC2501" s="37"/>
      <c r="AD2501" s="37"/>
      <c r="AE2501" s="37"/>
      <c r="AT2501" s="20" t="s">
        <v>172</v>
      </c>
      <c r="AU2501" s="20" t="s">
        <v>85</v>
      </c>
    </row>
    <row r="2502" spans="1:65" s="2" customFormat="1" ht="37.9" customHeight="1">
      <c r="A2502" s="37"/>
      <c r="B2502" s="38"/>
      <c r="C2502" s="233" t="s">
        <v>1919</v>
      </c>
      <c r="D2502" s="233" t="s">
        <v>502</v>
      </c>
      <c r="E2502" s="234" t="s">
        <v>3128</v>
      </c>
      <c r="F2502" s="235" t="s">
        <v>3129</v>
      </c>
      <c r="G2502" s="236" t="s">
        <v>290</v>
      </c>
      <c r="H2502" s="237">
        <v>15</v>
      </c>
      <c r="I2502" s="238"/>
      <c r="J2502" s="239">
        <f>ROUND(I2502*H2502,2)</f>
        <v>0</v>
      </c>
      <c r="K2502" s="235" t="s">
        <v>171</v>
      </c>
      <c r="L2502" s="240"/>
      <c r="M2502" s="241" t="s">
        <v>19</v>
      </c>
      <c r="N2502" s="242" t="s">
        <v>41</v>
      </c>
      <c r="O2502" s="67"/>
      <c r="P2502" s="190">
        <f>O2502*H2502</f>
        <v>0</v>
      </c>
      <c r="Q2502" s="190">
        <v>2.5999999999999999E-2</v>
      </c>
      <c r="R2502" s="190">
        <f>Q2502*H2502</f>
        <v>0.38999999999999996</v>
      </c>
      <c r="S2502" s="190">
        <v>0</v>
      </c>
      <c r="T2502" s="191">
        <f>S2502*H2502</f>
        <v>0</v>
      </c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R2502" s="192" t="s">
        <v>297</v>
      </c>
      <c r="AT2502" s="192" t="s">
        <v>502</v>
      </c>
      <c r="AU2502" s="192" t="s">
        <v>85</v>
      </c>
      <c r="AY2502" s="20" t="s">
        <v>165</v>
      </c>
      <c r="BE2502" s="193">
        <f>IF(N2502="základní",J2502,0)</f>
        <v>0</v>
      </c>
      <c r="BF2502" s="193">
        <f>IF(N2502="snížená",J2502,0)</f>
        <v>0</v>
      </c>
      <c r="BG2502" s="193">
        <f>IF(N2502="zákl. přenesená",J2502,0)</f>
        <v>0</v>
      </c>
      <c r="BH2502" s="193">
        <f>IF(N2502="sníž. přenesená",J2502,0)</f>
        <v>0</v>
      </c>
      <c r="BI2502" s="193">
        <f>IF(N2502="nulová",J2502,0)</f>
        <v>0</v>
      </c>
      <c r="BJ2502" s="20" t="s">
        <v>79</v>
      </c>
      <c r="BK2502" s="193">
        <f>ROUND(I2502*H2502,2)</f>
        <v>0</v>
      </c>
      <c r="BL2502" s="20" t="s">
        <v>226</v>
      </c>
      <c r="BM2502" s="192" t="s">
        <v>3130</v>
      </c>
    </row>
    <row r="2503" spans="1:65" s="13" customFormat="1" ht="11.25">
      <c r="B2503" s="199"/>
      <c r="C2503" s="200"/>
      <c r="D2503" s="201" t="s">
        <v>181</v>
      </c>
      <c r="E2503" s="202" t="s">
        <v>19</v>
      </c>
      <c r="F2503" s="203" t="s">
        <v>2959</v>
      </c>
      <c r="G2503" s="200"/>
      <c r="H2503" s="204">
        <v>1</v>
      </c>
      <c r="I2503" s="205"/>
      <c r="J2503" s="200"/>
      <c r="K2503" s="200"/>
      <c r="L2503" s="206"/>
      <c r="M2503" s="207"/>
      <c r="N2503" s="208"/>
      <c r="O2503" s="208"/>
      <c r="P2503" s="208"/>
      <c r="Q2503" s="208"/>
      <c r="R2503" s="208"/>
      <c r="S2503" s="208"/>
      <c r="T2503" s="209"/>
      <c r="AT2503" s="210" t="s">
        <v>181</v>
      </c>
      <c r="AU2503" s="210" t="s">
        <v>85</v>
      </c>
      <c r="AV2503" s="13" t="s">
        <v>79</v>
      </c>
      <c r="AW2503" s="13" t="s">
        <v>31</v>
      </c>
      <c r="AX2503" s="13" t="s">
        <v>69</v>
      </c>
      <c r="AY2503" s="210" t="s">
        <v>165</v>
      </c>
    </row>
    <row r="2504" spans="1:65" s="13" customFormat="1" ht="11.25">
      <c r="B2504" s="199"/>
      <c r="C2504" s="200"/>
      <c r="D2504" s="201" t="s">
        <v>181</v>
      </c>
      <c r="E2504" s="202" t="s">
        <v>19</v>
      </c>
      <c r="F2504" s="203" t="s">
        <v>2982</v>
      </c>
      <c r="G2504" s="200"/>
      <c r="H2504" s="204">
        <v>1</v>
      </c>
      <c r="I2504" s="205"/>
      <c r="J2504" s="200"/>
      <c r="K2504" s="200"/>
      <c r="L2504" s="206"/>
      <c r="M2504" s="207"/>
      <c r="N2504" s="208"/>
      <c r="O2504" s="208"/>
      <c r="P2504" s="208"/>
      <c r="Q2504" s="208"/>
      <c r="R2504" s="208"/>
      <c r="S2504" s="208"/>
      <c r="T2504" s="209"/>
      <c r="AT2504" s="210" t="s">
        <v>181</v>
      </c>
      <c r="AU2504" s="210" t="s">
        <v>85</v>
      </c>
      <c r="AV2504" s="13" t="s">
        <v>79</v>
      </c>
      <c r="AW2504" s="13" t="s">
        <v>31</v>
      </c>
      <c r="AX2504" s="13" t="s">
        <v>69</v>
      </c>
      <c r="AY2504" s="210" t="s">
        <v>165</v>
      </c>
    </row>
    <row r="2505" spans="1:65" s="13" customFormat="1" ht="11.25">
      <c r="B2505" s="199"/>
      <c r="C2505" s="200"/>
      <c r="D2505" s="201" t="s">
        <v>181</v>
      </c>
      <c r="E2505" s="202" t="s">
        <v>19</v>
      </c>
      <c r="F2505" s="203" t="s">
        <v>3003</v>
      </c>
      <c r="G2505" s="200"/>
      <c r="H2505" s="204">
        <v>1</v>
      </c>
      <c r="I2505" s="205"/>
      <c r="J2505" s="200"/>
      <c r="K2505" s="200"/>
      <c r="L2505" s="206"/>
      <c r="M2505" s="207"/>
      <c r="N2505" s="208"/>
      <c r="O2505" s="208"/>
      <c r="P2505" s="208"/>
      <c r="Q2505" s="208"/>
      <c r="R2505" s="208"/>
      <c r="S2505" s="208"/>
      <c r="T2505" s="209"/>
      <c r="AT2505" s="210" t="s">
        <v>181</v>
      </c>
      <c r="AU2505" s="210" t="s">
        <v>85</v>
      </c>
      <c r="AV2505" s="13" t="s">
        <v>79</v>
      </c>
      <c r="AW2505" s="13" t="s">
        <v>31</v>
      </c>
      <c r="AX2505" s="13" t="s">
        <v>69</v>
      </c>
      <c r="AY2505" s="210" t="s">
        <v>165</v>
      </c>
    </row>
    <row r="2506" spans="1:65" s="13" customFormat="1" ht="11.25">
      <c r="B2506" s="199"/>
      <c r="C2506" s="200"/>
      <c r="D2506" s="201" t="s">
        <v>181</v>
      </c>
      <c r="E2506" s="202" t="s">
        <v>19</v>
      </c>
      <c r="F2506" s="203" t="s">
        <v>3131</v>
      </c>
      <c r="G2506" s="200"/>
      <c r="H2506" s="204">
        <v>12</v>
      </c>
      <c r="I2506" s="205"/>
      <c r="J2506" s="200"/>
      <c r="K2506" s="200"/>
      <c r="L2506" s="206"/>
      <c r="M2506" s="207"/>
      <c r="N2506" s="208"/>
      <c r="O2506" s="208"/>
      <c r="P2506" s="208"/>
      <c r="Q2506" s="208"/>
      <c r="R2506" s="208"/>
      <c r="S2506" s="208"/>
      <c r="T2506" s="209"/>
      <c r="AT2506" s="210" t="s">
        <v>181</v>
      </c>
      <c r="AU2506" s="210" t="s">
        <v>85</v>
      </c>
      <c r="AV2506" s="13" t="s">
        <v>79</v>
      </c>
      <c r="AW2506" s="13" t="s">
        <v>31</v>
      </c>
      <c r="AX2506" s="13" t="s">
        <v>69</v>
      </c>
      <c r="AY2506" s="210" t="s">
        <v>165</v>
      </c>
    </row>
    <row r="2507" spans="1:65" s="15" customFormat="1" ht="11.25">
      <c r="B2507" s="221"/>
      <c r="C2507" s="222"/>
      <c r="D2507" s="201" t="s">
        <v>181</v>
      </c>
      <c r="E2507" s="223" t="s">
        <v>19</v>
      </c>
      <c r="F2507" s="224" t="s">
        <v>184</v>
      </c>
      <c r="G2507" s="222"/>
      <c r="H2507" s="225">
        <v>15</v>
      </c>
      <c r="I2507" s="226"/>
      <c r="J2507" s="222"/>
      <c r="K2507" s="222"/>
      <c r="L2507" s="227"/>
      <c r="M2507" s="228"/>
      <c r="N2507" s="229"/>
      <c r="O2507" s="229"/>
      <c r="P2507" s="229"/>
      <c r="Q2507" s="229"/>
      <c r="R2507" s="229"/>
      <c r="S2507" s="229"/>
      <c r="T2507" s="230"/>
      <c r="AT2507" s="231" t="s">
        <v>181</v>
      </c>
      <c r="AU2507" s="231" t="s">
        <v>85</v>
      </c>
      <c r="AV2507" s="15" t="s">
        <v>88</v>
      </c>
      <c r="AW2507" s="15" t="s">
        <v>31</v>
      </c>
      <c r="AX2507" s="15" t="s">
        <v>73</v>
      </c>
      <c r="AY2507" s="231" t="s">
        <v>165</v>
      </c>
    </row>
    <row r="2508" spans="1:65" s="2" customFormat="1" ht="37.9" customHeight="1">
      <c r="A2508" s="37"/>
      <c r="B2508" s="38"/>
      <c r="C2508" s="181" t="s">
        <v>3132</v>
      </c>
      <c r="D2508" s="181" t="s">
        <v>167</v>
      </c>
      <c r="E2508" s="182" t="s">
        <v>3133</v>
      </c>
      <c r="F2508" s="183" t="s">
        <v>3134</v>
      </c>
      <c r="G2508" s="184" t="s">
        <v>290</v>
      </c>
      <c r="H2508" s="185">
        <v>2</v>
      </c>
      <c r="I2508" s="186"/>
      <c r="J2508" s="187">
        <f>ROUND(I2508*H2508,2)</f>
        <v>0</v>
      </c>
      <c r="K2508" s="183" t="s">
        <v>171</v>
      </c>
      <c r="L2508" s="42"/>
      <c r="M2508" s="188" t="s">
        <v>19</v>
      </c>
      <c r="N2508" s="189" t="s">
        <v>41</v>
      </c>
      <c r="O2508" s="67"/>
      <c r="P2508" s="190">
        <f>O2508*H2508</f>
        <v>0</v>
      </c>
      <c r="Q2508" s="190">
        <v>4.0999999999999999E-4</v>
      </c>
      <c r="R2508" s="190">
        <f>Q2508*H2508</f>
        <v>8.1999999999999998E-4</v>
      </c>
      <c r="S2508" s="190">
        <v>0</v>
      </c>
      <c r="T2508" s="191">
        <f>S2508*H2508</f>
        <v>0</v>
      </c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R2508" s="192" t="s">
        <v>226</v>
      </c>
      <c r="AT2508" s="192" t="s">
        <v>167</v>
      </c>
      <c r="AU2508" s="192" t="s">
        <v>85</v>
      </c>
      <c r="AY2508" s="20" t="s">
        <v>165</v>
      </c>
      <c r="BE2508" s="193">
        <f>IF(N2508="základní",J2508,0)</f>
        <v>0</v>
      </c>
      <c r="BF2508" s="193">
        <f>IF(N2508="snížená",J2508,0)</f>
        <v>0</v>
      </c>
      <c r="BG2508" s="193">
        <f>IF(N2508="zákl. přenesená",J2508,0)</f>
        <v>0</v>
      </c>
      <c r="BH2508" s="193">
        <f>IF(N2508="sníž. přenesená",J2508,0)</f>
        <v>0</v>
      </c>
      <c r="BI2508" s="193">
        <f>IF(N2508="nulová",J2508,0)</f>
        <v>0</v>
      </c>
      <c r="BJ2508" s="20" t="s">
        <v>79</v>
      </c>
      <c r="BK2508" s="193">
        <f>ROUND(I2508*H2508,2)</f>
        <v>0</v>
      </c>
      <c r="BL2508" s="20" t="s">
        <v>226</v>
      </c>
      <c r="BM2508" s="192" t="s">
        <v>3135</v>
      </c>
    </row>
    <row r="2509" spans="1:65" s="2" customFormat="1" ht="11.25">
      <c r="A2509" s="37"/>
      <c r="B2509" s="38"/>
      <c r="C2509" s="39"/>
      <c r="D2509" s="194" t="s">
        <v>172</v>
      </c>
      <c r="E2509" s="39"/>
      <c r="F2509" s="195" t="s">
        <v>3136</v>
      </c>
      <c r="G2509" s="39"/>
      <c r="H2509" s="39"/>
      <c r="I2509" s="196"/>
      <c r="J2509" s="39"/>
      <c r="K2509" s="39"/>
      <c r="L2509" s="42"/>
      <c r="M2509" s="197"/>
      <c r="N2509" s="198"/>
      <c r="O2509" s="67"/>
      <c r="P2509" s="67"/>
      <c r="Q2509" s="67"/>
      <c r="R2509" s="67"/>
      <c r="S2509" s="67"/>
      <c r="T2509" s="68"/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T2509" s="20" t="s">
        <v>172</v>
      </c>
      <c r="AU2509" s="20" t="s">
        <v>85</v>
      </c>
    </row>
    <row r="2510" spans="1:65" s="2" customFormat="1" ht="37.9" customHeight="1">
      <c r="A2510" s="37"/>
      <c r="B2510" s="38"/>
      <c r="C2510" s="233" t="s">
        <v>1923</v>
      </c>
      <c r="D2510" s="233" t="s">
        <v>502</v>
      </c>
      <c r="E2510" s="234" t="s">
        <v>3137</v>
      </c>
      <c r="F2510" s="235" t="s">
        <v>3138</v>
      </c>
      <c r="G2510" s="236" t="s">
        <v>290</v>
      </c>
      <c r="H2510" s="237">
        <v>2</v>
      </c>
      <c r="I2510" s="238"/>
      <c r="J2510" s="239">
        <f>ROUND(I2510*H2510,2)</f>
        <v>0</v>
      </c>
      <c r="K2510" s="235" t="s">
        <v>171</v>
      </c>
      <c r="L2510" s="240"/>
      <c r="M2510" s="241" t="s">
        <v>19</v>
      </c>
      <c r="N2510" s="242" t="s">
        <v>41</v>
      </c>
      <c r="O2510" s="67"/>
      <c r="P2510" s="190">
        <f>O2510*H2510</f>
        <v>0</v>
      </c>
      <c r="Q2510" s="190">
        <v>0.05</v>
      </c>
      <c r="R2510" s="190">
        <f>Q2510*H2510</f>
        <v>0.1</v>
      </c>
      <c r="S2510" s="190">
        <v>0</v>
      </c>
      <c r="T2510" s="191">
        <f>S2510*H2510</f>
        <v>0</v>
      </c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R2510" s="192" t="s">
        <v>297</v>
      </c>
      <c r="AT2510" s="192" t="s">
        <v>502</v>
      </c>
      <c r="AU2510" s="192" t="s">
        <v>85</v>
      </c>
      <c r="AY2510" s="20" t="s">
        <v>165</v>
      </c>
      <c r="BE2510" s="193">
        <f>IF(N2510="základní",J2510,0)</f>
        <v>0</v>
      </c>
      <c r="BF2510" s="193">
        <f>IF(N2510="snížená",J2510,0)</f>
        <v>0</v>
      </c>
      <c r="BG2510" s="193">
        <f>IF(N2510="zákl. přenesená",J2510,0)</f>
        <v>0</v>
      </c>
      <c r="BH2510" s="193">
        <f>IF(N2510="sníž. přenesená",J2510,0)</f>
        <v>0</v>
      </c>
      <c r="BI2510" s="193">
        <f>IF(N2510="nulová",J2510,0)</f>
        <v>0</v>
      </c>
      <c r="BJ2510" s="20" t="s">
        <v>79</v>
      </c>
      <c r="BK2510" s="193">
        <f>ROUND(I2510*H2510,2)</f>
        <v>0</v>
      </c>
      <c r="BL2510" s="20" t="s">
        <v>226</v>
      </c>
      <c r="BM2510" s="192" t="s">
        <v>3139</v>
      </c>
    </row>
    <row r="2511" spans="1:65" s="13" customFormat="1" ht="11.25">
      <c r="B2511" s="199"/>
      <c r="C2511" s="200"/>
      <c r="D2511" s="201" t="s">
        <v>181</v>
      </c>
      <c r="E2511" s="202" t="s">
        <v>19</v>
      </c>
      <c r="F2511" s="203" t="s">
        <v>3004</v>
      </c>
      <c r="G2511" s="200"/>
      <c r="H2511" s="204">
        <v>1</v>
      </c>
      <c r="I2511" s="205"/>
      <c r="J2511" s="200"/>
      <c r="K2511" s="200"/>
      <c r="L2511" s="206"/>
      <c r="M2511" s="207"/>
      <c r="N2511" s="208"/>
      <c r="O2511" s="208"/>
      <c r="P2511" s="208"/>
      <c r="Q2511" s="208"/>
      <c r="R2511" s="208"/>
      <c r="S2511" s="208"/>
      <c r="T2511" s="209"/>
      <c r="AT2511" s="210" t="s">
        <v>181</v>
      </c>
      <c r="AU2511" s="210" t="s">
        <v>85</v>
      </c>
      <c r="AV2511" s="13" t="s">
        <v>79</v>
      </c>
      <c r="AW2511" s="13" t="s">
        <v>31</v>
      </c>
      <c r="AX2511" s="13" t="s">
        <v>69</v>
      </c>
      <c r="AY2511" s="210" t="s">
        <v>165</v>
      </c>
    </row>
    <row r="2512" spans="1:65" s="13" customFormat="1" ht="11.25">
      <c r="B2512" s="199"/>
      <c r="C2512" s="200"/>
      <c r="D2512" s="201" t="s">
        <v>181</v>
      </c>
      <c r="E2512" s="202" t="s">
        <v>19</v>
      </c>
      <c r="F2512" s="203" t="s">
        <v>2980</v>
      </c>
      <c r="G2512" s="200"/>
      <c r="H2512" s="204">
        <v>1</v>
      </c>
      <c r="I2512" s="205"/>
      <c r="J2512" s="200"/>
      <c r="K2512" s="200"/>
      <c r="L2512" s="206"/>
      <c r="M2512" s="207"/>
      <c r="N2512" s="208"/>
      <c r="O2512" s="208"/>
      <c r="P2512" s="208"/>
      <c r="Q2512" s="208"/>
      <c r="R2512" s="208"/>
      <c r="S2512" s="208"/>
      <c r="T2512" s="209"/>
      <c r="AT2512" s="210" t="s">
        <v>181</v>
      </c>
      <c r="AU2512" s="210" t="s">
        <v>85</v>
      </c>
      <c r="AV2512" s="13" t="s">
        <v>79</v>
      </c>
      <c r="AW2512" s="13" t="s">
        <v>31</v>
      </c>
      <c r="AX2512" s="13" t="s">
        <v>69</v>
      </c>
      <c r="AY2512" s="210" t="s">
        <v>165</v>
      </c>
    </row>
    <row r="2513" spans="1:65" s="15" customFormat="1" ht="11.25">
      <c r="B2513" s="221"/>
      <c r="C2513" s="222"/>
      <c r="D2513" s="201" t="s">
        <v>181</v>
      </c>
      <c r="E2513" s="223" t="s">
        <v>19</v>
      </c>
      <c r="F2513" s="224" t="s">
        <v>184</v>
      </c>
      <c r="G2513" s="222"/>
      <c r="H2513" s="225">
        <v>2</v>
      </c>
      <c r="I2513" s="226"/>
      <c r="J2513" s="222"/>
      <c r="K2513" s="222"/>
      <c r="L2513" s="227"/>
      <c r="M2513" s="228"/>
      <c r="N2513" s="229"/>
      <c r="O2513" s="229"/>
      <c r="P2513" s="229"/>
      <c r="Q2513" s="229"/>
      <c r="R2513" s="229"/>
      <c r="S2513" s="229"/>
      <c r="T2513" s="230"/>
      <c r="AT2513" s="231" t="s">
        <v>181</v>
      </c>
      <c r="AU2513" s="231" t="s">
        <v>85</v>
      </c>
      <c r="AV2513" s="15" t="s">
        <v>88</v>
      </c>
      <c r="AW2513" s="15" t="s">
        <v>31</v>
      </c>
      <c r="AX2513" s="15" t="s">
        <v>73</v>
      </c>
      <c r="AY2513" s="231" t="s">
        <v>165</v>
      </c>
    </row>
    <row r="2514" spans="1:65" s="2" customFormat="1" ht="24.2" customHeight="1">
      <c r="A2514" s="37"/>
      <c r="B2514" s="38"/>
      <c r="C2514" s="181" t="s">
        <v>3140</v>
      </c>
      <c r="D2514" s="181" t="s">
        <v>167</v>
      </c>
      <c r="E2514" s="182" t="s">
        <v>3141</v>
      </c>
      <c r="F2514" s="183" t="s">
        <v>3142</v>
      </c>
      <c r="G2514" s="184" t="s">
        <v>3143</v>
      </c>
      <c r="H2514" s="185">
        <v>1</v>
      </c>
      <c r="I2514" s="186"/>
      <c r="J2514" s="187">
        <f>ROUND(I2514*H2514,2)</f>
        <v>0</v>
      </c>
      <c r="K2514" s="183" t="s">
        <v>531</v>
      </c>
      <c r="L2514" s="42"/>
      <c r="M2514" s="188" t="s">
        <v>19</v>
      </c>
      <c r="N2514" s="189" t="s">
        <v>41</v>
      </c>
      <c r="O2514" s="67"/>
      <c r="P2514" s="190">
        <f>O2514*H2514</f>
        <v>0</v>
      </c>
      <c r="Q2514" s="190">
        <v>0</v>
      </c>
      <c r="R2514" s="190">
        <f>Q2514*H2514</f>
        <v>0</v>
      </c>
      <c r="S2514" s="190">
        <v>0</v>
      </c>
      <c r="T2514" s="191">
        <f>S2514*H2514</f>
        <v>0</v>
      </c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R2514" s="192" t="s">
        <v>226</v>
      </c>
      <c r="AT2514" s="192" t="s">
        <v>167</v>
      </c>
      <c r="AU2514" s="192" t="s">
        <v>85</v>
      </c>
      <c r="AY2514" s="20" t="s">
        <v>165</v>
      </c>
      <c r="BE2514" s="193">
        <f>IF(N2514="základní",J2514,0)</f>
        <v>0</v>
      </c>
      <c r="BF2514" s="193">
        <f>IF(N2514="snížená",J2514,0)</f>
        <v>0</v>
      </c>
      <c r="BG2514" s="193">
        <f>IF(N2514="zákl. přenesená",J2514,0)</f>
        <v>0</v>
      </c>
      <c r="BH2514" s="193">
        <f>IF(N2514="sníž. přenesená",J2514,0)</f>
        <v>0</v>
      </c>
      <c r="BI2514" s="193">
        <f>IF(N2514="nulová",J2514,0)</f>
        <v>0</v>
      </c>
      <c r="BJ2514" s="20" t="s">
        <v>79</v>
      </c>
      <c r="BK2514" s="193">
        <f>ROUND(I2514*H2514,2)</f>
        <v>0</v>
      </c>
      <c r="BL2514" s="20" t="s">
        <v>226</v>
      </c>
      <c r="BM2514" s="192" t="s">
        <v>3144</v>
      </c>
    </row>
    <row r="2515" spans="1:65" s="13" customFormat="1" ht="11.25">
      <c r="B2515" s="199"/>
      <c r="C2515" s="200"/>
      <c r="D2515" s="201" t="s">
        <v>181</v>
      </c>
      <c r="E2515" s="202" t="s">
        <v>19</v>
      </c>
      <c r="F2515" s="203" t="s">
        <v>3145</v>
      </c>
      <c r="G2515" s="200"/>
      <c r="H2515" s="204">
        <v>1</v>
      </c>
      <c r="I2515" s="205"/>
      <c r="J2515" s="200"/>
      <c r="K2515" s="200"/>
      <c r="L2515" s="206"/>
      <c r="M2515" s="207"/>
      <c r="N2515" s="208"/>
      <c r="O2515" s="208"/>
      <c r="P2515" s="208"/>
      <c r="Q2515" s="208"/>
      <c r="R2515" s="208"/>
      <c r="S2515" s="208"/>
      <c r="T2515" s="209"/>
      <c r="AT2515" s="210" t="s">
        <v>181</v>
      </c>
      <c r="AU2515" s="210" t="s">
        <v>85</v>
      </c>
      <c r="AV2515" s="13" t="s">
        <v>79</v>
      </c>
      <c r="AW2515" s="13" t="s">
        <v>31</v>
      </c>
      <c r="AX2515" s="13" t="s">
        <v>73</v>
      </c>
      <c r="AY2515" s="210" t="s">
        <v>165</v>
      </c>
    </row>
    <row r="2516" spans="1:65" s="2" customFormat="1" ht="24.2" customHeight="1">
      <c r="A2516" s="37"/>
      <c r="B2516" s="38"/>
      <c r="C2516" s="181" t="s">
        <v>1927</v>
      </c>
      <c r="D2516" s="181" t="s">
        <v>167</v>
      </c>
      <c r="E2516" s="182" t="s">
        <v>3146</v>
      </c>
      <c r="F2516" s="183" t="s">
        <v>3147</v>
      </c>
      <c r="G2516" s="184" t="s">
        <v>3143</v>
      </c>
      <c r="H2516" s="185">
        <v>1</v>
      </c>
      <c r="I2516" s="186"/>
      <c r="J2516" s="187">
        <f>ROUND(I2516*H2516,2)</f>
        <v>0</v>
      </c>
      <c r="K2516" s="183" t="s">
        <v>531</v>
      </c>
      <c r="L2516" s="42"/>
      <c r="M2516" s="188" t="s">
        <v>19</v>
      </c>
      <c r="N2516" s="189" t="s">
        <v>41</v>
      </c>
      <c r="O2516" s="67"/>
      <c r="P2516" s="190">
        <f>O2516*H2516</f>
        <v>0</v>
      </c>
      <c r="Q2516" s="190">
        <v>0</v>
      </c>
      <c r="R2516" s="190">
        <f>Q2516*H2516</f>
        <v>0</v>
      </c>
      <c r="S2516" s="190">
        <v>0</v>
      </c>
      <c r="T2516" s="191">
        <f>S2516*H2516</f>
        <v>0</v>
      </c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R2516" s="192" t="s">
        <v>226</v>
      </c>
      <c r="AT2516" s="192" t="s">
        <v>167</v>
      </c>
      <c r="AU2516" s="192" t="s">
        <v>85</v>
      </c>
      <c r="AY2516" s="20" t="s">
        <v>165</v>
      </c>
      <c r="BE2516" s="193">
        <f>IF(N2516="základní",J2516,0)</f>
        <v>0</v>
      </c>
      <c r="BF2516" s="193">
        <f>IF(N2516="snížená",J2516,0)</f>
        <v>0</v>
      </c>
      <c r="BG2516" s="193">
        <f>IF(N2516="zákl. přenesená",J2516,0)</f>
        <v>0</v>
      </c>
      <c r="BH2516" s="193">
        <f>IF(N2516="sníž. přenesená",J2516,0)</f>
        <v>0</v>
      </c>
      <c r="BI2516" s="193">
        <f>IF(N2516="nulová",J2516,0)</f>
        <v>0</v>
      </c>
      <c r="BJ2516" s="20" t="s">
        <v>79</v>
      </c>
      <c r="BK2516" s="193">
        <f>ROUND(I2516*H2516,2)</f>
        <v>0</v>
      </c>
      <c r="BL2516" s="20" t="s">
        <v>226</v>
      </c>
      <c r="BM2516" s="192" t="s">
        <v>3148</v>
      </c>
    </row>
    <row r="2517" spans="1:65" s="2" customFormat="1" ht="24.2" customHeight="1">
      <c r="A2517" s="37"/>
      <c r="B2517" s="38"/>
      <c r="C2517" s="181" t="s">
        <v>3149</v>
      </c>
      <c r="D2517" s="181" t="s">
        <v>167</v>
      </c>
      <c r="E2517" s="182" t="s">
        <v>3150</v>
      </c>
      <c r="F2517" s="183" t="s">
        <v>3151</v>
      </c>
      <c r="G2517" s="184" t="s">
        <v>3143</v>
      </c>
      <c r="H2517" s="185">
        <v>2</v>
      </c>
      <c r="I2517" s="186"/>
      <c r="J2517" s="187">
        <f>ROUND(I2517*H2517,2)</f>
        <v>0</v>
      </c>
      <c r="K2517" s="183" t="s">
        <v>531</v>
      </c>
      <c r="L2517" s="42"/>
      <c r="M2517" s="188" t="s">
        <v>19</v>
      </c>
      <c r="N2517" s="189" t="s">
        <v>41</v>
      </c>
      <c r="O2517" s="67"/>
      <c r="P2517" s="190">
        <f>O2517*H2517</f>
        <v>0</v>
      </c>
      <c r="Q2517" s="190">
        <v>0</v>
      </c>
      <c r="R2517" s="190">
        <f>Q2517*H2517</f>
        <v>0</v>
      </c>
      <c r="S2517" s="190">
        <v>0</v>
      </c>
      <c r="T2517" s="191">
        <f>S2517*H2517</f>
        <v>0</v>
      </c>
      <c r="U2517" s="37"/>
      <c r="V2517" s="37"/>
      <c r="W2517" s="37"/>
      <c r="X2517" s="37"/>
      <c r="Y2517" s="37"/>
      <c r="Z2517" s="37"/>
      <c r="AA2517" s="37"/>
      <c r="AB2517" s="37"/>
      <c r="AC2517" s="37"/>
      <c r="AD2517" s="37"/>
      <c r="AE2517" s="37"/>
      <c r="AR2517" s="192" t="s">
        <v>226</v>
      </c>
      <c r="AT2517" s="192" t="s">
        <v>167</v>
      </c>
      <c r="AU2517" s="192" t="s">
        <v>85</v>
      </c>
      <c r="AY2517" s="20" t="s">
        <v>165</v>
      </c>
      <c r="BE2517" s="193">
        <f>IF(N2517="základní",J2517,0)</f>
        <v>0</v>
      </c>
      <c r="BF2517" s="193">
        <f>IF(N2517="snížená",J2517,0)</f>
        <v>0</v>
      </c>
      <c r="BG2517" s="193">
        <f>IF(N2517="zákl. přenesená",J2517,0)</f>
        <v>0</v>
      </c>
      <c r="BH2517" s="193">
        <f>IF(N2517="sníž. přenesená",J2517,0)</f>
        <v>0</v>
      </c>
      <c r="BI2517" s="193">
        <f>IF(N2517="nulová",J2517,0)</f>
        <v>0</v>
      </c>
      <c r="BJ2517" s="20" t="s">
        <v>79</v>
      </c>
      <c r="BK2517" s="193">
        <f>ROUND(I2517*H2517,2)</f>
        <v>0</v>
      </c>
      <c r="BL2517" s="20" t="s">
        <v>226</v>
      </c>
      <c r="BM2517" s="192" t="s">
        <v>3152</v>
      </c>
    </row>
    <row r="2518" spans="1:65" s="13" customFormat="1" ht="11.25">
      <c r="B2518" s="199"/>
      <c r="C2518" s="200"/>
      <c r="D2518" s="201" t="s">
        <v>181</v>
      </c>
      <c r="E2518" s="202" t="s">
        <v>19</v>
      </c>
      <c r="F2518" s="203" t="s">
        <v>2960</v>
      </c>
      <c r="G2518" s="200"/>
      <c r="H2518" s="204">
        <v>1</v>
      </c>
      <c r="I2518" s="205"/>
      <c r="J2518" s="200"/>
      <c r="K2518" s="200"/>
      <c r="L2518" s="206"/>
      <c r="M2518" s="207"/>
      <c r="N2518" s="208"/>
      <c r="O2518" s="208"/>
      <c r="P2518" s="208"/>
      <c r="Q2518" s="208"/>
      <c r="R2518" s="208"/>
      <c r="S2518" s="208"/>
      <c r="T2518" s="209"/>
      <c r="AT2518" s="210" t="s">
        <v>181</v>
      </c>
      <c r="AU2518" s="210" t="s">
        <v>85</v>
      </c>
      <c r="AV2518" s="13" t="s">
        <v>79</v>
      </c>
      <c r="AW2518" s="13" t="s">
        <v>31</v>
      </c>
      <c r="AX2518" s="13" t="s">
        <v>69</v>
      </c>
      <c r="AY2518" s="210" t="s">
        <v>165</v>
      </c>
    </row>
    <row r="2519" spans="1:65" s="13" customFormat="1" ht="11.25">
      <c r="B2519" s="199"/>
      <c r="C2519" s="200"/>
      <c r="D2519" s="201" t="s">
        <v>181</v>
      </c>
      <c r="E2519" s="202" t="s">
        <v>19</v>
      </c>
      <c r="F2519" s="203" t="s">
        <v>2962</v>
      </c>
      <c r="G2519" s="200"/>
      <c r="H2519" s="204">
        <v>1</v>
      </c>
      <c r="I2519" s="205"/>
      <c r="J2519" s="200"/>
      <c r="K2519" s="200"/>
      <c r="L2519" s="206"/>
      <c r="M2519" s="207"/>
      <c r="N2519" s="208"/>
      <c r="O2519" s="208"/>
      <c r="P2519" s="208"/>
      <c r="Q2519" s="208"/>
      <c r="R2519" s="208"/>
      <c r="S2519" s="208"/>
      <c r="T2519" s="209"/>
      <c r="AT2519" s="210" t="s">
        <v>181</v>
      </c>
      <c r="AU2519" s="210" t="s">
        <v>85</v>
      </c>
      <c r="AV2519" s="13" t="s">
        <v>79</v>
      </c>
      <c r="AW2519" s="13" t="s">
        <v>31</v>
      </c>
      <c r="AX2519" s="13" t="s">
        <v>69</v>
      </c>
      <c r="AY2519" s="210" t="s">
        <v>165</v>
      </c>
    </row>
    <row r="2520" spans="1:65" s="15" customFormat="1" ht="11.25">
      <c r="B2520" s="221"/>
      <c r="C2520" s="222"/>
      <c r="D2520" s="201" t="s">
        <v>181</v>
      </c>
      <c r="E2520" s="223" t="s">
        <v>19</v>
      </c>
      <c r="F2520" s="224" t="s">
        <v>184</v>
      </c>
      <c r="G2520" s="222"/>
      <c r="H2520" s="225">
        <v>2</v>
      </c>
      <c r="I2520" s="226"/>
      <c r="J2520" s="222"/>
      <c r="K2520" s="222"/>
      <c r="L2520" s="227"/>
      <c r="M2520" s="228"/>
      <c r="N2520" s="229"/>
      <c r="O2520" s="229"/>
      <c r="P2520" s="229"/>
      <c r="Q2520" s="229"/>
      <c r="R2520" s="229"/>
      <c r="S2520" s="229"/>
      <c r="T2520" s="230"/>
      <c r="AT2520" s="231" t="s">
        <v>181</v>
      </c>
      <c r="AU2520" s="231" t="s">
        <v>85</v>
      </c>
      <c r="AV2520" s="15" t="s">
        <v>88</v>
      </c>
      <c r="AW2520" s="15" t="s">
        <v>31</v>
      </c>
      <c r="AX2520" s="15" t="s">
        <v>73</v>
      </c>
      <c r="AY2520" s="231" t="s">
        <v>165</v>
      </c>
    </row>
    <row r="2521" spans="1:65" s="12" customFormat="1" ht="22.9" customHeight="1">
      <c r="B2521" s="165"/>
      <c r="C2521" s="166"/>
      <c r="D2521" s="167" t="s">
        <v>68</v>
      </c>
      <c r="E2521" s="179" t="s">
        <v>3153</v>
      </c>
      <c r="F2521" s="179" t="s">
        <v>3154</v>
      </c>
      <c r="G2521" s="166"/>
      <c r="H2521" s="166"/>
      <c r="I2521" s="169"/>
      <c r="J2521" s="180">
        <f>BK2521</f>
        <v>0</v>
      </c>
      <c r="K2521" s="166"/>
      <c r="L2521" s="171"/>
      <c r="M2521" s="172"/>
      <c r="N2521" s="173"/>
      <c r="O2521" s="173"/>
      <c r="P2521" s="174">
        <f>SUM(P2522:P2569)</f>
        <v>0</v>
      </c>
      <c r="Q2521" s="173"/>
      <c r="R2521" s="174">
        <f>SUM(R2522:R2569)</f>
        <v>2.6798818</v>
      </c>
      <c r="S2521" s="173"/>
      <c r="T2521" s="175">
        <f>SUM(T2522:T2569)</f>
        <v>6.0412419999999996</v>
      </c>
      <c r="AR2521" s="176" t="s">
        <v>79</v>
      </c>
      <c r="AT2521" s="177" t="s">
        <v>68</v>
      </c>
      <c r="AU2521" s="177" t="s">
        <v>73</v>
      </c>
      <c r="AY2521" s="176" t="s">
        <v>165</v>
      </c>
      <c r="BK2521" s="178">
        <f>SUM(BK2522:BK2569)</f>
        <v>0</v>
      </c>
    </row>
    <row r="2522" spans="1:65" s="2" customFormat="1" ht="24.2" customHeight="1">
      <c r="A2522" s="37"/>
      <c r="B2522" s="38"/>
      <c r="C2522" s="181" t="s">
        <v>1931</v>
      </c>
      <c r="D2522" s="181" t="s">
        <v>167</v>
      </c>
      <c r="E2522" s="182" t="s">
        <v>3155</v>
      </c>
      <c r="F2522" s="183" t="s">
        <v>3156</v>
      </c>
      <c r="G2522" s="184" t="s">
        <v>323</v>
      </c>
      <c r="H2522" s="185">
        <v>72.81</v>
      </c>
      <c r="I2522" s="186"/>
      <c r="J2522" s="187">
        <f>ROUND(I2522*H2522,2)</f>
        <v>0</v>
      </c>
      <c r="K2522" s="183" t="s">
        <v>171</v>
      </c>
      <c r="L2522" s="42"/>
      <c r="M2522" s="188" t="s">
        <v>19</v>
      </c>
      <c r="N2522" s="189" t="s">
        <v>41</v>
      </c>
      <c r="O2522" s="67"/>
      <c r="P2522" s="190">
        <f>O2522*H2522</f>
        <v>0</v>
      </c>
      <c r="Q2522" s="190">
        <v>2.9999999999999997E-4</v>
      </c>
      <c r="R2522" s="190">
        <f>Q2522*H2522</f>
        <v>2.1842999999999998E-2</v>
      </c>
      <c r="S2522" s="190">
        <v>0</v>
      </c>
      <c r="T2522" s="191">
        <f>S2522*H2522</f>
        <v>0</v>
      </c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R2522" s="192" t="s">
        <v>226</v>
      </c>
      <c r="AT2522" s="192" t="s">
        <v>167</v>
      </c>
      <c r="AU2522" s="192" t="s">
        <v>79</v>
      </c>
      <c r="AY2522" s="20" t="s">
        <v>165</v>
      </c>
      <c r="BE2522" s="193">
        <f>IF(N2522="základní",J2522,0)</f>
        <v>0</v>
      </c>
      <c r="BF2522" s="193">
        <f>IF(N2522="snížená",J2522,0)</f>
        <v>0</v>
      </c>
      <c r="BG2522" s="193">
        <f>IF(N2522="zákl. přenesená",J2522,0)</f>
        <v>0</v>
      </c>
      <c r="BH2522" s="193">
        <f>IF(N2522="sníž. přenesená",J2522,0)</f>
        <v>0</v>
      </c>
      <c r="BI2522" s="193">
        <f>IF(N2522="nulová",J2522,0)</f>
        <v>0</v>
      </c>
      <c r="BJ2522" s="20" t="s">
        <v>79</v>
      </c>
      <c r="BK2522" s="193">
        <f>ROUND(I2522*H2522,2)</f>
        <v>0</v>
      </c>
      <c r="BL2522" s="20" t="s">
        <v>226</v>
      </c>
      <c r="BM2522" s="192" t="s">
        <v>3157</v>
      </c>
    </row>
    <row r="2523" spans="1:65" s="2" customFormat="1" ht="11.25">
      <c r="A2523" s="37"/>
      <c r="B2523" s="38"/>
      <c r="C2523" s="39"/>
      <c r="D2523" s="194" t="s">
        <v>172</v>
      </c>
      <c r="E2523" s="39"/>
      <c r="F2523" s="195" t="s">
        <v>3158</v>
      </c>
      <c r="G2523" s="39"/>
      <c r="H2523" s="39"/>
      <c r="I2523" s="196"/>
      <c r="J2523" s="39"/>
      <c r="K2523" s="39"/>
      <c r="L2523" s="42"/>
      <c r="M2523" s="197"/>
      <c r="N2523" s="198"/>
      <c r="O2523" s="67"/>
      <c r="P2523" s="67"/>
      <c r="Q2523" s="67"/>
      <c r="R2523" s="67"/>
      <c r="S2523" s="67"/>
      <c r="T2523" s="68"/>
      <c r="U2523" s="37"/>
      <c r="V2523" s="37"/>
      <c r="W2523" s="37"/>
      <c r="X2523" s="37"/>
      <c r="Y2523" s="37"/>
      <c r="Z2523" s="37"/>
      <c r="AA2523" s="37"/>
      <c r="AB2523" s="37"/>
      <c r="AC2523" s="37"/>
      <c r="AD2523" s="37"/>
      <c r="AE2523" s="37"/>
      <c r="AT2523" s="20" t="s">
        <v>172</v>
      </c>
      <c r="AU2523" s="20" t="s">
        <v>79</v>
      </c>
    </row>
    <row r="2524" spans="1:65" s="13" customFormat="1" ht="11.25">
      <c r="B2524" s="199"/>
      <c r="C2524" s="200"/>
      <c r="D2524" s="201" t="s">
        <v>181</v>
      </c>
      <c r="E2524" s="202" t="s">
        <v>19</v>
      </c>
      <c r="F2524" s="203" t="s">
        <v>1230</v>
      </c>
      <c r="G2524" s="200"/>
      <c r="H2524" s="204">
        <v>14.87</v>
      </c>
      <c r="I2524" s="205"/>
      <c r="J2524" s="200"/>
      <c r="K2524" s="200"/>
      <c r="L2524" s="206"/>
      <c r="M2524" s="207"/>
      <c r="N2524" s="208"/>
      <c r="O2524" s="208"/>
      <c r="P2524" s="208"/>
      <c r="Q2524" s="208"/>
      <c r="R2524" s="208"/>
      <c r="S2524" s="208"/>
      <c r="T2524" s="209"/>
      <c r="AT2524" s="210" t="s">
        <v>181</v>
      </c>
      <c r="AU2524" s="210" t="s">
        <v>79</v>
      </c>
      <c r="AV2524" s="13" t="s">
        <v>79</v>
      </c>
      <c r="AW2524" s="13" t="s">
        <v>31</v>
      </c>
      <c r="AX2524" s="13" t="s">
        <v>69</v>
      </c>
      <c r="AY2524" s="210" t="s">
        <v>165</v>
      </c>
    </row>
    <row r="2525" spans="1:65" s="13" customFormat="1" ht="11.25">
      <c r="B2525" s="199"/>
      <c r="C2525" s="200"/>
      <c r="D2525" s="201" t="s">
        <v>181</v>
      </c>
      <c r="E2525" s="202" t="s">
        <v>19</v>
      </c>
      <c r="F2525" s="203" t="s">
        <v>1215</v>
      </c>
      <c r="G2525" s="200"/>
      <c r="H2525" s="204">
        <v>23.22</v>
      </c>
      <c r="I2525" s="205"/>
      <c r="J2525" s="200"/>
      <c r="K2525" s="200"/>
      <c r="L2525" s="206"/>
      <c r="M2525" s="207"/>
      <c r="N2525" s="208"/>
      <c r="O2525" s="208"/>
      <c r="P2525" s="208"/>
      <c r="Q2525" s="208"/>
      <c r="R2525" s="208"/>
      <c r="S2525" s="208"/>
      <c r="T2525" s="209"/>
      <c r="AT2525" s="210" t="s">
        <v>181</v>
      </c>
      <c r="AU2525" s="210" t="s">
        <v>79</v>
      </c>
      <c r="AV2525" s="13" t="s">
        <v>79</v>
      </c>
      <c r="AW2525" s="13" t="s">
        <v>31</v>
      </c>
      <c r="AX2525" s="13" t="s">
        <v>69</v>
      </c>
      <c r="AY2525" s="210" t="s">
        <v>165</v>
      </c>
    </row>
    <row r="2526" spans="1:65" s="13" customFormat="1" ht="11.25">
      <c r="B2526" s="199"/>
      <c r="C2526" s="200"/>
      <c r="D2526" s="201" t="s">
        <v>181</v>
      </c>
      <c r="E2526" s="202" t="s">
        <v>19</v>
      </c>
      <c r="F2526" s="203" t="s">
        <v>1217</v>
      </c>
      <c r="G2526" s="200"/>
      <c r="H2526" s="204">
        <v>34.72</v>
      </c>
      <c r="I2526" s="205"/>
      <c r="J2526" s="200"/>
      <c r="K2526" s="200"/>
      <c r="L2526" s="206"/>
      <c r="M2526" s="207"/>
      <c r="N2526" s="208"/>
      <c r="O2526" s="208"/>
      <c r="P2526" s="208"/>
      <c r="Q2526" s="208"/>
      <c r="R2526" s="208"/>
      <c r="S2526" s="208"/>
      <c r="T2526" s="209"/>
      <c r="AT2526" s="210" t="s">
        <v>181</v>
      </c>
      <c r="AU2526" s="210" t="s">
        <v>79</v>
      </c>
      <c r="AV2526" s="13" t="s">
        <v>79</v>
      </c>
      <c r="AW2526" s="13" t="s">
        <v>31</v>
      </c>
      <c r="AX2526" s="13" t="s">
        <v>69</v>
      </c>
      <c r="AY2526" s="210" t="s">
        <v>165</v>
      </c>
    </row>
    <row r="2527" spans="1:65" s="15" customFormat="1" ht="11.25">
      <c r="B2527" s="221"/>
      <c r="C2527" s="222"/>
      <c r="D2527" s="201" t="s">
        <v>181</v>
      </c>
      <c r="E2527" s="223" t="s">
        <v>19</v>
      </c>
      <c r="F2527" s="224" t="s">
        <v>184</v>
      </c>
      <c r="G2527" s="222"/>
      <c r="H2527" s="225">
        <v>72.81</v>
      </c>
      <c r="I2527" s="226"/>
      <c r="J2527" s="222"/>
      <c r="K2527" s="222"/>
      <c r="L2527" s="227"/>
      <c r="M2527" s="228"/>
      <c r="N2527" s="229"/>
      <c r="O2527" s="229"/>
      <c r="P2527" s="229"/>
      <c r="Q2527" s="229"/>
      <c r="R2527" s="229"/>
      <c r="S2527" s="229"/>
      <c r="T2527" s="230"/>
      <c r="AT2527" s="231" t="s">
        <v>181</v>
      </c>
      <c r="AU2527" s="231" t="s">
        <v>79</v>
      </c>
      <c r="AV2527" s="15" t="s">
        <v>88</v>
      </c>
      <c r="AW2527" s="15" t="s">
        <v>31</v>
      </c>
      <c r="AX2527" s="15" t="s">
        <v>73</v>
      </c>
      <c r="AY2527" s="231" t="s">
        <v>165</v>
      </c>
    </row>
    <row r="2528" spans="1:65" s="2" customFormat="1" ht="16.5" customHeight="1">
      <c r="A2528" s="37"/>
      <c r="B2528" s="38"/>
      <c r="C2528" s="181" t="s">
        <v>3159</v>
      </c>
      <c r="D2528" s="181" t="s">
        <v>167</v>
      </c>
      <c r="E2528" s="182" t="s">
        <v>3160</v>
      </c>
      <c r="F2528" s="183" t="s">
        <v>3161</v>
      </c>
      <c r="G2528" s="184" t="s">
        <v>323</v>
      </c>
      <c r="H2528" s="185">
        <v>171.14</v>
      </c>
      <c r="I2528" s="186"/>
      <c r="J2528" s="187">
        <f>ROUND(I2528*H2528,2)</f>
        <v>0</v>
      </c>
      <c r="K2528" s="183" t="s">
        <v>171</v>
      </c>
      <c r="L2528" s="42"/>
      <c r="M2528" s="188" t="s">
        <v>19</v>
      </c>
      <c r="N2528" s="189" t="s">
        <v>41</v>
      </c>
      <c r="O2528" s="67"/>
      <c r="P2528" s="190">
        <f>O2528*H2528</f>
        <v>0</v>
      </c>
      <c r="Q2528" s="190">
        <v>0</v>
      </c>
      <c r="R2528" s="190">
        <f>Q2528*H2528</f>
        <v>0</v>
      </c>
      <c r="S2528" s="190">
        <v>3.5299999999999998E-2</v>
      </c>
      <c r="T2528" s="191">
        <f>S2528*H2528</f>
        <v>6.0412419999999996</v>
      </c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R2528" s="192" t="s">
        <v>226</v>
      </c>
      <c r="AT2528" s="192" t="s">
        <v>167</v>
      </c>
      <c r="AU2528" s="192" t="s">
        <v>79</v>
      </c>
      <c r="AY2528" s="20" t="s">
        <v>165</v>
      </c>
      <c r="BE2528" s="193">
        <f>IF(N2528="základní",J2528,0)</f>
        <v>0</v>
      </c>
      <c r="BF2528" s="193">
        <f>IF(N2528="snížená",J2528,0)</f>
        <v>0</v>
      </c>
      <c r="BG2528" s="193">
        <f>IF(N2528="zákl. přenesená",J2528,0)</f>
        <v>0</v>
      </c>
      <c r="BH2528" s="193">
        <f>IF(N2528="sníž. přenesená",J2528,0)</f>
        <v>0</v>
      </c>
      <c r="BI2528" s="193">
        <f>IF(N2528="nulová",J2528,0)</f>
        <v>0</v>
      </c>
      <c r="BJ2528" s="20" t="s">
        <v>79</v>
      </c>
      <c r="BK2528" s="193">
        <f>ROUND(I2528*H2528,2)</f>
        <v>0</v>
      </c>
      <c r="BL2528" s="20" t="s">
        <v>226</v>
      </c>
      <c r="BM2528" s="192" t="s">
        <v>3162</v>
      </c>
    </row>
    <row r="2529" spans="1:65" s="2" customFormat="1" ht="11.25">
      <c r="A2529" s="37"/>
      <c r="B2529" s="38"/>
      <c r="C2529" s="39"/>
      <c r="D2529" s="194" t="s">
        <v>172</v>
      </c>
      <c r="E2529" s="39"/>
      <c r="F2529" s="195" t="s">
        <v>3163</v>
      </c>
      <c r="G2529" s="39"/>
      <c r="H2529" s="39"/>
      <c r="I2529" s="196"/>
      <c r="J2529" s="39"/>
      <c r="K2529" s="39"/>
      <c r="L2529" s="42"/>
      <c r="M2529" s="197"/>
      <c r="N2529" s="198"/>
      <c r="O2529" s="67"/>
      <c r="P2529" s="67"/>
      <c r="Q2529" s="67"/>
      <c r="R2529" s="67"/>
      <c r="S2529" s="67"/>
      <c r="T2529" s="68"/>
      <c r="U2529" s="37"/>
      <c r="V2529" s="37"/>
      <c r="W2529" s="37"/>
      <c r="X2529" s="37"/>
      <c r="Y2529" s="37"/>
      <c r="Z2529" s="37"/>
      <c r="AA2529" s="37"/>
      <c r="AB2529" s="37"/>
      <c r="AC2529" s="37"/>
      <c r="AD2529" s="37"/>
      <c r="AE2529" s="37"/>
      <c r="AT2529" s="20" t="s">
        <v>172</v>
      </c>
      <c r="AU2529" s="20" t="s">
        <v>79</v>
      </c>
    </row>
    <row r="2530" spans="1:65" s="13" customFormat="1" ht="11.25">
      <c r="B2530" s="199"/>
      <c r="C2530" s="200"/>
      <c r="D2530" s="201" t="s">
        <v>181</v>
      </c>
      <c r="E2530" s="202" t="s">
        <v>19</v>
      </c>
      <c r="F2530" s="203" t="s">
        <v>3164</v>
      </c>
      <c r="G2530" s="200"/>
      <c r="H2530" s="204">
        <v>8.2799999999999994</v>
      </c>
      <c r="I2530" s="205"/>
      <c r="J2530" s="200"/>
      <c r="K2530" s="200"/>
      <c r="L2530" s="206"/>
      <c r="M2530" s="207"/>
      <c r="N2530" s="208"/>
      <c r="O2530" s="208"/>
      <c r="P2530" s="208"/>
      <c r="Q2530" s="208"/>
      <c r="R2530" s="208"/>
      <c r="S2530" s="208"/>
      <c r="T2530" s="209"/>
      <c r="AT2530" s="210" t="s">
        <v>181</v>
      </c>
      <c r="AU2530" s="210" t="s">
        <v>79</v>
      </c>
      <c r="AV2530" s="13" t="s">
        <v>79</v>
      </c>
      <c r="AW2530" s="13" t="s">
        <v>31</v>
      </c>
      <c r="AX2530" s="13" t="s">
        <v>69</v>
      </c>
      <c r="AY2530" s="210" t="s">
        <v>165</v>
      </c>
    </row>
    <row r="2531" spans="1:65" s="13" customFormat="1" ht="11.25">
      <c r="B2531" s="199"/>
      <c r="C2531" s="200"/>
      <c r="D2531" s="201" t="s">
        <v>181</v>
      </c>
      <c r="E2531" s="202" t="s">
        <v>19</v>
      </c>
      <c r="F2531" s="203" t="s">
        <v>3165</v>
      </c>
      <c r="G2531" s="200"/>
      <c r="H2531" s="204">
        <v>59.24</v>
      </c>
      <c r="I2531" s="205"/>
      <c r="J2531" s="200"/>
      <c r="K2531" s="200"/>
      <c r="L2531" s="206"/>
      <c r="M2531" s="207"/>
      <c r="N2531" s="208"/>
      <c r="O2531" s="208"/>
      <c r="P2531" s="208"/>
      <c r="Q2531" s="208"/>
      <c r="R2531" s="208"/>
      <c r="S2531" s="208"/>
      <c r="T2531" s="209"/>
      <c r="AT2531" s="210" t="s">
        <v>181</v>
      </c>
      <c r="AU2531" s="210" t="s">
        <v>79</v>
      </c>
      <c r="AV2531" s="13" t="s">
        <v>79</v>
      </c>
      <c r="AW2531" s="13" t="s">
        <v>31</v>
      </c>
      <c r="AX2531" s="13" t="s">
        <v>69</v>
      </c>
      <c r="AY2531" s="210" t="s">
        <v>165</v>
      </c>
    </row>
    <row r="2532" spans="1:65" s="13" customFormat="1" ht="11.25">
      <c r="B2532" s="199"/>
      <c r="C2532" s="200"/>
      <c r="D2532" s="201" t="s">
        <v>181</v>
      </c>
      <c r="E2532" s="202" t="s">
        <v>19</v>
      </c>
      <c r="F2532" s="203" t="s">
        <v>3166</v>
      </c>
      <c r="G2532" s="200"/>
      <c r="H2532" s="204">
        <v>95.18</v>
      </c>
      <c r="I2532" s="205"/>
      <c r="J2532" s="200"/>
      <c r="K2532" s="200"/>
      <c r="L2532" s="206"/>
      <c r="M2532" s="207"/>
      <c r="N2532" s="208"/>
      <c r="O2532" s="208"/>
      <c r="P2532" s="208"/>
      <c r="Q2532" s="208"/>
      <c r="R2532" s="208"/>
      <c r="S2532" s="208"/>
      <c r="T2532" s="209"/>
      <c r="AT2532" s="210" t="s">
        <v>181</v>
      </c>
      <c r="AU2532" s="210" t="s">
        <v>79</v>
      </c>
      <c r="AV2532" s="13" t="s">
        <v>79</v>
      </c>
      <c r="AW2532" s="13" t="s">
        <v>31</v>
      </c>
      <c r="AX2532" s="13" t="s">
        <v>69</v>
      </c>
      <c r="AY2532" s="210" t="s">
        <v>165</v>
      </c>
    </row>
    <row r="2533" spans="1:65" s="13" customFormat="1" ht="11.25">
      <c r="B2533" s="199"/>
      <c r="C2533" s="200"/>
      <c r="D2533" s="201" t="s">
        <v>181</v>
      </c>
      <c r="E2533" s="202" t="s">
        <v>19</v>
      </c>
      <c r="F2533" s="203" t="s">
        <v>3167</v>
      </c>
      <c r="G2533" s="200"/>
      <c r="H2533" s="204">
        <v>8.44</v>
      </c>
      <c r="I2533" s="205"/>
      <c r="J2533" s="200"/>
      <c r="K2533" s="200"/>
      <c r="L2533" s="206"/>
      <c r="M2533" s="207"/>
      <c r="N2533" s="208"/>
      <c r="O2533" s="208"/>
      <c r="P2533" s="208"/>
      <c r="Q2533" s="208"/>
      <c r="R2533" s="208"/>
      <c r="S2533" s="208"/>
      <c r="T2533" s="209"/>
      <c r="AT2533" s="210" t="s">
        <v>181</v>
      </c>
      <c r="AU2533" s="210" t="s">
        <v>79</v>
      </c>
      <c r="AV2533" s="13" t="s">
        <v>79</v>
      </c>
      <c r="AW2533" s="13" t="s">
        <v>31</v>
      </c>
      <c r="AX2533" s="13" t="s">
        <v>69</v>
      </c>
      <c r="AY2533" s="210" t="s">
        <v>165</v>
      </c>
    </row>
    <row r="2534" spans="1:65" s="15" customFormat="1" ht="11.25">
      <c r="B2534" s="221"/>
      <c r="C2534" s="222"/>
      <c r="D2534" s="201" t="s">
        <v>181</v>
      </c>
      <c r="E2534" s="223" t="s">
        <v>19</v>
      </c>
      <c r="F2534" s="224" t="s">
        <v>184</v>
      </c>
      <c r="G2534" s="222"/>
      <c r="H2534" s="225">
        <v>171.14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181</v>
      </c>
      <c r="AU2534" s="231" t="s">
        <v>79</v>
      </c>
      <c r="AV2534" s="15" t="s">
        <v>88</v>
      </c>
      <c r="AW2534" s="15" t="s">
        <v>31</v>
      </c>
      <c r="AX2534" s="15" t="s">
        <v>73</v>
      </c>
      <c r="AY2534" s="231" t="s">
        <v>165</v>
      </c>
    </row>
    <row r="2535" spans="1:65" s="2" customFormat="1" ht="37.9" customHeight="1">
      <c r="A2535" s="37"/>
      <c r="B2535" s="38"/>
      <c r="C2535" s="181" t="s">
        <v>1935</v>
      </c>
      <c r="D2535" s="181" t="s">
        <v>167</v>
      </c>
      <c r="E2535" s="182" t="s">
        <v>3168</v>
      </c>
      <c r="F2535" s="183" t="s">
        <v>3169</v>
      </c>
      <c r="G2535" s="184" t="s">
        <v>323</v>
      </c>
      <c r="H2535" s="185">
        <v>72.81</v>
      </c>
      <c r="I2535" s="186"/>
      <c r="J2535" s="187">
        <f>ROUND(I2535*H2535,2)</f>
        <v>0</v>
      </c>
      <c r="K2535" s="183" t="s">
        <v>171</v>
      </c>
      <c r="L2535" s="42"/>
      <c r="M2535" s="188" t="s">
        <v>19</v>
      </c>
      <c r="N2535" s="189" t="s">
        <v>41</v>
      </c>
      <c r="O2535" s="67"/>
      <c r="P2535" s="190">
        <f>O2535*H2535</f>
        <v>0</v>
      </c>
      <c r="Q2535" s="190">
        <v>9.0299999999999998E-3</v>
      </c>
      <c r="R2535" s="190">
        <f>Q2535*H2535</f>
        <v>0.65747429999999996</v>
      </c>
      <c r="S2535" s="190">
        <v>0</v>
      </c>
      <c r="T2535" s="191">
        <f>S2535*H2535</f>
        <v>0</v>
      </c>
      <c r="U2535" s="37"/>
      <c r="V2535" s="37"/>
      <c r="W2535" s="37"/>
      <c r="X2535" s="37"/>
      <c r="Y2535" s="37"/>
      <c r="Z2535" s="37"/>
      <c r="AA2535" s="37"/>
      <c r="AB2535" s="37"/>
      <c r="AC2535" s="37"/>
      <c r="AD2535" s="37"/>
      <c r="AE2535" s="37"/>
      <c r="AR2535" s="192" t="s">
        <v>226</v>
      </c>
      <c r="AT2535" s="192" t="s">
        <v>167</v>
      </c>
      <c r="AU2535" s="192" t="s">
        <v>79</v>
      </c>
      <c r="AY2535" s="20" t="s">
        <v>165</v>
      </c>
      <c r="BE2535" s="193">
        <f>IF(N2535="základní",J2535,0)</f>
        <v>0</v>
      </c>
      <c r="BF2535" s="193">
        <f>IF(N2535="snížená",J2535,0)</f>
        <v>0</v>
      </c>
      <c r="BG2535" s="193">
        <f>IF(N2535="zákl. přenesená",J2535,0)</f>
        <v>0</v>
      </c>
      <c r="BH2535" s="193">
        <f>IF(N2535="sníž. přenesená",J2535,0)</f>
        <v>0</v>
      </c>
      <c r="BI2535" s="193">
        <f>IF(N2535="nulová",J2535,0)</f>
        <v>0</v>
      </c>
      <c r="BJ2535" s="20" t="s">
        <v>79</v>
      </c>
      <c r="BK2535" s="193">
        <f>ROUND(I2535*H2535,2)</f>
        <v>0</v>
      </c>
      <c r="BL2535" s="20" t="s">
        <v>226</v>
      </c>
      <c r="BM2535" s="192" t="s">
        <v>3170</v>
      </c>
    </row>
    <row r="2536" spans="1:65" s="2" customFormat="1" ht="11.25">
      <c r="A2536" s="37"/>
      <c r="B2536" s="38"/>
      <c r="C2536" s="39"/>
      <c r="D2536" s="194" t="s">
        <v>172</v>
      </c>
      <c r="E2536" s="39"/>
      <c r="F2536" s="195" t="s">
        <v>3171</v>
      </c>
      <c r="G2536" s="39"/>
      <c r="H2536" s="39"/>
      <c r="I2536" s="196"/>
      <c r="J2536" s="39"/>
      <c r="K2536" s="39"/>
      <c r="L2536" s="42"/>
      <c r="M2536" s="197"/>
      <c r="N2536" s="198"/>
      <c r="O2536" s="67"/>
      <c r="P2536" s="67"/>
      <c r="Q2536" s="67"/>
      <c r="R2536" s="67"/>
      <c r="S2536" s="67"/>
      <c r="T2536" s="68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T2536" s="20" t="s">
        <v>172</v>
      </c>
      <c r="AU2536" s="20" t="s">
        <v>79</v>
      </c>
    </row>
    <row r="2537" spans="1:65" s="13" customFormat="1" ht="11.25">
      <c r="B2537" s="199"/>
      <c r="C2537" s="200"/>
      <c r="D2537" s="201" t="s">
        <v>181</v>
      </c>
      <c r="E2537" s="202" t="s">
        <v>19</v>
      </c>
      <c r="F2537" s="203" t="s">
        <v>1230</v>
      </c>
      <c r="G2537" s="200"/>
      <c r="H2537" s="204">
        <v>14.87</v>
      </c>
      <c r="I2537" s="205"/>
      <c r="J2537" s="200"/>
      <c r="K2537" s="200"/>
      <c r="L2537" s="206"/>
      <c r="M2537" s="207"/>
      <c r="N2537" s="208"/>
      <c r="O2537" s="208"/>
      <c r="P2537" s="208"/>
      <c r="Q2537" s="208"/>
      <c r="R2537" s="208"/>
      <c r="S2537" s="208"/>
      <c r="T2537" s="209"/>
      <c r="AT2537" s="210" t="s">
        <v>181</v>
      </c>
      <c r="AU2537" s="210" t="s">
        <v>79</v>
      </c>
      <c r="AV2537" s="13" t="s">
        <v>79</v>
      </c>
      <c r="AW2537" s="13" t="s">
        <v>31</v>
      </c>
      <c r="AX2537" s="13" t="s">
        <v>69</v>
      </c>
      <c r="AY2537" s="210" t="s">
        <v>165</v>
      </c>
    </row>
    <row r="2538" spans="1:65" s="13" customFormat="1" ht="11.25">
      <c r="B2538" s="199"/>
      <c r="C2538" s="200"/>
      <c r="D2538" s="201" t="s">
        <v>181</v>
      </c>
      <c r="E2538" s="202" t="s">
        <v>19</v>
      </c>
      <c r="F2538" s="203" t="s">
        <v>1215</v>
      </c>
      <c r="G2538" s="200"/>
      <c r="H2538" s="204">
        <v>23.22</v>
      </c>
      <c r="I2538" s="205"/>
      <c r="J2538" s="200"/>
      <c r="K2538" s="200"/>
      <c r="L2538" s="206"/>
      <c r="M2538" s="207"/>
      <c r="N2538" s="208"/>
      <c r="O2538" s="208"/>
      <c r="P2538" s="208"/>
      <c r="Q2538" s="208"/>
      <c r="R2538" s="208"/>
      <c r="S2538" s="208"/>
      <c r="T2538" s="209"/>
      <c r="AT2538" s="210" t="s">
        <v>181</v>
      </c>
      <c r="AU2538" s="210" t="s">
        <v>79</v>
      </c>
      <c r="AV2538" s="13" t="s">
        <v>79</v>
      </c>
      <c r="AW2538" s="13" t="s">
        <v>31</v>
      </c>
      <c r="AX2538" s="13" t="s">
        <v>69</v>
      </c>
      <c r="AY2538" s="210" t="s">
        <v>165</v>
      </c>
    </row>
    <row r="2539" spans="1:65" s="13" customFormat="1" ht="11.25">
      <c r="B2539" s="199"/>
      <c r="C2539" s="200"/>
      <c r="D2539" s="201" t="s">
        <v>181</v>
      </c>
      <c r="E2539" s="202" t="s">
        <v>19</v>
      </c>
      <c r="F2539" s="203" t="s">
        <v>1217</v>
      </c>
      <c r="G2539" s="200"/>
      <c r="H2539" s="204">
        <v>34.72</v>
      </c>
      <c r="I2539" s="205"/>
      <c r="J2539" s="200"/>
      <c r="K2539" s="200"/>
      <c r="L2539" s="206"/>
      <c r="M2539" s="207"/>
      <c r="N2539" s="208"/>
      <c r="O2539" s="208"/>
      <c r="P2539" s="208"/>
      <c r="Q2539" s="208"/>
      <c r="R2539" s="208"/>
      <c r="S2539" s="208"/>
      <c r="T2539" s="209"/>
      <c r="AT2539" s="210" t="s">
        <v>181</v>
      </c>
      <c r="AU2539" s="210" t="s">
        <v>79</v>
      </c>
      <c r="AV2539" s="13" t="s">
        <v>79</v>
      </c>
      <c r="AW2539" s="13" t="s">
        <v>31</v>
      </c>
      <c r="AX2539" s="13" t="s">
        <v>69</v>
      </c>
      <c r="AY2539" s="210" t="s">
        <v>165</v>
      </c>
    </row>
    <row r="2540" spans="1:65" s="15" customFormat="1" ht="11.25">
      <c r="B2540" s="221"/>
      <c r="C2540" s="222"/>
      <c r="D2540" s="201" t="s">
        <v>181</v>
      </c>
      <c r="E2540" s="223" t="s">
        <v>19</v>
      </c>
      <c r="F2540" s="224" t="s">
        <v>184</v>
      </c>
      <c r="G2540" s="222"/>
      <c r="H2540" s="225">
        <v>72.81</v>
      </c>
      <c r="I2540" s="226"/>
      <c r="J2540" s="222"/>
      <c r="K2540" s="222"/>
      <c r="L2540" s="227"/>
      <c r="M2540" s="228"/>
      <c r="N2540" s="229"/>
      <c r="O2540" s="229"/>
      <c r="P2540" s="229"/>
      <c r="Q2540" s="229"/>
      <c r="R2540" s="229"/>
      <c r="S2540" s="229"/>
      <c r="T2540" s="230"/>
      <c r="AT2540" s="231" t="s">
        <v>181</v>
      </c>
      <c r="AU2540" s="231" t="s">
        <v>79</v>
      </c>
      <c r="AV2540" s="15" t="s">
        <v>88</v>
      </c>
      <c r="AW2540" s="15" t="s">
        <v>31</v>
      </c>
      <c r="AX2540" s="15" t="s">
        <v>73</v>
      </c>
      <c r="AY2540" s="231" t="s">
        <v>165</v>
      </c>
    </row>
    <row r="2541" spans="1:65" s="2" customFormat="1" ht="24.2" customHeight="1">
      <c r="A2541" s="37"/>
      <c r="B2541" s="38"/>
      <c r="C2541" s="233" t="s">
        <v>3172</v>
      </c>
      <c r="D2541" s="233" t="s">
        <v>502</v>
      </c>
      <c r="E2541" s="234" t="s">
        <v>3173</v>
      </c>
      <c r="F2541" s="235" t="s">
        <v>3174</v>
      </c>
      <c r="G2541" s="236" t="s">
        <v>323</v>
      </c>
      <c r="H2541" s="237">
        <v>83.731999999999999</v>
      </c>
      <c r="I2541" s="238"/>
      <c r="J2541" s="239">
        <f>ROUND(I2541*H2541,2)</f>
        <v>0</v>
      </c>
      <c r="K2541" s="235" t="s">
        <v>171</v>
      </c>
      <c r="L2541" s="240"/>
      <c r="M2541" s="241" t="s">
        <v>19</v>
      </c>
      <c r="N2541" s="242" t="s">
        <v>41</v>
      </c>
      <c r="O2541" s="67"/>
      <c r="P2541" s="190">
        <f>O2541*H2541</f>
        <v>0</v>
      </c>
      <c r="Q2541" s="190">
        <v>2.1999999999999999E-2</v>
      </c>
      <c r="R2541" s="190">
        <f>Q2541*H2541</f>
        <v>1.842104</v>
      </c>
      <c r="S2541" s="190">
        <v>0</v>
      </c>
      <c r="T2541" s="191">
        <f>S2541*H2541</f>
        <v>0</v>
      </c>
      <c r="U2541" s="37"/>
      <c r="V2541" s="37"/>
      <c r="W2541" s="37"/>
      <c r="X2541" s="37"/>
      <c r="Y2541" s="37"/>
      <c r="Z2541" s="37"/>
      <c r="AA2541" s="37"/>
      <c r="AB2541" s="37"/>
      <c r="AC2541" s="37"/>
      <c r="AD2541" s="37"/>
      <c r="AE2541" s="37"/>
      <c r="AR2541" s="192" t="s">
        <v>297</v>
      </c>
      <c r="AT2541" s="192" t="s">
        <v>502</v>
      </c>
      <c r="AU2541" s="192" t="s">
        <v>79</v>
      </c>
      <c r="AY2541" s="20" t="s">
        <v>165</v>
      </c>
      <c r="BE2541" s="193">
        <f>IF(N2541="základní",J2541,0)</f>
        <v>0</v>
      </c>
      <c r="BF2541" s="193">
        <f>IF(N2541="snížená",J2541,0)</f>
        <v>0</v>
      </c>
      <c r="BG2541" s="193">
        <f>IF(N2541="zákl. přenesená",J2541,0)</f>
        <v>0</v>
      </c>
      <c r="BH2541" s="193">
        <f>IF(N2541="sníž. přenesená",J2541,0)</f>
        <v>0</v>
      </c>
      <c r="BI2541" s="193">
        <f>IF(N2541="nulová",J2541,0)</f>
        <v>0</v>
      </c>
      <c r="BJ2541" s="20" t="s">
        <v>79</v>
      </c>
      <c r="BK2541" s="193">
        <f>ROUND(I2541*H2541,2)</f>
        <v>0</v>
      </c>
      <c r="BL2541" s="20" t="s">
        <v>226</v>
      </c>
      <c r="BM2541" s="192" t="s">
        <v>3175</v>
      </c>
    </row>
    <row r="2542" spans="1:65" s="13" customFormat="1" ht="11.25">
      <c r="B2542" s="199"/>
      <c r="C2542" s="200"/>
      <c r="D2542" s="201" t="s">
        <v>181</v>
      </c>
      <c r="E2542" s="202" t="s">
        <v>19</v>
      </c>
      <c r="F2542" s="203" t="s">
        <v>3176</v>
      </c>
      <c r="G2542" s="200"/>
      <c r="H2542" s="204">
        <v>83.731999999999999</v>
      </c>
      <c r="I2542" s="205"/>
      <c r="J2542" s="200"/>
      <c r="K2542" s="200"/>
      <c r="L2542" s="206"/>
      <c r="M2542" s="207"/>
      <c r="N2542" s="208"/>
      <c r="O2542" s="208"/>
      <c r="P2542" s="208"/>
      <c r="Q2542" s="208"/>
      <c r="R2542" s="208"/>
      <c r="S2542" s="208"/>
      <c r="T2542" s="209"/>
      <c r="AT2542" s="210" t="s">
        <v>181</v>
      </c>
      <c r="AU2542" s="210" t="s">
        <v>79</v>
      </c>
      <c r="AV2542" s="13" t="s">
        <v>79</v>
      </c>
      <c r="AW2542" s="13" t="s">
        <v>31</v>
      </c>
      <c r="AX2542" s="13" t="s">
        <v>69</v>
      </c>
      <c r="AY2542" s="210" t="s">
        <v>165</v>
      </c>
    </row>
    <row r="2543" spans="1:65" s="15" customFormat="1" ht="11.25">
      <c r="B2543" s="221"/>
      <c r="C2543" s="222"/>
      <c r="D2543" s="201" t="s">
        <v>181</v>
      </c>
      <c r="E2543" s="223" t="s">
        <v>19</v>
      </c>
      <c r="F2543" s="224" t="s">
        <v>184</v>
      </c>
      <c r="G2543" s="222"/>
      <c r="H2543" s="225">
        <v>83.731999999999999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181</v>
      </c>
      <c r="AU2543" s="231" t="s">
        <v>79</v>
      </c>
      <c r="AV2543" s="15" t="s">
        <v>88</v>
      </c>
      <c r="AW2543" s="15" t="s">
        <v>31</v>
      </c>
      <c r="AX2543" s="15" t="s">
        <v>73</v>
      </c>
      <c r="AY2543" s="231" t="s">
        <v>165</v>
      </c>
    </row>
    <row r="2544" spans="1:65" s="2" customFormat="1" ht="24.2" customHeight="1">
      <c r="A2544" s="37"/>
      <c r="B2544" s="38"/>
      <c r="C2544" s="181" t="s">
        <v>1946</v>
      </c>
      <c r="D2544" s="181" t="s">
        <v>167</v>
      </c>
      <c r="E2544" s="182" t="s">
        <v>3177</v>
      </c>
      <c r="F2544" s="183" t="s">
        <v>3178</v>
      </c>
      <c r="G2544" s="184" t="s">
        <v>323</v>
      </c>
      <c r="H2544" s="185">
        <v>72.81</v>
      </c>
      <c r="I2544" s="186"/>
      <c r="J2544" s="187">
        <f>ROUND(I2544*H2544,2)</f>
        <v>0</v>
      </c>
      <c r="K2544" s="183" t="s">
        <v>171</v>
      </c>
      <c r="L2544" s="42"/>
      <c r="M2544" s="188" t="s">
        <v>19</v>
      </c>
      <c r="N2544" s="189" t="s">
        <v>41</v>
      </c>
      <c r="O2544" s="67"/>
      <c r="P2544" s="190">
        <f>O2544*H2544</f>
        <v>0</v>
      </c>
      <c r="Q2544" s="190">
        <v>1.5E-3</v>
      </c>
      <c r="R2544" s="190">
        <f>Q2544*H2544</f>
        <v>0.10921500000000001</v>
      </c>
      <c r="S2544" s="190">
        <v>0</v>
      </c>
      <c r="T2544" s="191">
        <f>S2544*H2544</f>
        <v>0</v>
      </c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R2544" s="192" t="s">
        <v>226</v>
      </c>
      <c r="AT2544" s="192" t="s">
        <v>167</v>
      </c>
      <c r="AU2544" s="192" t="s">
        <v>79</v>
      </c>
      <c r="AY2544" s="20" t="s">
        <v>165</v>
      </c>
      <c r="BE2544" s="193">
        <f>IF(N2544="základní",J2544,0)</f>
        <v>0</v>
      </c>
      <c r="BF2544" s="193">
        <f>IF(N2544="snížená",J2544,0)</f>
        <v>0</v>
      </c>
      <c r="BG2544" s="193">
        <f>IF(N2544="zákl. přenesená",J2544,0)</f>
        <v>0</v>
      </c>
      <c r="BH2544" s="193">
        <f>IF(N2544="sníž. přenesená",J2544,0)</f>
        <v>0</v>
      </c>
      <c r="BI2544" s="193">
        <f>IF(N2544="nulová",J2544,0)</f>
        <v>0</v>
      </c>
      <c r="BJ2544" s="20" t="s">
        <v>79</v>
      </c>
      <c r="BK2544" s="193">
        <f>ROUND(I2544*H2544,2)</f>
        <v>0</v>
      </c>
      <c r="BL2544" s="20" t="s">
        <v>226</v>
      </c>
      <c r="BM2544" s="192" t="s">
        <v>3179</v>
      </c>
    </row>
    <row r="2545" spans="1:65" s="2" customFormat="1" ht="11.25">
      <c r="A2545" s="37"/>
      <c r="B2545" s="38"/>
      <c r="C2545" s="39"/>
      <c r="D2545" s="194" t="s">
        <v>172</v>
      </c>
      <c r="E2545" s="39"/>
      <c r="F2545" s="195" t="s">
        <v>3180</v>
      </c>
      <c r="G2545" s="39"/>
      <c r="H2545" s="39"/>
      <c r="I2545" s="196"/>
      <c r="J2545" s="39"/>
      <c r="K2545" s="39"/>
      <c r="L2545" s="42"/>
      <c r="M2545" s="197"/>
      <c r="N2545" s="198"/>
      <c r="O2545" s="67"/>
      <c r="P2545" s="67"/>
      <c r="Q2545" s="67"/>
      <c r="R2545" s="67"/>
      <c r="S2545" s="67"/>
      <c r="T2545" s="68"/>
      <c r="U2545" s="37"/>
      <c r="V2545" s="37"/>
      <c r="W2545" s="37"/>
      <c r="X2545" s="37"/>
      <c r="Y2545" s="37"/>
      <c r="Z2545" s="37"/>
      <c r="AA2545" s="37"/>
      <c r="AB2545" s="37"/>
      <c r="AC2545" s="37"/>
      <c r="AD2545" s="37"/>
      <c r="AE2545" s="37"/>
      <c r="AT2545" s="20" t="s">
        <v>172</v>
      </c>
      <c r="AU2545" s="20" t="s">
        <v>79</v>
      </c>
    </row>
    <row r="2546" spans="1:65" s="13" customFormat="1" ht="11.25">
      <c r="B2546" s="199"/>
      <c r="C2546" s="200"/>
      <c r="D2546" s="201" t="s">
        <v>181</v>
      </c>
      <c r="E2546" s="202" t="s">
        <v>19</v>
      </c>
      <c r="F2546" s="203" t="s">
        <v>1230</v>
      </c>
      <c r="G2546" s="200"/>
      <c r="H2546" s="204">
        <v>14.87</v>
      </c>
      <c r="I2546" s="205"/>
      <c r="J2546" s="200"/>
      <c r="K2546" s="200"/>
      <c r="L2546" s="206"/>
      <c r="M2546" s="207"/>
      <c r="N2546" s="208"/>
      <c r="O2546" s="208"/>
      <c r="P2546" s="208"/>
      <c r="Q2546" s="208"/>
      <c r="R2546" s="208"/>
      <c r="S2546" s="208"/>
      <c r="T2546" s="209"/>
      <c r="AT2546" s="210" t="s">
        <v>181</v>
      </c>
      <c r="AU2546" s="210" t="s">
        <v>79</v>
      </c>
      <c r="AV2546" s="13" t="s">
        <v>79</v>
      </c>
      <c r="AW2546" s="13" t="s">
        <v>31</v>
      </c>
      <c r="AX2546" s="13" t="s">
        <v>69</v>
      </c>
      <c r="AY2546" s="210" t="s">
        <v>165</v>
      </c>
    </row>
    <row r="2547" spans="1:65" s="13" customFormat="1" ht="11.25">
      <c r="B2547" s="199"/>
      <c r="C2547" s="200"/>
      <c r="D2547" s="201" t="s">
        <v>181</v>
      </c>
      <c r="E2547" s="202" t="s">
        <v>19</v>
      </c>
      <c r="F2547" s="203" t="s">
        <v>1215</v>
      </c>
      <c r="G2547" s="200"/>
      <c r="H2547" s="204">
        <v>23.22</v>
      </c>
      <c r="I2547" s="205"/>
      <c r="J2547" s="200"/>
      <c r="K2547" s="200"/>
      <c r="L2547" s="206"/>
      <c r="M2547" s="207"/>
      <c r="N2547" s="208"/>
      <c r="O2547" s="208"/>
      <c r="P2547" s="208"/>
      <c r="Q2547" s="208"/>
      <c r="R2547" s="208"/>
      <c r="S2547" s="208"/>
      <c r="T2547" s="209"/>
      <c r="AT2547" s="210" t="s">
        <v>181</v>
      </c>
      <c r="AU2547" s="210" t="s">
        <v>79</v>
      </c>
      <c r="AV2547" s="13" t="s">
        <v>79</v>
      </c>
      <c r="AW2547" s="13" t="s">
        <v>31</v>
      </c>
      <c r="AX2547" s="13" t="s">
        <v>69</v>
      </c>
      <c r="AY2547" s="210" t="s">
        <v>165</v>
      </c>
    </row>
    <row r="2548" spans="1:65" s="13" customFormat="1" ht="11.25">
      <c r="B2548" s="199"/>
      <c r="C2548" s="200"/>
      <c r="D2548" s="201" t="s">
        <v>181</v>
      </c>
      <c r="E2548" s="202" t="s">
        <v>19</v>
      </c>
      <c r="F2548" s="203" t="s">
        <v>1217</v>
      </c>
      <c r="G2548" s="200"/>
      <c r="H2548" s="204">
        <v>34.72</v>
      </c>
      <c r="I2548" s="205"/>
      <c r="J2548" s="200"/>
      <c r="K2548" s="200"/>
      <c r="L2548" s="206"/>
      <c r="M2548" s="207"/>
      <c r="N2548" s="208"/>
      <c r="O2548" s="208"/>
      <c r="P2548" s="208"/>
      <c r="Q2548" s="208"/>
      <c r="R2548" s="208"/>
      <c r="S2548" s="208"/>
      <c r="T2548" s="209"/>
      <c r="AT2548" s="210" t="s">
        <v>181</v>
      </c>
      <c r="AU2548" s="210" t="s">
        <v>79</v>
      </c>
      <c r="AV2548" s="13" t="s">
        <v>79</v>
      </c>
      <c r="AW2548" s="13" t="s">
        <v>31</v>
      </c>
      <c r="AX2548" s="13" t="s">
        <v>69</v>
      </c>
      <c r="AY2548" s="210" t="s">
        <v>165</v>
      </c>
    </row>
    <row r="2549" spans="1:65" s="15" customFormat="1" ht="11.25">
      <c r="B2549" s="221"/>
      <c r="C2549" s="222"/>
      <c r="D2549" s="201" t="s">
        <v>181</v>
      </c>
      <c r="E2549" s="223" t="s">
        <v>19</v>
      </c>
      <c r="F2549" s="224" t="s">
        <v>184</v>
      </c>
      <c r="G2549" s="222"/>
      <c r="H2549" s="225">
        <v>72.81</v>
      </c>
      <c r="I2549" s="226"/>
      <c r="J2549" s="222"/>
      <c r="K2549" s="222"/>
      <c r="L2549" s="227"/>
      <c r="M2549" s="228"/>
      <c r="N2549" s="229"/>
      <c r="O2549" s="229"/>
      <c r="P2549" s="229"/>
      <c r="Q2549" s="229"/>
      <c r="R2549" s="229"/>
      <c r="S2549" s="229"/>
      <c r="T2549" s="230"/>
      <c r="AT2549" s="231" t="s">
        <v>181</v>
      </c>
      <c r="AU2549" s="231" t="s">
        <v>79</v>
      </c>
      <c r="AV2549" s="15" t="s">
        <v>88</v>
      </c>
      <c r="AW2549" s="15" t="s">
        <v>31</v>
      </c>
      <c r="AX2549" s="15" t="s">
        <v>73</v>
      </c>
      <c r="AY2549" s="231" t="s">
        <v>165</v>
      </c>
    </row>
    <row r="2550" spans="1:65" s="2" customFormat="1" ht="16.5" customHeight="1">
      <c r="A2550" s="37"/>
      <c r="B2550" s="38"/>
      <c r="C2550" s="181" t="s">
        <v>3181</v>
      </c>
      <c r="D2550" s="181" t="s">
        <v>167</v>
      </c>
      <c r="E2550" s="182" t="s">
        <v>3182</v>
      </c>
      <c r="F2550" s="183" t="s">
        <v>3183</v>
      </c>
      <c r="G2550" s="184" t="s">
        <v>170</v>
      </c>
      <c r="H2550" s="185">
        <v>130.30000000000001</v>
      </c>
      <c r="I2550" s="186"/>
      <c r="J2550" s="187">
        <f>ROUND(I2550*H2550,2)</f>
        <v>0</v>
      </c>
      <c r="K2550" s="183" t="s">
        <v>171</v>
      </c>
      <c r="L2550" s="42"/>
      <c r="M2550" s="188" t="s">
        <v>19</v>
      </c>
      <c r="N2550" s="189" t="s">
        <v>41</v>
      </c>
      <c r="O2550" s="67"/>
      <c r="P2550" s="190">
        <f>O2550*H2550</f>
        <v>0</v>
      </c>
      <c r="Q2550" s="190">
        <v>3.0000000000000001E-5</v>
      </c>
      <c r="R2550" s="190">
        <f>Q2550*H2550</f>
        <v>3.9090000000000001E-3</v>
      </c>
      <c r="S2550" s="190">
        <v>0</v>
      </c>
      <c r="T2550" s="191">
        <f>S2550*H2550</f>
        <v>0</v>
      </c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R2550" s="192" t="s">
        <v>226</v>
      </c>
      <c r="AT2550" s="192" t="s">
        <v>167</v>
      </c>
      <c r="AU2550" s="192" t="s">
        <v>79</v>
      </c>
      <c r="AY2550" s="20" t="s">
        <v>165</v>
      </c>
      <c r="BE2550" s="193">
        <f>IF(N2550="základní",J2550,0)</f>
        <v>0</v>
      </c>
      <c r="BF2550" s="193">
        <f>IF(N2550="snížená",J2550,0)</f>
        <v>0</v>
      </c>
      <c r="BG2550" s="193">
        <f>IF(N2550="zákl. přenesená",J2550,0)</f>
        <v>0</v>
      </c>
      <c r="BH2550" s="193">
        <f>IF(N2550="sníž. přenesená",J2550,0)</f>
        <v>0</v>
      </c>
      <c r="BI2550" s="193">
        <f>IF(N2550="nulová",J2550,0)</f>
        <v>0</v>
      </c>
      <c r="BJ2550" s="20" t="s">
        <v>79</v>
      </c>
      <c r="BK2550" s="193">
        <f>ROUND(I2550*H2550,2)</f>
        <v>0</v>
      </c>
      <c r="BL2550" s="20" t="s">
        <v>226</v>
      </c>
      <c r="BM2550" s="192" t="s">
        <v>3184</v>
      </c>
    </row>
    <row r="2551" spans="1:65" s="2" customFormat="1" ht="11.25">
      <c r="A2551" s="37"/>
      <c r="B2551" s="38"/>
      <c r="C2551" s="39"/>
      <c r="D2551" s="194" t="s">
        <v>172</v>
      </c>
      <c r="E2551" s="39"/>
      <c r="F2551" s="195" t="s">
        <v>3185</v>
      </c>
      <c r="G2551" s="39"/>
      <c r="H2551" s="39"/>
      <c r="I2551" s="196"/>
      <c r="J2551" s="39"/>
      <c r="K2551" s="39"/>
      <c r="L2551" s="42"/>
      <c r="M2551" s="197"/>
      <c r="N2551" s="198"/>
      <c r="O2551" s="67"/>
      <c r="P2551" s="67"/>
      <c r="Q2551" s="67"/>
      <c r="R2551" s="67"/>
      <c r="S2551" s="67"/>
      <c r="T2551" s="68"/>
      <c r="U2551" s="37"/>
      <c r="V2551" s="37"/>
      <c r="W2551" s="37"/>
      <c r="X2551" s="37"/>
      <c r="Y2551" s="37"/>
      <c r="Z2551" s="37"/>
      <c r="AA2551" s="37"/>
      <c r="AB2551" s="37"/>
      <c r="AC2551" s="37"/>
      <c r="AD2551" s="37"/>
      <c r="AE2551" s="37"/>
      <c r="AT2551" s="20" t="s">
        <v>172</v>
      </c>
      <c r="AU2551" s="20" t="s">
        <v>79</v>
      </c>
    </row>
    <row r="2552" spans="1:65" s="13" customFormat="1" ht="11.25">
      <c r="B2552" s="199"/>
      <c r="C2552" s="200"/>
      <c r="D2552" s="201" t="s">
        <v>181</v>
      </c>
      <c r="E2552" s="202" t="s">
        <v>19</v>
      </c>
      <c r="F2552" s="203" t="s">
        <v>3186</v>
      </c>
      <c r="G2552" s="200"/>
      <c r="H2552" s="204">
        <v>36.6</v>
      </c>
      <c r="I2552" s="205"/>
      <c r="J2552" s="200"/>
      <c r="K2552" s="200"/>
      <c r="L2552" s="206"/>
      <c r="M2552" s="207"/>
      <c r="N2552" s="208"/>
      <c r="O2552" s="208"/>
      <c r="P2552" s="208"/>
      <c r="Q2552" s="208"/>
      <c r="R2552" s="208"/>
      <c r="S2552" s="208"/>
      <c r="T2552" s="209"/>
      <c r="AT2552" s="210" t="s">
        <v>181</v>
      </c>
      <c r="AU2552" s="210" t="s">
        <v>79</v>
      </c>
      <c r="AV2552" s="13" t="s">
        <v>79</v>
      </c>
      <c r="AW2552" s="13" t="s">
        <v>31</v>
      </c>
      <c r="AX2552" s="13" t="s">
        <v>69</v>
      </c>
      <c r="AY2552" s="210" t="s">
        <v>165</v>
      </c>
    </row>
    <row r="2553" spans="1:65" s="13" customFormat="1" ht="11.25">
      <c r="B2553" s="199"/>
      <c r="C2553" s="200"/>
      <c r="D2553" s="201" t="s">
        <v>181</v>
      </c>
      <c r="E2553" s="202" t="s">
        <v>19</v>
      </c>
      <c r="F2553" s="203" t="s">
        <v>1243</v>
      </c>
      <c r="G2553" s="200"/>
      <c r="H2553" s="204">
        <v>44.1</v>
      </c>
      <c r="I2553" s="205"/>
      <c r="J2553" s="200"/>
      <c r="K2553" s="200"/>
      <c r="L2553" s="206"/>
      <c r="M2553" s="207"/>
      <c r="N2553" s="208"/>
      <c r="O2553" s="208"/>
      <c r="P2553" s="208"/>
      <c r="Q2553" s="208"/>
      <c r="R2553" s="208"/>
      <c r="S2553" s="208"/>
      <c r="T2553" s="209"/>
      <c r="AT2553" s="210" t="s">
        <v>181</v>
      </c>
      <c r="AU2553" s="210" t="s">
        <v>79</v>
      </c>
      <c r="AV2553" s="13" t="s">
        <v>79</v>
      </c>
      <c r="AW2553" s="13" t="s">
        <v>31</v>
      </c>
      <c r="AX2553" s="13" t="s">
        <v>69</v>
      </c>
      <c r="AY2553" s="210" t="s">
        <v>165</v>
      </c>
    </row>
    <row r="2554" spans="1:65" s="13" customFormat="1" ht="11.25">
      <c r="B2554" s="199"/>
      <c r="C2554" s="200"/>
      <c r="D2554" s="201" t="s">
        <v>181</v>
      </c>
      <c r="E2554" s="202" t="s">
        <v>19</v>
      </c>
      <c r="F2554" s="203" t="s">
        <v>1245</v>
      </c>
      <c r="G2554" s="200"/>
      <c r="H2554" s="204">
        <v>49.6</v>
      </c>
      <c r="I2554" s="205"/>
      <c r="J2554" s="200"/>
      <c r="K2554" s="200"/>
      <c r="L2554" s="206"/>
      <c r="M2554" s="207"/>
      <c r="N2554" s="208"/>
      <c r="O2554" s="208"/>
      <c r="P2554" s="208"/>
      <c r="Q2554" s="208"/>
      <c r="R2554" s="208"/>
      <c r="S2554" s="208"/>
      <c r="T2554" s="209"/>
      <c r="AT2554" s="210" t="s">
        <v>181</v>
      </c>
      <c r="AU2554" s="210" t="s">
        <v>79</v>
      </c>
      <c r="AV2554" s="13" t="s">
        <v>79</v>
      </c>
      <c r="AW2554" s="13" t="s">
        <v>31</v>
      </c>
      <c r="AX2554" s="13" t="s">
        <v>69</v>
      </c>
      <c r="AY2554" s="210" t="s">
        <v>165</v>
      </c>
    </row>
    <row r="2555" spans="1:65" s="15" customFormat="1" ht="11.25">
      <c r="B2555" s="221"/>
      <c r="C2555" s="222"/>
      <c r="D2555" s="201" t="s">
        <v>181</v>
      </c>
      <c r="E2555" s="223" t="s">
        <v>19</v>
      </c>
      <c r="F2555" s="224" t="s">
        <v>184</v>
      </c>
      <c r="G2555" s="222"/>
      <c r="H2555" s="225">
        <v>130.30000000000001</v>
      </c>
      <c r="I2555" s="226"/>
      <c r="J2555" s="222"/>
      <c r="K2555" s="222"/>
      <c r="L2555" s="227"/>
      <c r="M2555" s="228"/>
      <c r="N2555" s="229"/>
      <c r="O2555" s="229"/>
      <c r="P2555" s="229"/>
      <c r="Q2555" s="229"/>
      <c r="R2555" s="229"/>
      <c r="S2555" s="229"/>
      <c r="T2555" s="230"/>
      <c r="AT2555" s="231" t="s">
        <v>181</v>
      </c>
      <c r="AU2555" s="231" t="s">
        <v>79</v>
      </c>
      <c r="AV2555" s="15" t="s">
        <v>88</v>
      </c>
      <c r="AW2555" s="15" t="s">
        <v>31</v>
      </c>
      <c r="AX2555" s="15" t="s">
        <v>73</v>
      </c>
      <c r="AY2555" s="231" t="s">
        <v>165</v>
      </c>
    </row>
    <row r="2556" spans="1:65" s="2" customFormat="1" ht="24.2" customHeight="1">
      <c r="A2556" s="37"/>
      <c r="B2556" s="38"/>
      <c r="C2556" s="181" t="s">
        <v>1951</v>
      </c>
      <c r="D2556" s="181" t="s">
        <v>167</v>
      </c>
      <c r="E2556" s="182" t="s">
        <v>3187</v>
      </c>
      <c r="F2556" s="183" t="s">
        <v>3188</v>
      </c>
      <c r="G2556" s="184" t="s">
        <v>170</v>
      </c>
      <c r="H2556" s="185">
        <v>130.30000000000001</v>
      </c>
      <c r="I2556" s="186"/>
      <c r="J2556" s="187">
        <f>ROUND(I2556*H2556,2)</f>
        <v>0</v>
      </c>
      <c r="K2556" s="183" t="s">
        <v>171</v>
      </c>
      <c r="L2556" s="42"/>
      <c r="M2556" s="188" t="s">
        <v>19</v>
      </c>
      <c r="N2556" s="189" t="s">
        <v>41</v>
      </c>
      <c r="O2556" s="67"/>
      <c r="P2556" s="190">
        <f>O2556*H2556</f>
        <v>0</v>
      </c>
      <c r="Q2556" s="190">
        <v>3.2000000000000003E-4</v>
      </c>
      <c r="R2556" s="190">
        <f>Q2556*H2556</f>
        <v>4.1696000000000004E-2</v>
      </c>
      <c r="S2556" s="190">
        <v>0</v>
      </c>
      <c r="T2556" s="191">
        <f>S2556*H2556</f>
        <v>0</v>
      </c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R2556" s="192" t="s">
        <v>226</v>
      </c>
      <c r="AT2556" s="192" t="s">
        <v>167</v>
      </c>
      <c r="AU2556" s="192" t="s">
        <v>79</v>
      </c>
      <c r="AY2556" s="20" t="s">
        <v>165</v>
      </c>
      <c r="BE2556" s="193">
        <f>IF(N2556="základní",J2556,0)</f>
        <v>0</v>
      </c>
      <c r="BF2556" s="193">
        <f>IF(N2556="snížená",J2556,0)</f>
        <v>0</v>
      </c>
      <c r="BG2556" s="193">
        <f>IF(N2556="zákl. přenesená",J2556,0)</f>
        <v>0</v>
      </c>
      <c r="BH2556" s="193">
        <f>IF(N2556="sníž. přenesená",J2556,0)</f>
        <v>0</v>
      </c>
      <c r="BI2556" s="193">
        <f>IF(N2556="nulová",J2556,0)</f>
        <v>0</v>
      </c>
      <c r="BJ2556" s="20" t="s">
        <v>79</v>
      </c>
      <c r="BK2556" s="193">
        <f>ROUND(I2556*H2556,2)</f>
        <v>0</v>
      </c>
      <c r="BL2556" s="20" t="s">
        <v>226</v>
      </c>
      <c r="BM2556" s="192" t="s">
        <v>3189</v>
      </c>
    </row>
    <row r="2557" spans="1:65" s="2" customFormat="1" ht="11.25">
      <c r="A2557" s="37"/>
      <c r="B2557" s="38"/>
      <c r="C2557" s="39"/>
      <c r="D2557" s="194" t="s">
        <v>172</v>
      </c>
      <c r="E2557" s="39"/>
      <c r="F2557" s="195" t="s">
        <v>3190</v>
      </c>
      <c r="G2557" s="39"/>
      <c r="H2557" s="39"/>
      <c r="I2557" s="196"/>
      <c r="J2557" s="39"/>
      <c r="K2557" s="39"/>
      <c r="L2557" s="42"/>
      <c r="M2557" s="197"/>
      <c r="N2557" s="198"/>
      <c r="O2557" s="67"/>
      <c r="P2557" s="67"/>
      <c r="Q2557" s="67"/>
      <c r="R2557" s="67"/>
      <c r="S2557" s="67"/>
      <c r="T2557" s="68"/>
      <c r="U2557" s="37"/>
      <c r="V2557" s="37"/>
      <c r="W2557" s="37"/>
      <c r="X2557" s="37"/>
      <c r="Y2557" s="37"/>
      <c r="Z2557" s="37"/>
      <c r="AA2557" s="37"/>
      <c r="AB2557" s="37"/>
      <c r="AC2557" s="37"/>
      <c r="AD2557" s="37"/>
      <c r="AE2557" s="37"/>
      <c r="AT2557" s="20" t="s">
        <v>172</v>
      </c>
      <c r="AU2557" s="20" t="s">
        <v>79</v>
      </c>
    </row>
    <row r="2558" spans="1:65" s="13" customFormat="1" ht="11.25">
      <c r="B2558" s="199"/>
      <c r="C2558" s="200"/>
      <c r="D2558" s="201" t="s">
        <v>181</v>
      </c>
      <c r="E2558" s="202" t="s">
        <v>19</v>
      </c>
      <c r="F2558" s="203" t="s">
        <v>3186</v>
      </c>
      <c r="G2558" s="200"/>
      <c r="H2558" s="204">
        <v>36.6</v>
      </c>
      <c r="I2558" s="205"/>
      <c r="J2558" s="200"/>
      <c r="K2558" s="200"/>
      <c r="L2558" s="206"/>
      <c r="M2558" s="207"/>
      <c r="N2558" s="208"/>
      <c r="O2558" s="208"/>
      <c r="P2558" s="208"/>
      <c r="Q2558" s="208"/>
      <c r="R2558" s="208"/>
      <c r="S2558" s="208"/>
      <c r="T2558" s="209"/>
      <c r="AT2558" s="210" t="s">
        <v>181</v>
      </c>
      <c r="AU2558" s="210" t="s">
        <v>79</v>
      </c>
      <c r="AV2558" s="13" t="s">
        <v>79</v>
      </c>
      <c r="AW2558" s="13" t="s">
        <v>31</v>
      </c>
      <c r="AX2558" s="13" t="s">
        <v>69</v>
      </c>
      <c r="AY2558" s="210" t="s">
        <v>165</v>
      </c>
    </row>
    <row r="2559" spans="1:65" s="13" customFormat="1" ht="11.25">
      <c r="B2559" s="199"/>
      <c r="C2559" s="200"/>
      <c r="D2559" s="201" t="s">
        <v>181</v>
      </c>
      <c r="E2559" s="202" t="s">
        <v>19</v>
      </c>
      <c r="F2559" s="203" t="s">
        <v>1243</v>
      </c>
      <c r="G2559" s="200"/>
      <c r="H2559" s="204">
        <v>44.1</v>
      </c>
      <c r="I2559" s="205"/>
      <c r="J2559" s="200"/>
      <c r="K2559" s="200"/>
      <c r="L2559" s="206"/>
      <c r="M2559" s="207"/>
      <c r="N2559" s="208"/>
      <c r="O2559" s="208"/>
      <c r="P2559" s="208"/>
      <c r="Q2559" s="208"/>
      <c r="R2559" s="208"/>
      <c r="S2559" s="208"/>
      <c r="T2559" s="209"/>
      <c r="AT2559" s="210" t="s">
        <v>181</v>
      </c>
      <c r="AU2559" s="210" t="s">
        <v>79</v>
      </c>
      <c r="AV2559" s="13" t="s">
        <v>79</v>
      </c>
      <c r="AW2559" s="13" t="s">
        <v>31</v>
      </c>
      <c r="AX2559" s="13" t="s">
        <v>69</v>
      </c>
      <c r="AY2559" s="210" t="s">
        <v>165</v>
      </c>
    </row>
    <row r="2560" spans="1:65" s="13" customFormat="1" ht="11.25">
      <c r="B2560" s="199"/>
      <c r="C2560" s="200"/>
      <c r="D2560" s="201" t="s">
        <v>181</v>
      </c>
      <c r="E2560" s="202" t="s">
        <v>19</v>
      </c>
      <c r="F2560" s="203" t="s">
        <v>1245</v>
      </c>
      <c r="G2560" s="200"/>
      <c r="H2560" s="204">
        <v>49.6</v>
      </c>
      <c r="I2560" s="205"/>
      <c r="J2560" s="200"/>
      <c r="K2560" s="200"/>
      <c r="L2560" s="206"/>
      <c r="M2560" s="207"/>
      <c r="N2560" s="208"/>
      <c r="O2560" s="208"/>
      <c r="P2560" s="208"/>
      <c r="Q2560" s="208"/>
      <c r="R2560" s="208"/>
      <c r="S2560" s="208"/>
      <c r="T2560" s="209"/>
      <c r="AT2560" s="210" t="s">
        <v>181</v>
      </c>
      <c r="AU2560" s="210" t="s">
        <v>79</v>
      </c>
      <c r="AV2560" s="13" t="s">
        <v>79</v>
      </c>
      <c r="AW2560" s="13" t="s">
        <v>31</v>
      </c>
      <c r="AX2560" s="13" t="s">
        <v>69</v>
      </c>
      <c r="AY2560" s="210" t="s">
        <v>165</v>
      </c>
    </row>
    <row r="2561" spans="1:65" s="15" customFormat="1" ht="11.25">
      <c r="B2561" s="221"/>
      <c r="C2561" s="222"/>
      <c r="D2561" s="201" t="s">
        <v>181</v>
      </c>
      <c r="E2561" s="223" t="s">
        <v>19</v>
      </c>
      <c r="F2561" s="224" t="s">
        <v>184</v>
      </c>
      <c r="G2561" s="222"/>
      <c r="H2561" s="225">
        <v>130.30000000000001</v>
      </c>
      <c r="I2561" s="226"/>
      <c r="J2561" s="222"/>
      <c r="K2561" s="222"/>
      <c r="L2561" s="227"/>
      <c r="M2561" s="228"/>
      <c r="N2561" s="229"/>
      <c r="O2561" s="229"/>
      <c r="P2561" s="229"/>
      <c r="Q2561" s="229"/>
      <c r="R2561" s="229"/>
      <c r="S2561" s="229"/>
      <c r="T2561" s="230"/>
      <c r="AT2561" s="231" t="s">
        <v>181</v>
      </c>
      <c r="AU2561" s="231" t="s">
        <v>79</v>
      </c>
      <c r="AV2561" s="15" t="s">
        <v>88</v>
      </c>
      <c r="AW2561" s="15" t="s">
        <v>31</v>
      </c>
      <c r="AX2561" s="15" t="s">
        <v>73</v>
      </c>
      <c r="AY2561" s="231" t="s">
        <v>165</v>
      </c>
    </row>
    <row r="2562" spans="1:65" s="2" customFormat="1" ht="24.2" customHeight="1">
      <c r="A2562" s="37"/>
      <c r="B2562" s="38"/>
      <c r="C2562" s="181" t="s">
        <v>3191</v>
      </c>
      <c r="D2562" s="181" t="s">
        <v>167</v>
      </c>
      <c r="E2562" s="182" t="s">
        <v>3192</v>
      </c>
      <c r="F2562" s="183" t="s">
        <v>3193</v>
      </c>
      <c r="G2562" s="184" t="s">
        <v>323</v>
      </c>
      <c r="H2562" s="185">
        <v>72.81</v>
      </c>
      <c r="I2562" s="186"/>
      <c r="J2562" s="187">
        <f>ROUND(I2562*H2562,2)</f>
        <v>0</v>
      </c>
      <c r="K2562" s="183" t="s">
        <v>171</v>
      </c>
      <c r="L2562" s="42"/>
      <c r="M2562" s="188" t="s">
        <v>19</v>
      </c>
      <c r="N2562" s="189" t="s">
        <v>41</v>
      </c>
      <c r="O2562" s="67"/>
      <c r="P2562" s="190">
        <f>O2562*H2562</f>
        <v>0</v>
      </c>
      <c r="Q2562" s="190">
        <v>5.0000000000000002E-5</v>
      </c>
      <c r="R2562" s="190">
        <f>Q2562*H2562</f>
        <v>3.6405000000000001E-3</v>
      </c>
      <c r="S2562" s="190">
        <v>0</v>
      </c>
      <c r="T2562" s="191">
        <f>S2562*H2562</f>
        <v>0</v>
      </c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R2562" s="192" t="s">
        <v>226</v>
      </c>
      <c r="AT2562" s="192" t="s">
        <v>167</v>
      </c>
      <c r="AU2562" s="192" t="s">
        <v>79</v>
      </c>
      <c r="AY2562" s="20" t="s">
        <v>165</v>
      </c>
      <c r="BE2562" s="193">
        <f>IF(N2562="základní",J2562,0)</f>
        <v>0</v>
      </c>
      <c r="BF2562" s="193">
        <f>IF(N2562="snížená",J2562,0)</f>
        <v>0</v>
      </c>
      <c r="BG2562" s="193">
        <f>IF(N2562="zákl. přenesená",J2562,0)</f>
        <v>0</v>
      </c>
      <c r="BH2562" s="193">
        <f>IF(N2562="sníž. přenesená",J2562,0)</f>
        <v>0</v>
      </c>
      <c r="BI2562" s="193">
        <f>IF(N2562="nulová",J2562,0)</f>
        <v>0</v>
      </c>
      <c r="BJ2562" s="20" t="s">
        <v>79</v>
      </c>
      <c r="BK2562" s="193">
        <f>ROUND(I2562*H2562,2)</f>
        <v>0</v>
      </c>
      <c r="BL2562" s="20" t="s">
        <v>226</v>
      </c>
      <c r="BM2562" s="192" t="s">
        <v>3194</v>
      </c>
    </row>
    <row r="2563" spans="1:65" s="2" customFormat="1" ht="11.25">
      <c r="A2563" s="37"/>
      <c r="B2563" s="38"/>
      <c r="C2563" s="39"/>
      <c r="D2563" s="194" t="s">
        <v>172</v>
      </c>
      <c r="E2563" s="39"/>
      <c r="F2563" s="195" t="s">
        <v>3195</v>
      </c>
      <c r="G2563" s="39"/>
      <c r="H2563" s="39"/>
      <c r="I2563" s="196"/>
      <c r="J2563" s="39"/>
      <c r="K2563" s="39"/>
      <c r="L2563" s="42"/>
      <c r="M2563" s="197"/>
      <c r="N2563" s="198"/>
      <c r="O2563" s="67"/>
      <c r="P2563" s="67"/>
      <c r="Q2563" s="67"/>
      <c r="R2563" s="67"/>
      <c r="S2563" s="67"/>
      <c r="T2563" s="68"/>
      <c r="U2563" s="37"/>
      <c r="V2563" s="37"/>
      <c r="W2563" s="37"/>
      <c r="X2563" s="37"/>
      <c r="Y2563" s="37"/>
      <c r="Z2563" s="37"/>
      <c r="AA2563" s="37"/>
      <c r="AB2563" s="37"/>
      <c r="AC2563" s="37"/>
      <c r="AD2563" s="37"/>
      <c r="AE2563" s="37"/>
      <c r="AT2563" s="20" t="s">
        <v>172</v>
      </c>
      <c r="AU2563" s="20" t="s">
        <v>79</v>
      </c>
    </row>
    <row r="2564" spans="1:65" s="13" customFormat="1" ht="11.25">
      <c r="B2564" s="199"/>
      <c r="C2564" s="200"/>
      <c r="D2564" s="201" t="s">
        <v>181</v>
      </c>
      <c r="E2564" s="202" t="s">
        <v>19</v>
      </c>
      <c r="F2564" s="203" t="s">
        <v>1230</v>
      </c>
      <c r="G2564" s="200"/>
      <c r="H2564" s="204">
        <v>14.87</v>
      </c>
      <c r="I2564" s="205"/>
      <c r="J2564" s="200"/>
      <c r="K2564" s="200"/>
      <c r="L2564" s="206"/>
      <c r="M2564" s="207"/>
      <c r="N2564" s="208"/>
      <c r="O2564" s="208"/>
      <c r="P2564" s="208"/>
      <c r="Q2564" s="208"/>
      <c r="R2564" s="208"/>
      <c r="S2564" s="208"/>
      <c r="T2564" s="209"/>
      <c r="AT2564" s="210" t="s">
        <v>181</v>
      </c>
      <c r="AU2564" s="210" t="s">
        <v>79</v>
      </c>
      <c r="AV2564" s="13" t="s">
        <v>79</v>
      </c>
      <c r="AW2564" s="13" t="s">
        <v>31</v>
      </c>
      <c r="AX2564" s="13" t="s">
        <v>69</v>
      </c>
      <c r="AY2564" s="210" t="s">
        <v>165</v>
      </c>
    </row>
    <row r="2565" spans="1:65" s="13" customFormat="1" ht="11.25">
      <c r="B2565" s="199"/>
      <c r="C2565" s="200"/>
      <c r="D2565" s="201" t="s">
        <v>181</v>
      </c>
      <c r="E2565" s="202" t="s">
        <v>19</v>
      </c>
      <c r="F2565" s="203" t="s">
        <v>1217</v>
      </c>
      <c r="G2565" s="200"/>
      <c r="H2565" s="204">
        <v>34.72</v>
      </c>
      <c r="I2565" s="205"/>
      <c r="J2565" s="200"/>
      <c r="K2565" s="200"/>
      <c r="L2565" s="206"/>
      <c r="M2565" s="207"/>
      <c r="N2565" s="208"/>
      <c r="O2565" s="208"/>
      <c r="P2565" s="208"/>
      <c r="Q2565" s="208"/>
      <c r="R2565" s="208"/>
      <c r="S2565" s="208"/>
      <c r="T2565" s="209"/>
      <c r="AT2565" s="210" t="s">
        <v>181</v>
      </c>
      <c r="AU2565" s="210" t="s">
        <v>79</v>
      </c>
      <c r="AV2565" s="13" t="s">
        <v>79</v>
      </c>
      <c r="AW2565" s="13" t="s">
        <v>31</v>
      </c>
      <c r="AX2565" s="13" t="s">
        <v>69</v>
      </c>
      <c r="AY2565" s="210" t="s">
        <v>165</v>
      </c>
    </row>
    <row r="2566" spans="1:65" s="13" customFormat="1" ht="11.25">
      <c r="B2566" s="199"/>
      <c r="C2566" s="200"/>
      <c r="D2566" s="201" t="s">
        <v>181</v>
      </c>
      <c r="E2566" s="202" t="s">
        <v>19</v>
      </c>
      <c r="F2566" s="203" t="s">
        <v>1215</v>
      </c>
      <c r="G2566" s="200"/>
      <c r="H2566" s="204">
        <v>23.22</v>
      </c>
      <c r="I2566" s="205"/>
      <c r="J2566" s="200"/>
      <c r="K2566" s="200"/>
      <c r="L2566" s="206"/>
      <c r="M2566" s="207"/>
      <c r="N2566" s="208"/>
      <c r="O2566" s="208"/>
      <c r="P2566" s="208"/>
      <c r="Q2566" s="208"/>
      <c r="R2566" s="208"/>
      <c r="S2566" s="208"/>
      <c r="T2566" s="209"/>
      <c r="AT2566" s="210" t="s">
        <v>181</v>
      </c>
      <c r="AU2566" s="210" t="s">
        <v>79</v>
      </c>
      <c r="AV2566" s="13" t="s">
        <v>79</v>
      </c>
      <c r="AW2566" s="13" t="s">
        <v>31</v>
      </c>
      <c r="AX2566" s="13" t="s">
        <v>69</v>
      </c>
      <c r="AY2566" s="210" t="s">
        <v>165</v>
      </c>
    </row>
    <row r="2567" spans="1:65" s="15" customFormat="1" ht="11.25">
      <c r="B2567" s="221"/>
      <c r="C2567" s="222"/>
      <c r="D2567" s="201" t="s">
        <v>181</v>
      </c>
      <c r="E2567" s="223" t="s">
        <v>19</v>
      </c>
      <c r="F2567" s="224" t="s">
        <v>184</v>
      </c>
      <c r="G2567" s="222"/>
      <c r="H2567" s="225">
        <v>72.81</v>
      </c>
      <c r="I2567" s="226"/>
      <c r="J2567" s="222"/>
      <c r="K2567" s="222"/>
      <c r="L2567" s="227"/>
      <c r="M2567" s="228"/>
      <c r="N2567" s="229"/>
      <c r="O2567" s="229"/>
      <c r="P2567" s="229"/>
      <c r="Q2567" s="229"/>
      <c r="R2567" s="229"/>
      <c r="S2567" s="229"/>
      <c r="T2567" s="230"/>
      <c r="AT2567" s="231" t="s">
        <v>181</v>
      </c>
      <c r="AU2567" s="231" t="s">
        <v>79</v>
      </c>
      <c r="AV2567" s="15" t="s">
        <v>88</v>
      </c>
      <c r="AW2567" s="15" t="s">
        <v>31</v>
      </c>
      <c r="AX2567" s="15" t="s">
        <v>73</v>
      </c>
      <c r="AY2567" s="231" t="s">
        <v>165</v>
      </c>
    </row>
    <row r="2568" spans="1:65" s="2" customFormat="1" ht="49.15" customHeight="1">
      <c r="A2568" s="37"/>
      <c r="B2568" s="38"/>
      <c r="C2568" s="181" t="s">
        <v>1953</v>
      </c>
      <c r="D2568" s="181" t="s">
        <v>167</v>
      </c>
      <c r="E2568" s="182" t="s">
        <v>3196</v>
      </c>
      <c r="F2568" s="183" t="s">
        <v>3197</v>
      </c>
      <c r="G2568" s="184" t="s">
        <v>256</v>
      </c>
      <c r="H2568" s="185">
        <v>2.68</v>
      </c>
      <c r="I2568" s="186"/>
      <c r="J2568" s="187">
        <f>ROUND(I2568*H2568,2)</f>
        <v>0</v>
      </c>
      <c r="K2568" s="183" t="s">
        <v>171</v>
      </c>
      <c r="L2568" s="42"/>
      <c r="M2568" s="188" t="s">
        <v>19</v>
      </c>
      <c r="N2568" s="189" t="s">
        <v>41</v>
      </c>
      <c r="O2568" s="67"/>
      <c r="P2568" s="190">
        <f>O2568*H2568</f>
        <v>0</v>
      </c>
      <c r="Q2568" s="190">
        <v>0</v>
      </c>
      <c r="R2568" s="190">
        <f>Q2568*H2568</f>
        <v>0</v>
      </c>
      <c r="S2568" s="190">
        <v>0</v>
      </c>
      <c r="T2568" s="191">
        <f>S2568*H2568</f>
        <v>0</v>
      </c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R2568" s="192" t="s">
        <v>226</v>
      </c>
      <c r="AT2568" s="192" t="s">
        <v>167</v>
      </c>
      <c r="AU2568" s="192" t="s">
        <v>79</v>
      </c>
      <c r="AY2568" s="20" t="s">
        <v>165</v>
      </c>
      <c r="BE2568" s="193">
        <f>IF(N2568="základní",J2568,0)</f>
        <v>0</v>
      </c>
      <c r="BF2568" s="193">
        <f>IF(N2568="snížená",J2568,0)</f>
        <v>0</v>
      </c>
      <c r="BG2568" s="193">
        <f>IF(N2568="zákl. přenesená",J2568,0)</f>
        <v>0</v>
      </c>
      <c r="BH2568" s="193">
        <f>IF(N2568="sníž. přenesená",J2568,0)</f>
        <v>0</v>
      </c>
      <c r="BI2568" s="193">
        <f>IF(N2568="nulová",J2568,0)</f>
        <v>0</v>
      </c>
      <c r="BJ2568" s="20" t="s">
        <v>79</v>
      </c>
      <c r="BK2568" s="193">
        <f>ROUND(I2568*H2568,2)</f>
        <v>0</v>
      </c>
      <c r="BL2568" s="20" t="s">
        <v>226</v>
      </c>
      <c r="BM2568" s="192" t="s">
        <v>3198</v>
      </c>
    </row>
    <row r="2569" spans="1:65" s="2" customFormat="1" ht="11.25">
      <c r="A2569" s="37"/>
      <c r="B2569" s="38"/>
      <c r="C2569" s="39"/>
      <c r="D2569" s="194" t="s">
        <v>172</v>
      </c>
      <c r="E2569" s="39"/>
      <c r="F2569" s="195" t="s">
        <v>3199</v>
      </c>
      <c r="G2569" s="39"/>
      <c r="H2569" s="39"/>
      <c r="I2569" s="196"/>
      <c r="J2569" s="39"/>
      <c r="K2569" s="39"/>
      <c r="L2569" s="42"/>
      <c r="M2569" s="197"/>
      <c r="N2569" s="198"/>
      <c r="O2569" s="67"/>
      <c r="P2569" s="67"/>
      <c r="Q2569" s="67"/>
      <c r="R2569" s="67"/>
      <c r="S2569" s="67"/>
      <c r="T2569" s="68"/>
      <c r="U2569" s="37"/>
      <c r="V2569" s="37"/>
      <c r="W2569" s="37"/>
      <c r="X2569" s="37"/>
      <c r="Y2569" s="37"/>
      <c r="Z2569" s="37"/>
      <c r="AA2569" s="37"/>
      <c r="AB2569" s="37"/>
      <c r="AC2569" s="37"/>
      <c r="AD2569" s="37"/>
      <c r="AE2569" s="37"/>
      <c r="AT2569" s="20" t="s">
        <v>172</v>
      </c>
      <c r="AU2569" s="20" t="s">
        <v>79</v>
      </c>
    </row>
    <row r="2570" spans="1:65" s="12" customFormat="1" ht="22.9" customHeight="1">
      <c r="B2570" s="165"/>
      <c r="C2570" s="166"/>
      <c r="D2570" s="167" t="s">
        <v>68</v>
      </c>
      <c r="E2570" s="179" t="s">
        <v>3200</v>
      </c>
      <c r="F2570" s="179" t="s">
        <v>3201</v>
      </c>
      <c r="G2570" s="166"/>
      <c r="H2570" s="166"/>
      <c r="I2570" s="169"/>
      <c r="J2570" s="180">
        <f>BK2570</f>
        <v>0</v>
      </c>
      <c r="K2570" s="166"/>
      <c r="L2570" s="171"/>
      <c r="M2570" s="172"/>
      <c r="N2570" s="173"/>
      <c r="O2570" s="173"/>
      <c r="P2570" s="174">
        <f>SUM(P2571:P2635)</f>
        <v>0</v>
      </c>
      <c r="Q2570" s="173"/>
      <c r="R2570" s="174">
        <f>SUM(R2571:R2635)</f>
        <v>11.259251299999999</v>
      </c>
      <c r="S2570" s="173"/>
      <c r="T2570" s="175">
        <f>SUM(T2571:T2635)</f>
        <v>0.67192499999999999</v>
      </c>
      <c r="AR2570" s="176" t="s">
        <v>79</v>
      </c>
      <c r="AT2570" s="177" t="s">
        <v>68</v>
      </c>
      <c r="AU2570" s="177" t="s">
        <v>73</v>
      </c>
      <c r="AY2570" s="176" t="s">
        <v>165</v>
      </c>
      <c r="BK2570" s="178">
        <f>SUM(BK2571:BK2635)</f>
        <v>0</v>
      </c>
    </row>
    <row r="2571" spans="1:65" s="2" customFormat="1" ht="24.2" customHeight="1">
      <c r="A2571" s="37"/>
      <c r="B2571" s="38"/>
      <c r="C2571" s="181" t="s">
        <v>3202</v>
      </c>
      <c r="D2571" s="181" t="s">
        <v>167</v>
      </c>
      <c r="E2571" s="182" t="s">
        <v>3203</v>
      </c>
      <c r="F2571" s="183" t="s">
        <v>3204</v>
      </c>
      <c r="G2571" s="184" t="s">
        <v>323</v>
      </c>
      <c r="H2571" s="185">
        <v>583.29</v>
      </c>
      <c r="I2571" s="186"/>
      <c r="J2571" s="187">
        <f>ROUND(I2571*H2571,2)</f>
        <v>0</v>
      </c>
      <c r="K2571" s="183" t="s">
        <v>171</v>
      </c>
      <c r="L2571" s="42"/>
      <c r="M2571" s="188" t="s">
        <v>19</v>
      </c>
      <c r="N2571" s="189" t="s">
        <v>41</v>
      </c>
      <c r="O2571" s="67"/>
      <c r="P2571" s="190">
        <f>O2571*H2571</f>
        <v>0</v>
      </c>
      <c r="Q2571" s="190">
        <v>0</v>
      </c>
      <c r="R2571" s="190">
        <f>Q2571*H2571</f>
        <v>0</v>
      </c>
      <c r="S2571" s="190">
        <v>0</v>
      </c>
      <c r="T2571" s="191">
        <f>S2571*H2571</f>
        <v>0</v>
      </c>
      <c r="U2571" s="37"/>
      <c r="V2571" s="37"/>
      <c r="W2571" s="37"/>
      <c r="X2571" s="37"/>
      <c r="Y2571" s="37"/>
      <c r="Z2571" s="37"/>
      <c r="AA2571" s="37"/>
      <c r="AB2571" s="37"/>
      <c r="AC2571" s="37"/>
      <c r="AD2571" s="37"/>
      <c r="AE2571" s="37"/>
      <c r="AR2571" s="192" t="s">
        <v>226</v>
      </c>
      <c r="AT2571" s="192" t="s">
        <v>167</v>
      </c>
      <c r="AU2571" s="192" t="s">
        <v>79</v>
      </c>
      <c r="AY2571" s="20" t="s">
        <v>165</v>
      </c>
      <c r="BE2571" s="193">
        <f>IF(N2571="základní",J2571,0)</f>
        <v>0</v>
      </c>
      <c r="BF2571" s="193">
        <f>IF(N2571="snížená",J2571,0)</f>
        <v>0</v>
      </c>
      <c r="BG2571" s="193">
        <f>IF(N2571="zákl. přenesená",J2571,0)</f>
        <v>0</v>
      </c>
      <c r="BH2571" s="193">
        <f>IF(N2571="sníž. přenesená",J2571,0)</f>
        <v>0</v>
      </c>
      <c r="BI2571" s="193">
        <f>IF(N2571="nulová",J2571,0)</f>
        <v>0</v>
      </c>
      <c r="BJ2571" s="20" t="s">
        <v>79</v>
      </c>
      <c r="BK2571" s="193">
        <f>ROUND(I2571*H2571,2)</f>
        <v>0</v>
      </c>
      <c r="BL2571" s="20" t="s">
        <v>226</v>
      </c>
      <c r="BM2571" s="192" t="s">
        <v>3205</v>
      </c>
    </row>
    <row r="2572" spans="1:65" s="2" customFormat="1" ht="11.25">
      <c r="A2572" s="37"/>
      <c r="B2572" s="38"/>
      <c r="C2572" s="39"/>
      <c r="D2572" s="194" t="s">
        <v>172</v>
      </c>
      <c r="E2572" s="39"/>
      <c r="F2572" s="195" t="s">
        <v>3206</v>
      </c>
      <c r="G2572" s="39"/>
      <c r="H2572" s="39"/>
      <c r="I2572" s="196"/>
      <c r="J2572" s="39"/>
      <c r="K2572" s="39"/>
      <c r="L2572" s="42"/>
      <c r="M2572" s="197"/>
      <c r="N2572" s="198"/>
      <c r="O2572" s="67"/>
      <c r="P2572" s="67"/>
      <c r="Q2572" s="67"/>
      <c r="R2572" s="67"/>
      <c r="S2572" s="67"/>
      <c r="T2572" s="68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T2572" s="20" t="s">
        <v>172</v>
      </c>
      <c r="AU2572" s="20" t="s">
        <v>79</v>
      </c>
    </row>
    <row r="2573" spans="1:65" s="2" customFormat="1" ht="24.2" customHeight="1">
      <c r="A2573" s="37"/>
      <c r="B2573" s="38"/>
      <c r="C2573" s="181" t="s">
        <v>1958</v>
      </c>
      <c r="D2573" s="181" t="s">
        <v>167</v>
      </c>
      <c r="E2573" s="182" t="s">
        <v>3207</v>
      </c>
      <c r="F2573" s="183" t="s">
        <v>3208</v>
      </c>
      <c r="G2573" s="184" t="s">
        <v>323</v>
      </c>
      <c r="H2573" s="185">
        <v>583.29</v>
      </c>
      <c r="I2573" s="186"/>
      <c r="J2573" s="187">
        <f>ROUND(I2573*H2573,2)</f>
        <v>0</v>
      </c>
      <c r="K2573" s="183" t="s">
        <v>171</v>
      </c>
      <c r="L2573" s="42"/>
      <c r="M2573" s="188" t="s">
        <v>19</v>
      </c>
      <c r="N2573" s="189" t="s">
        <v>41</v>
      </c>
      <c r="O2573" s="67"/>
      <c r="P2573" s="190">
        <f>O2573*H2573</f>
        <v>0</v>
      </c>
      <c r="Q2573" s="190">
        <v>2.0000000000000001E-4</v>
      </c>
      <c r="R2573" s="190">
        <f>Q2573*H2573</f>
        <v>0.116658</v>
      </c>
      <c r="S2573" s="190">
        <v>0</v>
      </c>
      <c r="T2573" s="191">
        <f>S2573*H2573</f>
        <v>0</v>
      </c>
      <c r="U2573" s="37"/>
      <c r="V2573" s="37"/>
      <c r="W2573" s="37"/>
      <c r="X2573" s="37"/>
      <c r="Y2573" s="37"/>
      <c r="Z2573" s="37"/>
      <c r="AA2573" s="37"/>
      <c r="AB2573" s="37"/>
      <c r="AC2573" s="37"/>
      <c r="AD2573" s="37"/>
      <c r="AE2573" s="37"/>
      <c r="AR2573" s="192" t="s">
        <v>226</v>
      </c>
      <c r="AT2573" s="192" t="s">
        <v>167</v>
      </c>
      <c r="AU2573" s="192" t="s">
        <v>79</v>
      </c>
      <c r="AY2573" s="20" t="s">
        <v>165</v>
      </c>
      <c r="BE2573" s="193">
        <f>IF(N2573="základní",J2573,0)</f>
        <v>0</v>
      </c>
      <c r="BF2573" s="193">
        <f>IF(N2573="snížená",J2573,0)</f>
        <v>0</v>
      </c>
      <c r="BG2573" s="193">
        <f>IF(N2573="zákl. přenesená",J2573,0)</f>
        <v>0</v>
      </c>
      <c r="BH2573" s="193">
        <f>IF(N2573="sníž. přenesená",J2573,0)</f>
        <v>0</v>
      </c>
      <c r="BI2573" s="193">
        <f>IF(N2573="nulová",J2573,0)</f>
        <v>0</v>
      </c>
      <c r="BJ2573" s="20" t="s">
        <v>79</v>
      </c>
      <c r="BK2573" s="193">
        <f>ROUND(I2573*H2573,2)</f>
        <v>0</v>
      </c>
      <c r="BL2573" s="20" t="s">
        <v>226</v>
      </c>
      <c r="BM2573" s="192" t="s">
        <v>3209</v>
      </c>
    </row>
    <row r="2574" spans="1:65" s="2" customFormat="1" ht="11.25">
      <c r="A2574" s="37"/>
      <c r="B2574" s="38"/>
      <c r="C2574" s="39"/>
      <c r="D2574" s="194" t="s">
        <v>172</v>
      </c>
      <c r="E2574" s="39"/>
      <c r="F2574" s="195" t="s">
        <v>3210</v>
      </c>
      <c r="G2574" s="39"/>
      <c r="H2574" s="39"/>
      <c r="I2574" s="196"/>
      <c r="J2574" s="39"/>
      <c r="K2574" s="39"/>
      <c r="L2574" s="42"/>
      <c r="M2574" s="197"/>
      <c r="N2574" s="198"/>
      <c r="O2574" s="67"/>
      <c r="P2574" s="67"/>
      <c r="Q2574" s="67"/>
      <c r="R2574" s="67"/>
      <c r="S2574" s="67"/>
      <c r="T2574" s="68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T2574" s="20" t="s">
        <v>172</v>
      </c>
      <c r="AU2574" s="20" t="s">
        <v>79</v>
      </c>
    </row>
    <row r="2575" spans="1:65" s="13" customFormat="1" ht="11.25">
      <c r="B2575" s="199"/>
      <c r="C2575" s="200"/>
      <c r="D2575" s="201" t="s">
        <v>181</v>
      </c>
      <c r="E2575" s="202" t="s">
        <v>19</v>
      </c>
      <c r="F2575" s="203" t="s">
        <v>2005</v>
      </c>
      <c r="G2575" s="200"/>
      <c r="H2575" s="204">
        <v>48.61</v>
      </c>
      <c r="I2575" s="205"/>
      <c r="J2575" s="200"/>
      <c r="K2575" s="200"/>
      <c r="L2575" s="206"/>
      <c r="M2575" s="207"/>
      <c r="N2575" s="208"/>
      <c r="O2575" s="208"/>
      <c r="P2575" s="208"/>
      <c r="Q2575" s="208"/>
      <c r="R2575" s="208"/>
      <c r="S2575" s="208"/>
      <c r="T2575" s="209"/>
      <c r="AT2575" s="210" t="s">
        <v>181</v>
      </c>
      <c r="AU2575" s="210" t="s">
        <v>79</v>
      </c>
      <c r="AV2575" s="13" t="s">
        <v>79</v>
      </c>
      <c r="AW2575" s="13" t="s">
        <v>31</v>
      </c>
      <c r="AX2575" s="13" t="s">
        <v>69</v>
      </c>
      <c r="AY2575" s="210" t="s">
        <v>165</v>
      </c>
    </row>
    <row r="2576" spans="1:65" s="13" customFormat="1" ht="11.25">
      <c r="B2576" s="199"/>
      <c r="C2576" s="200"/>
      <c r="D2576" s="201" t="s">
        <v>181</v>
      </c>
      <c r="E2576" s="202" t="s">
        <v>19</v>
      </c>
      <c r="F2576" s="203" t="s">
        <v>3211</v>
      </c>
      <c r="G2576" s="200"/>
      <c r="H2576" s="204">
        <v>92.52</v>
      </c>
      <c r="I2576" s="205"/>
      <c r="J2576" s="200"/>
      <c r="K2576" s="200"/>
      <c r="L2576" s="206"/>
      <c r="M2576" s="207"/>
      <c r="N2576" s="208"/>
      <c r="O2576" s="208"/>
      <c r="P2576" s="208"/>
      <c r="Q2576" s="208"/>
      <c r="R2576" s="208"/>
      <c r="S2576" s="208"/>
      <c r="T2576" s="209"/>
      <c r="AT2576" s="210" t="s">
        <v>181</v>
      </c>
      <c r="AU2576" s="210" t="s">
        <v>79</v>
      </c>
      <c r="AV2576" s="13" t="s">
        <v>79</v>
      </c>
      <c r="AW2576" s="13" t="s">
        <v>31</v>
      </c>
      <c r="AX2576" s="13" t="s">
        <v>69</v>
      </c>
      <c r="AY2576" s="210" t="s">
        <v>165</v>
      </c>
    </row>
    <row r="2577" spans="1:65" s="13" customFormat="1" ht="11.25">
      <c r="B2577" s="199"/>
      <c r="C2577" s="200"/>
      <c r="D2577" s="201" t="s">
        <v>181</v>
      </c>
      <c r="E2577" s="202" t="s">
        <v>19</v>
      </c>
      <c r="F2577" s="203" t="s">
        <v>1231</v>
      </c>
      <c r="G2577" s="200"/>
      <c r="H2577" s="204">
        <v>44.1</v>
      </c>
      <c r="I2577" s="205"/>
      <c r="J2577" s="200"/>
      <c r="K2577" s="200"/>
      <c r="L2577" s="206"/>
      <c r="M2577" s="207"/>
      <c r="N2577" s="208"/>
      <c r="O2577" s="208"/>
      <c r="P2577" s="208"/>
      <c r="Q2577" s="208"/>
      <c r="R2577" s="208"/>
      <c r="S2577" s="208"/>
      <c r="T2577" s="209"/>
      <c r="AT2577" s="210" t="s">
        <v>181</v>
      </c>
      <c r="AU2577" s="210" t="s">
        <v>79</v>
      </c>
      <c r="AV2577" s="13" t="s">
        <v>79</v>
      </c>
      <c r="AW2577" s="13" t="s">
        <v>31</v>
      </c>
      <c r="AX2577" s="13" t="s">
        <v>69</v>
      </c>
      <c r="AY2577" s="210" t="s">
        <v>165</v>
      </c>
    </row>
    <row r="2578" spans="1:65" s="13" customFormat="1" ht="11.25">
      <c r="B2578" s="199"/>
      <c r="C2578" s="200"/>
      <c r="D2578" s="201" t="s">
        <v>181</v>
      </c>
      <c r="E2578" s="202" t="s">
        <v>19</v>
      </c>
      <c r="F2578" s="203" t="s">
        <v>1807</v>
      </c>
      <c r="G2578" s="200"/>
      <c r="H2578" s="204">
        <v>143.84</v>
      </c>
      <c r="I2578" s="205"/>
      <c r="J2578" s="200"/>
      <c r="K2578" s="200"/>
      <c r="L2578" s="206"/>
      <c r="M2578" s="207"/>
      <c r="N2578" s="208"/>
      <c r="O2578" s="208"/>
      <c r="P2578" s="208"/>
      <c r="Q2578" s="208"/>
      <c r="R2578" s="208"/>
      <c r="S2578" s="208"/>
      <c r="T2578" s="209"/>
      <c r="AT2578" s="210" t="s">
        <v>181</v>
      </c>
      <c r="AU2578" s="210" t="s">
        <v>79</v>
      </c>
      <c r="AV2578" s="13" t="s">
        <v>79</v>
      </c>
      <c r="AW2578" s="13" t="s">
        <v>31</v>
      </c>
      <c r="AX2578" s="13" t="s">
        <v>69</v>
      </c>
      <c r="AY2578" s="210" t="s">
        <v>165</v>
      </c>
    </row>
    <row r="2579" spans="1:65" s="13" customFormat="1" ht="11.25">
      <c r="B2579" s="199"/>
      <c r="C2579" s="200"/>
      <c r="D2579" s="201" t="s">
        <v>181</v>
      </c>
      <c r="E2579" s="202" t="s">
        <v>19</v>
      </c>
      <c r="F2579" s="203" t="s">
        <v>1216</v>
      </c>
      <c r="G2579" s="200"/>
      <c r="H2579" s="204">
        <v>197.76</v>
      </c>
      <c r="I2579" s="205"/>
      <c r="J2579" s="200"/>
      <c r="K2579" s="200"/>
      <c r="L2579" s="206"/>
      <c r="M2579" s="207"/>
      <c r="N2579" s="208"/>
      <c r="O2579" s="208"/>
      <c r="P2579" s="208"/>
      <c r="Q2579" s="208"/>
      <c r="R2579" s="208"/>
      <c r="S2579" s="208"/>
      <c r="T2579" s="209"/>
      <c r="AT2579" s="210" t="s">
        <v>181</v>
      </c>
      <c r="AU2579" s="210" t="s">
        <v>79</v>
      </c>
      <c r="AV2579" s="13" t="s">
        <v>79</v>
      </c>
      <c r="AW2579" s="13" t="s">
        <v>31</v>
      </c>
      <c r="AX2579" s="13" t="s">
        <v>69</v>
      </c>
      <c r="AY2579" s="210" t="s">
        <v>165</v>
      </c>
    </row>
    <row r="2580" spans="1:65" s="13" customFormat="1" ht="11.25">
      <c r="B2580" s="199"/>
      <c r="C2580" s="200"/>
      <c r="D2580" s="201" t="s">
        <v>181</v>
      </c>
      <c r="E2580" s="202" t="s">
        <v>19</v>
      </c>
      <c r="F2580" s="203" t="s">
        <v>3212</v>
      </c>
      <c r="G2580" s="200"/>
      <c r="H2580" s="204">
        <v>56.46</v>
      </c>
      <c r="I2580" s="205"/>
      <c r="J2580" s="200"/>
      <c r="K2580" s="200"/>
      <c r="L2580" s="206"/>
      <c r="M2580" s="207"/>
      <c r="N2580" s="208"/>
      <c r="O2580" s="208"/>
      <c r="P2580" s="208"/>
      <c r="Q2580" s="208"/>
      <c r="R2580" s="208"/>
      <c r="S2580" s="208"/>
      <c r="T2580" s="209"/>
      <c r="AT2580" s="210" t="s">
        <v>181</v>
      </c>
      <c r="AU2580" s="210" t="s">
        <v>79</v>
      </c>
      <c r="AV2580" s="13" t="s">
        <v>79</v>
      </c>
      <c r="AW2580" s="13" t="s">
        <v>31</v>
      </c>
      <c r="AX2580" s="13" t="s">
        <v>69</v>
      </c>
      <c r="AY2580" s="210" t="s">
        <v>165</v>
      </c>
    </row>
    <row r="2581" spans="1:65" s="15" customFormat="1" ht="11.25">
      <c r="B2581" s="221"/>
      <c r="C2581" s="222"/>
      <c r="D2581" s="201" t="s">
        <v>181</v>
      </c>
      <c r="E2581" s="223" t="s">
        <v>19</v>
      </c>
      <c r="F2581" s="224" t="s">
        <v>184</v>
      </c>
      <c r="G2581" s="222"/>
      <c r="H2581" s="225">
        <v>583.29</v>
      </c>
      <c r="I2581" s="226"/>
      <c r="J2581" s="222"/>
      <c r="K2581" s="222"/>
      <c r="L2581" s="227"/>
      <c r="M2581" s="228"/>
      <c r="N2581" s="229"/>
      <c r="O2581" s="229"/>
      <c r="P2581" s="229"/>
      <c r="Q2581" s="229"/>
      <c r="R2581" s="229"/>
      <c r="S2581" s="229"/>
      <c r="T2581" s="230"/>
      <c r="AT2581" s="231" t="s">
        <v>181</v>
      </c>
      <c r="AU2581" s="231" t="s">
        <v>79</v>
      </c>
      <c r="AV2581" s="15" t="s">
        <v>88</v>
      </c>
      <c r="AW2581" s="15" t="s">
        <v>31</v>
      </c>
      <c r="AX2581" s="15" t="s">
        <v>73</v>
      </c>
      <c r="AY2581" s="231" t="s">
        <v>165</v>
      </c>
    </row>
    <row r="2582" spans="1:65" s="2" customFormat="1" ht="44.25" customHeight="1">
      <c r="A2582" s="37"/>
      <c r="B2582" s="38"/>
      <c r="C2582" s="181" t="s">
        <v>3213</v>
      </c>
      <c r="D2582" s="181" t="s">
        <v>167</v>
      </c>
      <c r="E2582" s="182" t="s">
        <v>3214</v>
      </c>
      <c r="F2582" s="183" t="s">
        <v>3215</v>
      </c>
      <c r="G2582" s="184" t="s">
        <v>323</v>
      </c>
      <c r="H2582" s="185">
        <v>583.29</v>
      </c>
      <c r="I2582" s="186"/>
      <c r="J2582" s="187">
        <f>ROUND(I2582*H2582,2)</f>
        <v>0</v>
      </c>
      <c r="K2582" s="183" t="s">
        <v>171</v>
      </c>
      <c r="L2582" s="42"/>
      <c r="M2582" s="188" t="s">
        <v>19</v>
      </c>
      <c r="N2582" s="189" t="s">
        <v>41</v>
      </c>
      <c r="O2582" s="67"/>
      <c r="P2582" s="190">
        <f>O2582*H2582</f>
        <v>0</v>
      </c>
      <c r="Q2582" s="190">
        <v>1.4999999999999999E-2</v>
      </c>
      <c r="R2582" s="190">
        <f>Q2582*H2582</f>
        <v>8.7493499999999997</v>
      </c>
      <c r="S2582" s="190">
        <v>0</v>
      </c>
      <c r="T2582" s="191">
        <f>S2582*H2582</f>
        <v>0</v>
      </c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R2582" s="192" t="s">
        <v>226</v>
      </c>
      <c r="AT2582" s="192" t="s">
        <v>167</v>
      </c>
      <c r="AU2582" s="192" t="s">
        <v>79</v>
      </c>
      <c r="AY2582" s="20" t="s">
        <v>165</v>
      </c>
      <c r="BE2582" s="193">
        <f>IF(N2582="základní",J2582,0)</f>
        <v>0</v>
      </c>
      <c r="BF2582" s="193">
        <f>IF(N2582="snížená",J2582,0)</f>
        <v>0</v>
      </c>
      <c r="BG2582" s="193">
        <f>IF(N2582="zákl. přenesená",J2582,0)</f>
        <v>0</v>
      </c>
      <c r="BH2582" s="193">
        <f>IF(N2582="sníž. přenesená",J2582,0)</f>
        <v>0</v>
      </c>
      <c r="BI2582" s="193">
        <f>IF(N2582="nulová",J2582,0)</f>
        <v>0</v>
      </c>
      <c r="BJ2582" s="20" t="s">
        <v>79</v>
      </c>
      <c r="BK2582" s="193">
        <f>ROUND(I2582*H2582,2)</f>
        <v>0</v>
      </c>
      <c r="BL2582" s="20" t="s">
        <v>226</v>
      </c>
      <c r="BM2582" s="192" t="s">
        <v>3216</v>
      </c>
    </row>
    <row r="2583" spans="1:65" s="2" customFormat="1" ht="11.25">
      <c r="A2583" s="37"/>
      <c r="B2583" s="38"/>
      <c r="C2583" s="39"/>
      <c r="D2583" s="194" t="s">
        <v>172</v>
      </c>
      <c r="E2583" s="39"/>
      <c r="F2583" s="195" t="s">
        <v>3217</v>
      </c>
      <c r="G2583" s="39"/>
      <c r="H2583" s="39"/>
      <c r="I2583" s="196"/>
      <c r="J2583" s="39"/>
      <c r="K2583" s="39"/>
      <c r="L2583" s="42"/>
      <c r="M2583" s="197"/>
      <c r="N2583" s="198"/>
      <c r="O2583" s="67"/>
      <c r="P2583" s="67"/>
      <c r="Q2583" s="67"/>
      <c r="R2583" s="67"/>
      <c r="S2583" s="67"/>
      <c r="T2583" s="68"/>
      <c r="U2583" s="37"/>
      <c r="V2583" s="37"/>
      <c r="W2583" s="37"/>
      <c r="X2583" s="37"/>
      <c r="Y2583" s="37"/>
      <c r="Z2583" s="37"/>
      <c r="AA2583" s="37"/>
      <c r="AB2583" s="37"/>
      <c r="AC2583" s="37"/>
      <c r="AD2583" s="37"/>
      <c r="AE2583" s="37"/>
      <c r="AT2583" s="20" t="s">
        <v>172</v>
      </c>
      <c r="AU2583" s="20" t="s">
        <v>79</v>
      </c>
    </row>
    <row r="2584" spans="1:65" s="13" customFormat="1" ht="11.25">
      <c r="B2584" s="199"/>
      <c r="C2584" s="200"/>
      <c r="D2584" s="201" t="s">
        <v>181</v>
      </c>
      <c r="E2584" s="202" t="s">
        <v>19</v>
      </c>
      <c r="F2584" s="203" t="s">
        <v>2005</v>
      </c>
      <c r="G2584" s="200"/>
      <c r="H2584" s="204">
        <v>48.61</v>
      </c>
      <c r="I2584" s="205"/>
      <c r="J2584" s="200"/>
      <c r="K2584" s="200"/>
      <c r="L2584" s="206"/>
      <c r="M2584" s="207"/>
      <c r="N2584" s="208"/>
      <c r="O2584" s="208"/>
      <c r="P2584" s="208"/>
      <c r="Q2584" s="208"/>
      <c r="R2584" s="208"/>
      <c r="S2584" s="208"/>
      <c r="T2584" s="209"/>
      <c r="AT2584" s="210" t="s">
        <v>181</v>
      </c>
      <c r="AU2584" s="210" t="s">
        <v>79</v>
      </c>
      <c r="AV2584" s="13" t="s">
        <v>79</v>
      </c>
      <c r="AW2584" s="13" t="s">
        <v>31</v>
      </c>
      <c r="AX2584" s="13" t="s">
        <v>69</v>
      </c>
      <c r="AY2584" s="210" t="s">
        <v>165</v>
      </c>
    </row>
    <row r="2585" spans="1:65" s="13" customFormat="1" ht="11.25">
      <c r="B2585" s="199"/>
      <c r="C2585" s="200"/>
      <c r="D2585" s="201" t="s">
        <v>181</v>
      </c>
      <c r="E2585" s="202" t="s">
        <v>19</v>
      </c>
      <c r="F2585" s="203" t="s">
        <v>1229</v>
      </c>
      <c r="G2585" s="200"/>
      <c r="H2585" s="204">
        <v>92.52</v>
      </c>
      <c r="I2585" s="205"/>
      <c r="J2585" s="200"/>
      <c r="K2585" s="200"/>
      <c r="L2585" s="206"/>
      <c r="M2585" s="207"/>
      <c r="N2585" s="208"/>
      <c r="O2585" s="208"/>
      <c r="P2585" s="208"/>
      <c r="Q2585" s="208"/>
      <c r="R2585" s="208"/>
      <c r="S2585" s="208"/>
      <c r="T2585" s="209"/>
      <c r="AT2585" s="210" t="s">
        <v>181</v>
      </c>
      <c r="AU2585" s="210" t="s">
        <v>79</v>
      </c>
      <c r="AV2585" s="13" t="s">
        <v>79</v>
      </c>
      <c r="AW2585" s="13" t="s">
        <v>31</v>
      </c>
      <c r="AX2585" s="13" t="s">
        <v>69</v>
      </c>
      <c r="AY2585" s="210" t="s">
        <v>165</v>
      </c>
    </row>
    <row r="2586" spans="1:65" s="13" customFormat="1" ht="11.25">
      <c r="B2586" s="199"/>
      <c r="C2586" s="200"/>
      <c r="D2586" s="201" t="s">
        <v>181</v>
      </c>
      <c r="E2586" s="202" t="s">
        <v>19</v>
      </c>
      <c r="F2586" s="203" t="s">
        <v>1231</v>
      </c>
      <c r="G2586" s="200"/>
      <c r="H2586" s="204">
        <v>44.1</v>
      </c>
      <c r="I2586" s="205"/>
      <c r="J2586" s="200"/>
      <c r="K2586" s="200"/>
      <c r="L2586" s="206"/>
      <c r="M2586" s="207"/>
      <c r="N2586" s="208"/>
      <c r="O2586" s="208"/>
      <c r="P2586" s="208"/>
      <c r="Q2586" s="208"/>
      <c r="R2586" s="208"/>
      <c r="S2586" s="208"/>
      <c r="T2586" s="209"/>
      <c r="AT2586" s="210" t="s">
        <v>181</v>
      </c>
      <c r="AU2586" s="210" t="s">
        <v>79</v>
      </c>
      <c r="AV2586" s="13" t="s">
        <v>79</v>
      </c>
      <c r="AW2586" s="13" t="s">
        <v>31</v>
      </c>
      <c r="AX2586" s="13" t="s">
        <v>69</v>
      </c>
      <c r="AY2586" s="210" t="s">
        <v>165</v>
      </c>
    </row>
    <row r="2587" spans="1:65" s="13" customFormat="1" ht="11.25">
      <c r="B2587" s="199"/>
      <c r="C2587" s="200"/>
      <c r="D2587" s="201" t="s">
        <v>181</v>
      </c>
      <c r="E2587" s="202" t="s">
        <v>19</v>
      </c>
      <c r="F2587" s="203" t="s">
        <v>1807</v>
      </c>
      <c r="G2587" s="200"/>
      <c r="H2587" s="204">
        <v>143.84</v>
      </c>
      <c r="I2587" s="205"/>
      <c r="J2587" s="200"/>
      <c r="K2587" s="200"/>
      <c r="L2587" s="206"/>
      <c r="M2587" s="207"/>
      <c r="N2587" s="208"/>
      <c r="O2587" s="208"/>
      <c r="P2587" s="208"/>
      <c r="Q2587" s="208"/>
      <c r="R2587" s="208"/>
      <c r="S2587" s="208"/>
      <c r="T2587" s="209"/>
      <c r="AT2587" s="210" t="s">
        <v>181</v>
      </c>
      <c r="AU2587" s="210" t="s">
        <v>79</v>
      </c>
      <c r="AV2587" s="13" t="s">
        <v>79</v>
      </c>
      <c r="AW2587" s="13" t="s">
        <v>31</v>
      </c>
      <c r="AX2587" s="13" t="s">
        <v>69</v>
      </c>
      <c r="AY2587" s="210" t="s">
        <v>165</v>
      </c>
    </row>
    <row r="2588" spans="1:65" s="13" customFormat="1" ht="11.25">
      <c r="B2588" s="199"/>
      <c r="C2588" s="200"/>
      <c r="D2588" s="201" t="s">
        <v>181</v>
      </c>
      <c r="E2588" s="202" t="s">
        <v>19</v>
      </c>
      <c r="F2588" s="203" t="s">
        <v>1216</v>
      </c>
      <c r="G2588" s="200"/>
      <c r="H2588" s="204">
        <v>197.76</v>
      </c>
      <c r="I2588" s="205"/>
      <c r="J2588" s="200"/>
      <c r="K2588" s="200"/>
      <c r="L2588" s="206"/>
      <c r="M2588" s="207"/>
      <c r="N2588" s="208"/>
      <c r="O2588" s="208"/>
      <c r="P2588" s="208"/>
      <c r="Q2588" s="208"/>
      <c r="R2588" s="208"/>
      <c r="S2588" s="208"/>
      <c r="T2588" s="209"/>
      <c r="AT2588" s="210" t="s">
        <v>181</v>
      </c>
      <c r="AU2588" s="210" t="s">
        <v>79</v>
      </c>
      <c r="AV2588" s="13" t="s">
        <v>79</v>
      </c>
      <c r="AW2588" s="13" t="s">
        <v>31</v>
      </c>
      <c r="AX2588" s="13" t="s">
        <v>69</v>
      </c>
      <c r="AY2588" s="210" t="s">
        <v>165</v>
      </c>
    </row>
    <row r="2589" spans="1:65" s="13" customFormat="1" ht="11.25">
      <c r="B2589" s="199"/>
      <c r="C2589" s="200"/>
      <c r="D2589" s="201" t="s">
        <v>181</v>
      </c>
      <c r="E2589" s="202" t="s">
        <v>19</v>
      </c>
      <c r="F2589" s="203" t="s">
        <v>3212</v>
      </c>
      <c r="G2589" s="200"/>
      <c r="H2589" s="204">
        <v>56.46</v>
      </c>
      <c r="I2589" s="205"/>
      <c r="J2589" s="200"/>
      <c r="K2589" s="200"/>
      <c r="L2589" s="206"/>
      <c r="M2589" s="207"/>
      <c r="N2589" s="208"/>
      <c r="O2589" s="208"/>
      <c r="P2589" s="208"/>
      <c r="Q2589" s="208"/>
      <c r="R2589" s="208"/>
      <c r="S2589" s="208"/>
      <c r="T2589" s="209"/>
      <c r="AT2589" s="210" t="s">
        <v>181</v>
      </c>
      <c r="AU2589" s="210" t="s">
        <v>79</v>
      </c>
      <c r="AV2589" s="13" t="s">
        <v>79</v>
      </c>
      <c r="AW2589" s="13" t="s">
        <v>31</v>
      </c>
      <c r="AX2589" s="13" t="s">
        <v>69</v>
      </c>
      <c r="AY2589" s="210" t="s">
        <v>165</v>
      </c>
    </row>
    <row r="2590" spans="1:65" s="15" customFormat="1" ht="11.25">
      <c r="B2590" s="221"/>
      <c r="C2590" s="222"/>
      <c r="D2590" s="201" t="s">
        <v>181</v>
      </c>
      <c r="E2590" s="223" t="s">
        <v>19</v>
      </c>
      <c r="F2590" s="224" t="s">
        <v>184</v>
      </c>
      <c r="G2590" s="222"/>
      <c r="H2590" s="225">
        <v>583.29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181</v>
      </c>
      <c r="AU2590" s="231" t="s">
        <v>79</v>
      </c>
      <c r="AV2590" s="15" t="s">
        <v>88</v>
      </c>
      <c r="AW2590" s="15" t="s">
        <v>31</v>
      </c>
      <c r="AX2590" s="15" t="s">
        <v>73</v>
      </c>
      <c r="AY2590" s="231" t="s">
        <v>165</v>
      </c>
    </row>
    <row r="2591" spans="1:65" s="2" customFormat="1" ht="24.2" customHeight="1">
      <c r="A2591" s="37"/>
      <c r="B2591" s="38"/>
      <c r="C2591" s="181" t="s">
        <v>1980</v>
      </c>
      <c r="D2591" s="181" t="s">
        <v>167</v>
      </c>
      <c r="E2591" s="182" t="s">
        <v>3218</v>
      </c>
      <c r="F2591" s="183" t="s">
        <v>3219</v>
      </c>
      <c r="G2591" s="184" t="s">
        <v>323</v>
      </c>
      <c r="H2591" s="185">
        <v>268.77</v>
      </c>
      <c r="I2591" s="186"/>
      <c r="J2591" s="187">
        <f>ROUND(I2591*H2591,2)</f>
        <v>0</v>
      </c>
      <c r="K2591" s="183" t="s">
        <v>171</v>
      </c>
      <c r="L2591" s="42"/>
      <c r="M2591" s="188" t="s">
        <v>19</v>
      </c>
      <c r="N2591" s="189" t="s">
        <v>41</v>
      </c>
      <c r="O2591" s="67"/>
      <c r="P2591" s="190">
        <f>O2591*H2591</f>
        <v>0</v>
      </c>
      <c r="Q2591" s="190">
        <v>0</v>
      </c>
      <c r="R2591" s="190">
        <f>Q2591*H2591</f>
        <v>0</v>
      </c>
      <c r="S2591" s="190">
        <v>2.5000000000000001E-3</v>
      </c>
      <c r="T2591" s="191">
        <f>S2591*H2591</f>
        <v>0.67192499999999999</v>
      </c>
      <c r="U2591" s="37"/>
      <c r="V2591" s="37"/>
      <c r="W2591" s="37"/>
      <c r="X2591" s="37"/>
      <c r="Y2591" s="37"/>
      <c r="Z2591" s="37"/>
      <c r="AA2591" s="37"/>
      <c r="AB2591" s="37"/>
      <c r="AC2591" s="37"/>
      <c r="AD2591" s="37"/>
      <c r="AE2591" s="37"/>
      <c r="AR2591" s="192" t="s">
        <v>226</v>
      </c>
      <c r="AT2591" s="192" t="s">
        <v>167</v>
      </c>
      <c r="AU2591" s="192" t="s">
        <v>79</v>
      </c>
      <c r="AY2591" s="20" t="s">
        <v>165</v>
      </c>
      <c r="BE2591" s="193">
        <f>IF(N2591="základní",J2591,0)</f>
        <v>0</v>
      </c>
      <c r="BF2591" s="193">
        <f>IF(N2591="snížená",J2591,0)</f>
        <v>0</v>
      </c>
      <c r="BG2591" s="193">
        <f>IF(N2591="zákl. přenesená",J2591,0)</f>
        <v>0</v>
      </c>
      <c r="BH2591" s="193">
        <f>IF(N2591="sníž. přenesená",J2591,0)</f>
        <v>0</v>
      </c>
      <c r="BI2591" s="193">
        <f>IF(N2591="nulová",J2591,0)</f>
        <v>0</v>
      </c>
      <c r="BJ2591" s="20" t="s">
        <v>79</v>
      </c>
      <c r="BK2591" s="193">
        <f>ROUND(I2591*H2591,2)</f>
        <v>0</v>
      </c>
      <c r="BL2591" s="20" t="s">
        <v>226</v>
      </c>
      <c r="BM2591" s="192" t="s">
        <v>3220</v>
      </c>
    </row>
    <row r="2592" spans="1:65" s="2" customFormat="1" ht="11.25">
      <c r="A2592" s="37"/>
      <c r="B2592" s="38"/>
      <c r="C2592" s="39"/>
      <c r="D2592" s="194" t="s">
        <v>172</v>
      </c>
      <c r="E2592" s="39"/>
      <c r="F2592" s="195" t="s">
        <v>3221</v>
      </c>
      <c r="G2592" s="39"/>
      <c r="H2592" s="39"/>
      <c r="I2592" s="196"/>
      <c r="J2592" s="39"/>
      <c r="K2592" s="39"/>
      <c r="L2592" s="42"/>
      <c r="M2592" s="197"/>
      <c r="N2592" s="198"/>
      <c r="O2592" s="67"/>
      <c r="P2592" s="67"/>
      <c r="Q2592" s="67"/>
      <c r="R2592" s="67"/>
      <c r="S2592" s="67"/>
      <c r="T2592" s="68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T2592" s="20" t="s">
        <v>172</v>
      </c>
      <c r="AU2592" s="20" t="s">
        <v>79</v>
      </c>
    </row>
    <row r="2593" spans="1:65" s="13" customFormat="1" ht="11.25">
      <c r="B2593" s="199"/>
      <c r="C2593" s="200"/>
      <c r="D2593" s="201" t="s">
        <v>181</v>
      </c>
      <c r="E2593" s="202" t="s">
        <v>19</v>
      </c>
      <c r="F2593" s="203" t="s">
        <v>3222</v>
      </c>
      <c r="G2593" s="200"/>
      <c r="H2593" s="204">
        <v>160.93</v>
      </c>
      <c r="I2593" s="205"/>
      <c r="J2593" s="200"/>
      <c r="K2593" s="200"/>
      <c r="L2593" s="206"/>
      <c r="M2593" s="207"/>
      <c r="N2593" s="208"/>
      <c r="O2593" s="208"/>
      <c r="P2593" s="208"/>
      <c r="Q2593" s="208"/>
      <c r="R2593" s="208"/>
      <c r="S2593" s="208"/>
      <c r="T2593" s="209"/>
      <c r="AT2593" s="210" t="s">
        <v>181</v>
      </c>
      <c r="AU2593" s="210" t="s">
        <v>79</v>
      </c>
      <c r="AV2593" s="13" t="s">
        <v>79</v>
      </c>
      <c r="AW2593" s="13" t="s">
        <v>31</v>
      </c>
      <c r="AX2593" s="13" t="s">
        <v>69</v>
      </c>
      <c r="AY2593" s="210" t="s">
        <v>165</v>
      </c>
    </row>
    <row r="2594" spans="1:65" s="13" customFormat="1" ht="11.25">
      <c r="B2594" s="199"/>
      <c r="C2594" s="200"/>
      <c r="D2594" s="201" t="s">
        <v>181</v>
      </c>
      <c r="E2594" s="202" t="s">
        <v>19</v>
      </c>
      <c r="F2594" s="203" t="s">
        <v>3223</v>
      </c>
      <c r="G2594" s="200"/>
      <c r="H2594" s="204">
        <v>107.84</v>
      </c>
      <c r="I2594" s="205"/>
      <c r="J2594" s="200"/>
      <c r="K2594" s="200"/>
      <c r="L2594" s="206"/>
      <c r="M2594" s="207"/>
      <c r="N2594" s="208"/>
      <c r="O2594" s="208"/>
      <c r="P2594" s="208"/>
      <c r="Q2594" s="208"/>
      <c r="R2594" s="208"/>
      <c r="S2594" s="208"/>
      <c r="T2594" s="209"/>
      <c r="AT2594" s="210" t="s">
        <v>181</v>
      </c>
      <c r="AU2594" s="210" t="s">
        <v>79</v>
      </c>
      <c r="AV2594" s="13" t="s">
        <v>79</v>
      </c>
      <c r="AW2594" s="13" t="s">
        <v>31</v>
      </c>
      <c r="AX2594" s="13" t="s">
        <v>69</v>
      </c>
      <c r="AY2594" s="210" t="s">
        <v>165</v>
      </c>
    </row>
    <row r="2595" spans="1:65" s="15" customFormat="1" ht="11.25">
      <c r="B2595" s="221"/>
      <c r="C2595" s="222"/>
      <c r="D2595" s="201" t="s">
        <v>181</v>
      </c>
      <c r="E2595" s="223" t="s">
        <v>19</v>
      </c>
      <c r="F2595" s="224" t="s">
        <v>184</v>
      </c>
      <c r="G2595" s="222"/>
      <c r="H2595" s="225">
        <v>268.77</v>
      </c>
      <c r="I2595" s="226"/>
      <c r="J2595" s="222"/>
      <c r="K2595" s="222"/>
      <c r="L2595" s="227"/>
      <c r="M2595" s="228"/>
      <c r="N2595" s="229"/>
      <c r="O2595" s="229"/>
      <c r="P2595" s="229"/>
      <c r="Q2595" s="229"/>
      <c r="R2595" s="229"/>
      <c r="S2595" s="229"/>
      <c r="T2595" s="230"/>
      <c r="AT2595" s="231" t="s">
        <v>181</v>
      </c>
      <c r="AU2595" s="231" t="s">
        <v>79</v>
      </c>
      <c r="AV2595" s="15" t="s">
        <v>88</v>
      </c>
      <c r="AW2595" s="15" t="s">
        <v>31</v>
      </c>
      <c r="AX2595" s="15" t="s">
        <v>73</v>
      </c>
      <c r="AY2595" s="231" t="s">
        <v>165</v>
      </c>
    </row>
    <row r="2596" spans="1:65" s="2" customFormat="1" ht="33" customHeight="1">
      <c r="A2596" s="37"/>
      <c r="B2596" s="38"/>
      <c r="C2596" s="181" t="s">
        <v>3224</v>
      </c>
      <c r="D2596" s="181" t="s">
        <v>167</v>
      </c>
      <c r="E2596" s="182" t="s">
        <v>3225</v>
      </c>
      <c r="F2596" s="183" t="s">
        <v>3226</v>
      </c>
      <c r="G2596" s="184" t="s">
        <v>323</v>
      </c>
      <c r="H2596" s="185">
        <v>539.19000000000005</v>
      </c>
      <c r="I2596" s="186"/>
      <c r="J2596" s="187">
        <f>ROUND(I2596*H2596,2)</f>
        <v>0</v>
      </c>
      <c r="K2596" s="183" t="s">
        <v>171</v>
      </c>
      <c r="L2596" s="42"/>
      <c r="M2596" s="188" t="s">
        <v>19</v>
      </c>
      <c r="N2596" s="189" t="s">
        <v>41</v>
      </c>
      <c r="O2596" s="67"/>
      <c r="P2596" s="190">
        <f>O2596*H2596</f>
        <v>0</v>
      </c>
      <c r="Q2596" s="190">
        <v>4.0000000000000002E-4</v>
      </c>
      <c r="R2596" s="190">
        <f>Q2596*H2596</f>
        <v>0.21567600000000003</v>
      </c>
      <c r="S2596" s="190">
        <v>0</v>
      </c>
      <c r="T2596" s="191">
        <f>S2596*H2596</f>
        <v>0</v>
      </c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R2596" s="192" t="s">
        <v>226</v>
      </c>
      <c r="AT2596" s="192" t="s">
        <v>167</v>
      </c>
      <c r="AU2596" s="192" t="s">
        <v>79</v>
      </c>
      <c r="AY2596" s="20" t="s">
        <v>165</v>
      </c>
      <c r="BE2596" s="193">
        <f>IF(N2596="základní",J2596,0)</f>
        <v>0</v>
      </c>
      <c r="BF2596" s="193">
        <f>IF(N2596="snížená",J2596,0)</f>
        <v>0</v>
      </c>
      <c r="BG2596" s="193">
        <f>IF(N2596="zákl. přenesená",J2596,0)</f>
        <v>0</v>
      </c>
      <c r="BH2596" s="193">
        <f>IF(N2596="sníž. přenesená",J2596,0)</f>
        <v>0</v>
      </c>
      <c r="BI2596" s="193">
        <f>IF(N2596="nulová",J2596,0)</f>
        <v>0</v>
      </c>
      <c r="BJ2596" s="20" t="s">
        <v>79</v>
      </c>
      <c r="BK2596" s="193">
        <f>ROUND(I2596*H2596,2)</f>
        <v>0</v>
      </c>
      <c r="BL2596" s="20" t="s">
        <v>226</v>
      </c>
      <c r="BM2596" s="192" t="s">
        <v>3227</v>
      </c>
    </row>
    <row r="2597" spans="1:65" s="2" customFormat="1" ht="11.25">
      <c r="A2597" s="37"/>
      <c r="B2597" s="38"/>
      <c r="C2597" s="39"/>
      <c r="D2597" s="194" t="s">
        <v>172</v>
      </c>
      <c r="E2597" s="39"/>
      <c r="F2597" s="195" t="s">
        <v>3228</v>
      </c>
      <c r="G2597" s="39"/>
      <c r="H2597" s="39"/>
      <c r="I2597" s="196"/>
      <c r="J2597" s="39"/>
      <c r="K2597" s="39"/>
      <c r="L2597" s="42"/>
      <c r="M2597" s="197"/>
      <c r="N2597" s="198"/>
      <c r="O2597" s="67"/>
      <c r="P2597" s="67"/>
      <c r="Q2597" s="67"/>
      <c r="R2597" s="67"/>
      <c r="S2597" s="67"/>
      <c r="T2597" s="68"/>
      <c r="U2597" s="37"/>
      <c r="V2597" s="37"/>
      <c r="W2597" s="37"/>
      <c r="X2597" s="37"/>
      <c r="Y2597" s="37"/>
      <c r="Z2597" s="37"/>
      <c r="AA2597" s="37"/>
      <c r="AB2597" s="37"/>
      <c r="AC2597" s="37"/>
      <c r="AD2597" s="37"/>
      <c r="AE2597" s="37"/>
      <c r="AT2597" s="20" t="s">
        <v>172</v>
      </c>
      <c r="AU2597" s="20" t="s">
        <v>79</v>
      </c>
    </row>
    <row r="2598" spans="1:65" s="13" customFormat="1" ht="11.25">
      <c r="B2598" s="199"/>
      <c r="C2598" s="200"/>
      <c r="D2598" s="201" t="s">
        <v>181</v>
      </c>
      <c r="E2598" s="202" t="s">
        <v>19</v>
      </c>
      <c r="F2598" s="203" t="s">
        <v>2005</v>
      </c>
      <c r="G2598" s="200"/>
      <c r="H2598" s="204">
        <v>48.61</v>
      </c>
      <c r="I2598" s="205"/>
      <c r="J2598" s="200"/>
      <c r="K2598" s="200"/>
      <c r="L2598" s="206"/>
      <c r="M2598" s="207"/>
      <c r="N2598" s="208"/>
      <c r="O2598" s="208"/>
      <c r="P2598" s="208"/>
      <c r="Q2598" s="208"/>
      <c r="R2598" s="208"/>
      <c r="S2598" s="208"/>
      <c r="T2598" s="209"/>
      <c r="AT2598" s="210" t="s">
        <v>181</v>
      </c>
      <c r="AU2598" s="210" t="s">
        <v>79</v>
      </c>
      <c r="AV2598" s="13" t="s">
        <v>79</v>
      </c>
      <c r="AW2598" s="13" t="s">
        <v>31</v>
      </c>
      <c r="AX2598" s="13" t="s">
        <v>69</v>
      </c>
      <c r="AY2598" s="210" t="s">
        <v>165</v>
      </c>
    </row>
    <row r="2599" spans="1:65" s="13" customFormat="1" ht="11.25">
      <c r="B2599" s="199"/>
      <c r="C2599" s="200"/>
      <c r="D2599" s="201" t="s">
        <v>181</v>
      </c>
      <c r="E2599" s="202" t="s">
        <v>19</v>
      </c>
      <c r="F2599" s="203" t="s">
        <v>1229</v>
      </c>
      <c r="G2599" s="200"/>
      <c r="H2599" s="204">
        <v>92.52</v>
      </c>
      <c r="I2599" s="205"/>
      <c r="J2599" s="200"/>
      <c r="K2599" s="200"/>
      <c r="L2599" s="206"/>
      <c r="M2599" s="207"/>
      <c r="N2599" s="208"/>
      <c r="O2599" s="208"/>
      <c r="P2599" s="208"/>
      <c r="Q2599" s="208"/>
      <c r="R2599" s="208"/>
      <c r="S2599" s="208"/>
      <c r="T2599" s="209"/>
      <c r="AT2599" s="210" t="s">
        <v>181</v>
      </c>
      <c r="AU2599" s="210" t="s">
        <v>79</v>
      </c>
      <c r="AV2599" s="13" t="s">
        <v>79</v>
      </c>
      <c r="AW2599" s="13" t="s">
        <v>31</v>
      </c>
      <c r="AX2599" s="13" t="s">
        <v>69</v>
      </c>
      <c r="AY2599" s="210" t="s">
        <v>165</v>
      </c>
    </row>
    <row r="2600" spans="1:65" s="13" customFormat="1" ht="11.25">
      <c r="B2600" s="199"/>
      <c r="C2600" s="200"/>
      <c r="D2600" s="201" t="s">
        <v>181</v>
      </c>
      <c r="E2600" s="202" t="s">
        <v>19</v>
      </c>
      <c r="F2600" s="203" t="s">
        <v>1807</v>
      </c>
      <c r="G2600" s="200"/>
      <c r="H2600" s="204">
        <v>143.84</v>
      </c>
      <c r="I2600" s="205"/>
      <c r="J2600" s="200"/>
      <c r="K2600" s="200"/>
      <c r="L2600" s="206"/>
      <c r="M2600" s="207"/>
      <c r="N2600" s="208"/>
      <c r="O2600" s="208"/>
      <c r="P2600" s="208"/>
      <c r="Q2600" s="208"/>
      <c r="R2600" s="208"/>
      <c r="S2600" s="208"/>
      <c r="T2600" s="209"/>
      <c r="AT2600" s="210" t="s">
        <v>181</v>
      </c>
      <c r="AU2600" s="210" t="s">
        <v>79</v>
      </c>
      <c r="AV2600" s="13" t="s">
        <v>79</v>
      </c>
      <c r="AW2600" s="13" t="s">
        <v>31</v>
      </c>
      <c r="AX2600" s="13" t="s">
        <v>69</v>
      </c>
      <c r="AY2600" s="210" t="s">
        <v>165</v>
      </c>
    </row>
    <row r="2601" spans="1:65" s="13" customFormat="1" ht="11.25">
      <c r="B2601" s="199"/>
      <c r="C2601" s="200"/>
      <c r="D2601" s="201" t="s">
        <v>181</v>
      </c>
      <c r="E2601" s="202" t="s">
        <v>19</v>
      </c>
      <c r="F2601" s="203" t="s">
        <v>1216</v>
      </c>
      <c r="G2601" s="200"/>
      <c r="H2601" s="204">
        <v>197.76</v>
      </c>
      <c r="I2601" s="205"/>
      <c r="J2601" s="200"/>
      <c r="K2601" s="200"/>
      <c r="L2601" s="206"/>
      <c r="M2601" s="207"/>
      <c r="N2601" s="208"/>
      <c r="O2601" s="208"/>
      <c r="P2601" s="208"/>
      <c r="Q2601" s="208"/>
      <c r="R2601" s="208"/>
      <c r="S2601" s="208"/>
      <c r="T2601" s="209"/>
      <c r="AT2601" s="210" t="s">
        <v>181</v>
      </c>
      <c r="AU2601" s="210" t="s">
        <v>79</v>
      </c>
      <c r="AV2601" s="13" t="s">
        <v>79</v>
      </c>
      <c r="AW2601" s="13" t="s">
        <v>31</v>
      </c>
      <c r="AX2601" s="13" t="s">
        <v>69</v>
      </c>
      <c r="AY2601" s="210" t="s">
        <v>165</v>
      </c>
    </row>
    <row r="2602" spans="1:65" s="13" customFormat="1" ht="11.25">
      <c r="B2602" s="199"/>
      <c r="C2602" s="200"/>
      <c r="D2602" s="201" t="s">
        <v>181</v>
      </c>
      <c r="E2602" s="202" t="s">
        <v>19</v>
      </c>
      <c r="F2602" s="203" t="s">
        <v>3212</v>
      </c>
      <c r="G2602" s="200"/>
      <c r="H2602" s="204">
        <v>56.46</v>
      </c>
      <c r="I2602" s="205"/>
      <c r="J2602" s="200"/>
      <c r="K2602" s="200"/>
      <c r="L2602" s="206"/>
      <c r="M2602" s="207"/>
      <c r="N2602" s="208"/>
      <c r="O2602" s="208"/>
      <c r="P2602" s="208"/>
      <c r="Q2602" s="208"/>
      <c r="R2602" s="208"/>
      <c r="S2602" s="208"/>
      <c r="T2602" s="209"/>
      <c r="AT2602" s="210" t="s">
        <v>181</v>
      </c>
      <c r="AU2602" s="210" t="s">
        <v>79</v>
      </c>
      <c r="AV2602" s="13" t="s">
        <v>79</v>
      </c>
      <c r="AW2602" s="13" t="s">
        <v>31</v>
      </c>
      <c r="AX2602" s="13" t="s">
        <v>69</v>
      </c>
      <c r="AY2602" s="210" t="s">
        <v>165</v>
      </c>
    </row>
    <row r="2603" spans="1:65" s="15" customFormat="1" ht="11.25">
      <c r="B2603" s="221"/>
      <c r="C2603" s="222"/>
      <c r="D2603" s="201" t="s">
        <v>181</v>
      </c>
      <c r="E2603" s="223" t="s">
        <v>19</v>
      </c>
      <c r="F2603" s="224" t="s">
        <v>184</v>
      </c>
      <c r="G2603" s="222"/>
      <c r="H2603" s="225">
        <v>539.19000000000005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181</v>
      </c>
      <c r="AU2603" s="231" t="s">
        <v>79</v>
      </c>
      <c r="AV2603" s="15" t="s">
        <v>88</v>
      </c>
      <c r="AW2603" s="15" t="s">
        <v>31</v>
      </c>
      <c r="AX2603" s="15" t="s">
        <v>73</v>
      </c>
      <c r="AY2603" s="231" t="s">
        <v>165</v>
      </c>
    </row>
    <row r="2604" spans="1:65" s="2" customFormat="1" ht="24.2" customHeight="1">
      <c r="A2604" s="37"/>
      <c r="B2604" s="38"/>
      <c r="C2604" s="233" t="s">
        <v>1985</v>
      </c>
      <c r="D2604" s="233" t="s">
        <v>502</v>
      </c>
      <c r="E2604" s="234" t="s">
        <v>3229</v>
      </c>
      <c r="F2604" s="235" t="s">
        <v>3230</v>
      </c>
      <c r="G2604" s="236" t="s">
        <v>323</v>
      </c>
      <c r="H2604" s="237">
        <v>593.10900000000004</v>
      </c>
      <c r="I2604" s="238"/>
      <c r="J2604" s="239">
        <f>ROUND(I2604*H2604,2)</f>
        <v>0</v>
      </c>
      <c r="K2604" s="235" t="s">
        <v>171</v>
      </c>
      <c r="L2604" s="240"/>
      <c r="M2604" s="241" t="s">
        <v>19</v>
      </c>
      <c r="N2604" s="242" t="s">
        <v>41</v>
      </c>
      <c r="O2604" s="67"/>
      <c r="P2604" s="190">
        <f>O2604*H2604</f>
        <v>0</v>
      </c>
      <c r="Q2604" s="190">
        <v>3.3999999999999998E-3</v>
      </c>
      <c r="R2604" s="190">
        <f>Q2604*H2604</f>
        <v>2.0165706000000001</v>
      </c>
      <c r="S2604" s="190">
        <v>0</v>
      </c>
      <c r="T2604" s="191">
        <f>S2604*H2604</f>
        <v>0</v>
      </c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R2604" s="192" t="s">
        <v>297</v>
      </c>
      <c r="AT2604" s="192" t="s">
        <v>502</v>
      </c>
      <c r="AU2604" s="192" t="s">
        <v>79</v>
      </c>
      <c r="AY2604" s="20" t="s">
        <v>165</v>
      </c>
      <c r="BE2604" s="193">
        <f>IF(N2604="základní",J2604,0)</f>
        <v>0</v>
      </c>
      <c r="BF2604" s="193">
        <f>IF(N2604="snížená",J2604,0)</f>
        <v>0</v>
      </c>
      <c r="BG2604" s="193">
        <f>IF(N2604="zákl. přenesená",J2604,0)</f>
        <v>0</v>
      </c>
      <c r="BH2604" s="193">
        <f>IF(N2604="sníž. přenesená",J2604,0)</f>
        <v>0</v>
      </c>
      <c r="BI2604" s="193">
        <f>IF(N2604="nulová",J2604,0)</f>
        <v>0</v>
      </c>
      <c r="BJ2604" s="20" t="s">
        <v>79</v>
      </c>
      <c r="BK2604" s="193">
        <f>ROUND(I2604*H2604,2)</f>
        <v>0</v>
      </c>
      <c r="BL2604" s="20" t="s">
        <v>226</v>
      </c>
      <c r="BM2604" s="192" t="s">
        <v>3231</v>
      </c>
    </row>
    <row r="2605" spans="1:65" s="13" customFormat="1" ht="11.25">
      <c r="B2605" s="199"/>
      <c r="C2605" s="200"/>
      <c r="D2605" s="201" t="s">
        <v>181</v>
      </c>
      <c r="E2605" s="202" t="s">
        <v>19</v>
      </c>
      <c r="F2605" s="203" t="s">
        <v>3232</v>
      </c>
      <c r="G2605" s="200"/>
      <c r="H2605" s="204">
        <v>593.10900000000004</v>
      </c>
      <c r="I2605" s="205"/>
      <c r="J2605" s="200"/>
      <c r="K2605" s="200"/>
      <c r="L2605" s="206"/>
      <c r="M2605" s="207"/>
      <c r="N2605" s="208"/>
      <c r="O2605" s="208"/>
      <c r="P2605" s="208"/>
      <c r="Q2605" s="208"/>
      <c r="R2605" s="208"/>
      <c r="S2605" s="208"/>
      <c r="T2605" s="209"/>
      <c r="AT2605" s="210" t="s">
        <v>181</v>
      </c>
      <c r="AU2605" s="210" t="s">
        <v>79</v>
      </c>
      <c r="AV2605" s="13" t="s">
        <v>79</v>
      </c>
      <c r="AW2605" s="13" t="s">
        <v>31</v>
      </c>
      <c r="AX2605" s="13" t="s">
        <v>69</v>
      </c>
      <c r="AY2605" s="210" t="s">
        <v>165</v>
      </c>
    </row>
    <row r="2606" spans="1:65" s="15" customFormat="1" ht="11.25">
      <c r="B2606" s="221"/>
      <c r="C2606" s="222"/>
      <c r="D2606" s="201" t="s">
        <v>181</v>
      </c>
      <c r="E2606" s="223" t="s">
        <v>19</v>
      </c>
      <c r="F2606" s="224" t="s">
        <v>184</v>
      </c>
      <c r="G2606" s="222"/>
      <c r="H2606" s="225">
        <v>593.10900000000004</v>
      </c>
      <c r="I2606" s="226"/>
      <c r="J2606" s="222"/>
      <c r="K2606" s="222"/>
      <c r="L2606" s="227"/>
      <c r="M2606" s="228"/>
      <c r="N2606" s="229"/>
      <c r="O2606" s="229"/>
      <c r="P2606" s="229"/>
      <c r="Q2606" s="229"/>
      <c r="R2606" s="229"/>
      <c r="S2606" s="229"/>
      <c r="T2606" s="230"/>
      <c r="AT2606" s="231" t="s">
        <v>181</v>
      </c>
      <c r="AU2606" s="231" t="s">
        <v>79</v>
      </c>
      <c r="AV2606" s="15" t="s">
        <v>88</v>
      </c>
      <c r="AW2606" s="15" t="s">
        <v>31</v>
      </c>
      <c r="AX2606" s="15" t="s">
        <v>73</v>
      </c>
      <c r="AY2606" s="231" t="s">
        <v>165</v>
      </c>
    </row>
    <row r="2607" spans="1:65" s="2" customFormat="1" ht="24.2" customHeight="1">
      <c r="A2607" s="37"/>
      <c r="B2607" s="38"/>
      <c r="C2607" s="181" t="s">
        <v>3233</v>
      </c>
      <c r="D2607" s="181" t="s">
        <v>167</v>
      </c>
      <c r="E2607" s="182" t="s">
        <v>3234</v>
      </c>
      <c r="F2607" s="183" t="s">
        <v>3235</v>
      </c>
      <c r="G2607" s="184" t="s">
        <v>170</v>
      </c>
      <c r="H2607" s="185">
        <v>549.66</v>
      </c>
      <c r="I2607" s="186"/>
      <c r="J2607" s="187">
        <f>ROUND(I2607*H2607,2)</f>
        <v>0</v>
      </c>
      <c r="K2607" s="183" t="s">
        <v>171</v>
      </c>
      <c r="L2607" s="42"/>
      <c r="M2607" s="188" t="s">
        <v>19</v>
      </c>
      <c r="N2607" s="189" t="s">
        <v>41</v>
      </c>
      <c r="O2607" s="67"/>
      <c r="P2607" s="190">
        <f>O2607*H2607</f>
        <v>0</v>
      </c>
      <c r="Q2607" s="190">
        <v>3.0000000000000001E-5</v>
      </c>
      <c r="R2607" s="190">
        <f>Q2607*H2607</f>
        <v>1.6489799999999999E-2</v>
      </c>
      <c r="S2607" s="190">
        <v>0</v>
      </c>
      <c r="T2607" s="191">
        <f>S2607*H2607</f>
        <v>0</v>
      </c>
      <c r="U2607" s="37"/>
      <c r="V2607" s="37"/>
      <c r="W2607" s="37"/>
      <c r="X2607" s="37"/>
      <c r="Y2607" s="37"/>
      <c r="Z2607" s="37"/>
      <c r="AA2607" s="37"/>
      <c r="AB2607" s="37"/>
      <c r="AC2607" s="37"/>
      <c r="AD2607" s="37"/>
      <c r="AE2607" s="37"/>
      <c r="AR2607" s="192" t="s">
        <v>226</v>
      </c>
      <c r="AT2607" s="192" t="s">
        <v>167</v>
      </c>
      <c r="AU2607" s="192" t="s">
        <v>79</v>
      </c>
      <c r="AY2607" s="20" t="s">
        <v>165</v>
      </c>
      <c r="BE2607" s="193">
        <f>IF(N2607="základní",J2607,0)</f>
        <v>0</v>
      </c>
      <c r="BF2607" s="193">
        <f>IF(N2607="snížená",J2607,0)</f>
        <v>0</v>
      </c>
      <c r="BG2607" s="193">
        <f>IF(N2607="zákl. přenesená",J2607,0)</f>
        <v>0</v>
      </c>
      <c r="BH2607" s="193">
        <f>IF(N2607="sníž. přenesená",J2607,0)</f>
        <v>0</v>
      </c>
      <c r="BI2607" s="193">
        <f>IF(N2607="nulová",J2607,0)</f>
        <v>0</v>
      </c>
      <c r="BJ2607" s="20" t="s">
        <v>79</v>
      </c>
      <c r="BK2607" s="193">
        <f>ROUND(I2607*H2607,2)</f>
        <v>0</v>
      </c>
      <c r="BL2607" s="20" t="s">
        <v>226</v>
      </c>
      <c r="BM2607" s="192" t="s">
        <v>3236</v>
      </c>
    </row>
    <row r="2608" spans="1:65" s="2" customFormat="1" ht="11.25">
      <c r="A2608" s="37"/>
      <c r="B2608" s="38"/>
      <c r="C2608" s="39"/>
      <c r="D2608" s="194" t="s">
        <v>172</v>
      </c>
      <c r="E2608" s="39"/>
      <c r="F2608" s="195" t="s">
        <v>3237</v>
      </c>
      <c r="G2608" s="39"/>
      <c r="H2608" s="39"/>
      <c r="I2608" s="196"/>
      <c r="J2608" s="39"/>
      <c r="K2608" s="39"/>
      <c r="L2608" s="42"/>
      <c r="M2608" s="197"/>
      <c r="N2608" s="198"/>
      <c r="O2608" s="67"/>
      <c r="P2608" s="67"/>
      <c r="Q2608" s="67"/>
      <c r="R2608" s="67"/>
      <c r="S2608" s="67"/>
      <c r="T2608" s="68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T2608" s="20" t="s">
        <v>172</v>
      </c>
      <c r="AU2608" s="20" t="s">
        <v>79</v>
      </c>
    </row>
    <row r="2609" spans="1:65" s="13" customFormat="1" ht="11.25">
      <c r="B2609" s="199"/>
      <c r="C2609" s="200"/>
      <c r="D2609" s="201" t="s">
        <v>181</v>
      </c>
      <c r="E2609" s="202" t="s">
        <v>19</v>
      </c>
      <c r="F2609" s="203" t="s">
        <v>3238</v>
      </c>
      <c r="G2609" s="200"/>
      <c r="H2609" s="204">
        <v>27.9</v>
      </c>
      <c r="I2609" s="205"/>
      <c r="J2609" s="200"/>
      <c r="K2609" s="200"/>
      <c r="L2609" s="206"/>
      <c r="M2609" s="207"/>
      <c r="N2609" s="208"/>
      <c r="O2609" s="208"/>
      <c r="P2609" s="208"/>
      <c r="Q2609" s="208"/>
      <c r="R2609" s="208"/>
      <c r="S2609" s="208"/>
      <c r="T2609" s="209"/>
      <c r="AT2609" s="210" t="s">
        <v>181</v>
      </c>
      <c r="AU2609" s="210" t="s">
        <v>79</v>
      </c>
      <c r="AV2609" s="13" t="s">
        <v>79</v>
      </c>
      <c r="AW2609" s="13" t="s">
        <v>31</v>
      </c>
      <c r="AX2609" s="13" t="s">
        <v>69</v>
      </c>
      <c r="AY2609" s="210" t="s">
        <v>165</v>
      </c>
    </row>
    <row r="2610" spans="1:65" s="13" customFormat="1" ht="11.25">
      <c r="B2610" s="199"/>
      <c r="C2610" s="200"/>
      <c r="D2610" s="201" t="s">
        <v>181</v>
      </c>
      <c r="E2610" s="202" t="s">
        <v>19</v>
      </c>
      <c r="F2610" s="203" t="s">
        <v>3239</v>
      </c>
      <c r="G2610" s="200"/>
      <c r="H2610" s="204">
        <v>81.16</v>
      </c>
      <c r="I2610" s="205"/>
      <c r="J2610" s="200"/>
      <c r="K2610" s="200"/>
      <c r="L2610" s="206"/>
      <c r="M2610" s="207"/>
      <c r="N2610" s="208"/>
      <c r="O2610" s="208"/>
      <c r="P2610" s="208"/>
      <c r="Q2610" s="208"/>
      <c r="R2610" s="208"/>
      <c r="S2610" s="208"/>
      <c r="T2610" s="209"/>
      <c r="AT2610" s="210" t="s">
        <v>181</v>
      </c>
      <c r="AU2610" s="210" t="s">
        <v>79</v>
      </c>
      <c r="AV2610" s="13" t="s">
        <v>79</v>
      </c>
      <c r="AW2610" s="13" t="s">
        <v>31</v>
      </c>
      <c r="AX2610" s="13" t="s">
        <v>69</v>
      </c>
      <c r="AY2610" s="210" t="s">
        <v>165</v>
      </c>
    </row>
    <row r="2611" spans="1:65" s="13" customFormat="1" ht="11.25">
      <c r="B2611" s="199"/>
      <c r="C2611" s="200"/>
      <c r="D2611" s="201" t="s">
        <v>181</v>
      </c>
      <c r="E2611" s="202" t="s">
        <v>19</v>
      </c>
      <c r="F2611" s="203" t="s">
        <v>3240</v>
      </c>
      <c r="G2611" s="200"/>
      <c r="H2611" s="204">
        <v>189.7</v>
      </c>
      <c r="I2611" s="205"/>
      <c r="J2611" s="200"/>
      <c r="K2611" s="200"/>
      <c r="L2611" s="206"/>
      <c r="M2611" s="207"/>
      <c r="N2611" s="208"/>
      <c r="O2611" s="208"/>
      <c r="P2611" s="208"/>
      <c r="Q2611" s="208"/>
      <c r="R2611" s="208"/>
      <c r="S2611" s="208"/>
      <c r="T2611" s="209"/>
      <c r="AT2611" s="210" t="s">
        <v>181</v>
      </c>
      <c r="AU2611" s="210" t="s">
        <v>79</v>
      </c>
      <c r="AV2611" s="13" t="s">
        <v>79</v>
      </c>
      <c r="AW2611" s="13" t="s">
        <v>31</v>
      </c>
      <c r="AX2611" s="13" t="s">
        <v>69</v>
      </c>
      <c r="AY2611" s="210" t="s">
        <v>165</v>
      </c>
    </row>
    <row r="2612" spans="1:65" s="13" customFormat="1" ht="11.25">
      <c r="B2612" s="199"/>
      <c r="C2612" s="200"/>
      <c r="D2612" s="201" t="s">
        <v>181</v>
      </c>
      <c r="E2612" s="202" t="s">
        <v>19</v>
      </c>
      <c r="F2612" s="203" t="s">
        <v>1244</v>
      </c>
      <c r="G2612" s="200"/>
      <c r="H2612" s="204">
        <v>207.4</v>
      </c>
      <c r="I2612" s="205"/>
      <c r="J2612" s="200"/>
      <c r="K2612" s="200"/>
      <c r="L2612" s="206"/>
      <c r="M2612" s="207"/>
      <c r="N2612" s="208"/>
      <c r="O2612" s="208"/>
      <c r="P2612" s="208"/>
      <c r="Q2612" s="208"/>
      <c r="R2612" s="208"/>
      <c r="S2612" s="208"/>
      <c r="T2612" s="209"/>
      <c r="AT2612" s="210" t="s">
        <v>181</v>
      </c>
      <c r="AU2612" s="210" t="s">
        <v>79</v>
      </c>
      <c r="AV2612" s="13" t="s">
        <v>79</v>
      </c>
      <c r="AW2612" s="13" t="s">
        <v>31</v>
      </c>
      <c r="AX2612" s="13" t="s">
        <v>69</v>
      </c>
      <c r="AY2612" s="210" t="s">
        <v>165</v>
      </c>
    </row>
    <row r="2613" spans="1:65" s="13" customFormat="1" ht="11.25">
      <c r="B2613" s="199"/>
      <c r="C2613" s="200"/>
      <c r="D2613" s="201" t="s">
        <v>181</v>
      </c>
      <c r="E2613" s="202" t="s">
        <v>19</v>
      </c>
      <c r="F2613" s="203" t="s">
        <v>3241</v>
      </c>
      <c r="G2613" s="200"/>
      <c r="H2613" s="204">
        <v>43.5</v>
      </c>
      <c r="I2613" s="205"/>
      <c r="J2613" s="200"/>
      <c r="K2613" s="200"/>
      <c r="L2613" s="206"/>
      <c r="M2613" s="207"/>
      <c r="N2613" s="208"/>
      <c r="O2613" s="208"/>
      <c r="P2613" s="208"/>
      <c r="Q2613" s="208"/>
      <c r="R2613" s="208"/>
      <c r="S2613" s="208"/>
      <c r="T2613" s="209"/>
      <c r="AT2613" s="210" t="s">
        <v>181</v>
      </c>
      <c r="AU2613" s="210" t="s">
        <v>79</v>
      </c>
      <c r="AV2613" s="13" t="s">
        <v>79</v>
      </c>
      <c r="AW2613" s="13" t="s">
        <v>31</v>
      </c>
      <c r="AX2613" s="13" t="s">
        <v>69</v>
      </c>
      <c r="AY2613" s="210" t="s">
        <v>165</v>
      </c>
    </row>
    <row r="2614" spans="1:65" s="15" customFormat="1" ht="11.25">
      <c r="B2614" s="221"/>
      <c r="C2614" s="222"/>
      <c r="D2614" s="201" t="s">
        <v>181</v>
      </c>
      <c r="E2614" s="223" t="s">
        <v>19</v>
      </c>
      <c r="F2614" s="224" t="s">
        <v>184</v>
      </c>
      <c r="G2614" s="222"/>
      <c r="H2614" s="225">
        <v>549.66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181</v>
      </c>
      <c r="AU2614" s="231" t="s">
        <v>79</v>
      </c>
      <c r="AV2614" s="15" t="s">
        <v>88</v>
      </c>
      <c r="AW2614" s="15" t="s">
        <v>31</v>
      </c>
      <c r="AX2614" s="15" t="s">
        <v>73</v>
      </c>
      <c r="AY2614" s="231" t="s">
        <v>165</v>
      </c>
    </row>
    <row r="2615" spans="1:65" s="2" customFormat="1" ht="16.5" customHeight="1">
      <c r="A2615" s="37"/>
      <c r="B2615" s="38"/>
      <c r="C2615" s="233" t="s">
        <v>1991</v>
      </c>
      <c r="D2615" s="233" t="s">
        <v>502</v>
      </c>
      <c r="E2615" s="234" t="s">
        <v>3242</v>
      </c>
      <c r="F2615" s="235" t="s">
        <v>3243</v>
      </c>
      <c r="G2615" s="236" t="s">
        <v>170</v>
      </c>
      <c r="H2615" s="237">
        <v>560.65300000000002</v>
      </c>
      <c r="I2615" s="238"/>
      <c r="J2615" s="239">
        <f>ROUND(I2615*H2615,2)</f>
        <v>0</v>
      </c>
      <c r="K2615" s="235" t="s">
        <v>171</v>
      </c>
      <c r="L2615" s="240"/>
      <c r="M2615" s="241" t="s">
        <v>19</v>
      </c>
      <c r="N2615" s="242" t="s">
        <v>41</v>
      </c>
      <c r="O2615" s="67"/>
      <c r="P2615" s="190">
        <f>O2615*H2615</f>
        <v>0</v>
      </c>
      <c r="Q2615" s="190">
        <v>2.0000000000000001E-4</v>
      </c>
      <c r="R2615" s="190">
        <f>Q2615*H2615</f>
        <v>0.11213060000000001</v>
      </c>
      <c r="S2615" s="190">
        <v>0</v>
      </c>
      <c r="T2615" s="191">
        <f>S2615*H2615</f>
        <v>0</v>
      </c>
      <c r="U2615" s="37"/>
      <c r="V2615" s="37"/>
      <c r="W2615" s="37"/>
      <c r="X2615" s="37"/>
      <c r="Y2615" s="37"/>
      <c r="Z2615" s="37"/>
      <c r="AA2615" s="37"/>
      <c r="AB2615" s="37"/>
      <c r="AC2615" s="37"/>
      <c r="AD2615" s="37"/>
      <c r="AE2615" s="37"/>
      <c r="AR2615" s="192" t="s">
        <v>297</v>
      </c>
      <c r="AT2615" s="192" t="s">
        <v>502</v>
      </c>
      <c r="AU2615" s="192" t="s">
        <v>79</v>
      </c>
      <c r="AY2615" s="20" t="s">
        <v>165</v>
      </c>
      <c r="BE2615" s="193">
        <f>IF(N2615="základní",J2615,0)</f>
        <v>0</v>
      </c>
      <c r="BF2615" s="193">
        <f>IF(N2615="snížená",J2615,0)</f>
        <v>0</v>
      </c>
      <c r="BG2615" s="193">
        <f>IF(N2615="zákl. přenesená",J2615,0)</f>
        <v>0</v>
      </c>
      <c r="BH2615" s="193">
        <f>IF(N2615="sníž. přenesená",J2615,0)</f>
        <v>0</v>
      </c>
      <c r="BI2615" s="193">
        <f>IF(N2615="nulová",J2615,0)</f>
        <v>0</v>
      </c>
      <c r="BJ2615" s="20" t="s">
        <v>79</v>
      </c>
      <c r="BK2615" s="193">
        <f>ROUND(I2615*H2615,2)</f>
        <v>0</v>
      </c>
      <c r="BL2615" s="20" t="s">
        <v>226</v>
      </c>
      <c r="BM2615" s="192" t="s">
        <v>3244</v>
      </c>
    </row>
    <row r="2616" spans="1:65" s="13" customFormat="1" ht="11.25">
      <c r="B2616" s="199"/>
      <c r="C2616" s="200"/>
      <c r="D2616" s="201" t="s">
        <v>181</v>
      </c>
      <c r="E2616" s="202" t="s">
        <v>19</v>
      </c>
      <c r="F2616" s="203" t="s">
        <v>3245</v>
      </c>
      <c r="G2616" s="200"/>
      <c r="H2616" s="204">
        <v>560.65300000000002</v>
      </c>
      <c r="I2616" s="205"/>
      <c r="J2616" s="200"/>
      <c r="K2616" s="200"/>
      <c r="L2616" s="206"/>
      <c r="M2616" s="207"/>
      <c r="N2616" s="208"/>
      <c r="O2616" s="208"/>
      <c r="P2616" s="208"/>
      <c r="Q2616" s="208"/>
      <c r="R2616" s="208"/>
      <c r="S2616" s="208"/>
      <c r="T2616" s="209"/>
      <c r="AT2616" s="210" t="s">
        <v>181</v>
      </c>
      <c r="AU2616" s="210" t="s">
        <v>79</v>
      </c>
      <c r="AV2616" s="13" t="s">
        <v>79</v>
      </c>
      <c r="AW2616" s="13" t="s">
        <v>31</v>
      </c>
      <c r="AX2616" s="13" t="s">
        <v>69</v>
      </c>
      <c r="AY2616" s="210" t="s">
        <v>165</v>
      </c>
    </row>
    <row r="2617" spans="1:65" s="15" customFormat="1" ht="11.25">
      <c r="B2617" s="221"/>
      <c r="C2617" s="222"/>
      <c r="D2617" s="201" t="s">
        <v>181</v>
      </c>
      <c r="E2617" s="223" t="s">
        <v>19</v>
      </c>
      <c r="F2617" s="224" t="s">
        <v>184</v>
      </c>
      <c r="G2617" s="222"/>
      <c r="H2617" s="225">
        <v>560.65300000000002</v>
      </c>
      <c r="I2617" s="226"/>
      <c r="J2617" s="222"/>
      <c r="K2617" s="222"/>
      <c r="L2617" s="227"/>
      <c r="M2617" s="228"/>
      <c r="N2617" s="229"/>
      <c r="O2617" s="229"/>
      <c r="P2617" s="229"/>
      <c r="Q2617" s="229"/>
      <c r="R2617" s="229"/>
      <c r="S2617" s="229"/>
      <c r="T2617" s="230"/>
      <c r="AT2617" s="231" t="s">
        <v>181</v>
      </c>
      <c r="AU2617" s="231" t="s">
        <v>79</v>
      </c>
      <c r="AV2617" s="15" t="s">
        <v>88</v>
      </c>
      <c r="AW2617" s="15" t="s">
        <v>31</v>
      </c>
      <c r="AX2617" s="15" t="s">
        <v>73</v>
      </c>
      <c r="AY2617" s="231" t="s">
        <v>165</v>
      </c>
    </row>
    <row r="2618" spans="1:65" s="2" customFormat="1" ht="16.5" customHeight="1">
      <c r="A2618" s="37"/>
      <c r="B2618" s="38"/>
      <c r="C2618" s="181" t="s">
        <v>3246</v>
      </c>
      <c r="D2618" s="181" t="s">
        <v>167</v>
      </c>
      <c r="E2618" s="182" t="s">
        <v>3247</v>
      </c>
      <c r="F2618" s="183" t="s">
        <v>3248</v>
      </c>
      <c r="G2618" s="184" t="s">
        <v>170</v>
      </c>
      <c r="H2618" s="185">
        <v>540.02</v>
      </c>
      <c r="I2618" s="186"/>
      <c r="J2618" s="187">
        <f>ROUND(I2618*H2618,2)</f>
        <v>0</v>
      </c>
      <c r="K2618" s="183" t="s">
        <v>171</v>
      </c>
      <c r="L2618" s="42"/>
      <c r="M2618" s="188" t="s">
        <v>19</v>
      </c>
      <c r="N2618" s="189" t="s">
        <v>41</v>
      </c>
      <c r="O2618" s="67"/>
      <c r="P2618" s="190">
        <f>O2618*H2618</f>
        <v>0</v>
      </c>
      <c r="Q2618" s="190">
        <v>3.0000000000000001E-5</v>
      </c>
      <c r="R2618" s="190">
        <f>Q2618*H2618</f>
        <v>1.6200599999999999E-2</v>
      </c>
      <c r="S2618" s="190">
        <v>0</v>
      </c>
      <c r="T2618" s="191">
        <f>S2618*H2618</f>
        <v>0</v>
      </c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R2618" s="192" t="s">
        <v>226</v>
      </c>
      <c r="AT2618" s="192" t="s">
        <v>167</v>
      </c>
      <c r="AU2618" s="192" t="s">
        <v>79</v>
      </c>
      <c r="AY2618" s="20" t="s">
        <v>165</v>
      </c>
      <c r="BE2618" s="193">
        <f>IF(N2618="základní",J2618,0)</f>
        <v>0</v>
      </c>
      <c r="BF2618" s="193">
        <f>IF(N2618="snížená",J2618,0)</f>
        <v>0</v>
      </c>
      <c r="BG2618" s="193">
        <f>IF(N2618="zákl. přenesená",J2618,0)</f>
        <v>0</v>
      </c>
      <c r="BH2618" s="193">
        <f>IF(N2618="sníž. přenesená",J2618,0)</f>
        <v>0</v>
      </c>
      <c r="BI2618" s="193">
        <f>IF(N2618="nulová",J2618,0)</f>
        <v>0</v>
      </c>
      <c r="BJ2618" s="20" t="s">
        <v>79</v>
      </c>
      <c r="BK2618" s="193">
        <f>ROUND(I2618*H2618,2)</f>
        <v>0</v>
      </c>
      <c r="BL2618" s="20" t="s">
        <v>226</v>
      </c>
      <c r="BM2618" s="192" t="s">
        <v>3249</v>
      </c>
    </row>
    <row r="2619" spans="1:65" s="2" customFormat="1" ht="11.25">
      <c r="A2619" s="37"/>
      <c r="B2619" s="38"/>
      <c r="C2619" s="39"/>
      <c r="D2619" s="194" t="s">
        <v>172</v>
      </c>
      <c r="E2619" s="39"/>
      <c r="F2619" s="195" t="s">
        <v>3250</v>
      </c>
      <c r="G2619" s="39"/>
      <c r="H2619" s="39"/>
      <c r="I2619" s="196"/>
      <c r="J2619" s="39"/>
      <c r="K2619" s="39"/>
      <c r="L2619" s="42"/>
      <c r="M2619" s="197"/>
      <c r="N2619" s="198"/>
      <c r="O2619" s="67"/>
      <c r="P2619" s="67"/>
      <c r="Q2619" s="67"/>
      <c r="R2619" s="67"/>
      <c r="S2619" s="67"/>
      <c r="T2619" s="68"/>
      <c r="U2619" s="37"/>
      <c r="V2619" s="37"/>
      <c r="W2619" s="37"/>
      <c r="X2619" s="37"/>
      <c r="Y2619" s="37"/>
      <c r="Z2619" s="37"/>
      <c r="AA2619" s="37"/>
      <c r="AB2619" s="37"/>
      <c r="AC2619" s="37"/>
      <c r="AD2619" s="37"/>
      <c r="AE2619" s="37"/>
      <c r="AT2619" s="20" t="s">
        <v>172</v>
      </c>
      <c r="AU2619" s="20" t="s">
        <v>79</v>
      </c>
    </row>
    <row r="2620" spans="1:65" s="13" customFormat="1" ht="11.25">
      <c r="B2620" s="199"/>
      <c r="C2620" s="200"/>
      <c r="D2620" s="201" t="s">
        <v>181</v>
      </c>
      <c r="E2620" s="202" t="s">
        <v>19</v>
      </c>
      <c r="F2620" s="203" t="s">
        <v>3238</v>
      </c>
      <c r="G2620" s="200"/>
      <c r="H2620" s="204">
        <v>27.9</v>
      </c>
      <c r="I2620" s="205"/>
      <c r="J2620" s="200"/>
      <c r="K2620" s="200"/>
      <c r="L2620" s="206"/>
      <c r="M2620" s="207"/>
      <c r="N2620" s="208"/>
      <c r="O2620" s="208"/>
      <c r="P2620" s="208"/>
      <c r="Q2620" s="208"/>
      <c r="R2620" s="208"/>
      <c r="S2620" s="208"/>
      <c r="T2620" s="209"/>
      <c r="AT2620" s="210" t="s">
        <v>181</v>
      </c>
      <c r="AU2620" s="210" t="s">
        <v>79</v>
      </c>
      <c r="AV2620" s="13" t="s">
        <v>79</v>
      </c>
      <c r="AW2620" s="13" t="s">
        <v>31</v>
      </c>
      <c r="AX2620" s="13" t="s">
        <v>69</v>
      </c>
      <c r="AY2620" s="210" t="s">
        <v>165</v>
      </c>
    </row>
    <row r="2621" spans="1:65" s="13" customFormat="1" ht="11.25">
      <c r="B2621" s="199"/>
      <c r="C2621" s="200"/>
      <c r="D2621" s="201" t="s">
        <v>181</v>
      </c>
      <c r="E2621" s="202" t="s">
        <v>19</v>
      </c>
      <c r="F2621" s="203" t="s">
        <v>3239</v>
      </c>
      <c r="G2621" s="200"/>
      <c r="H2621" s="204">
        <v>81.16</v>
      </c>
      <c r="I2621" s="205"/>
      <c r="J2621" s="200"/>
      <c r="K2621" s="200"/>
      <c r="L2621" s="206"/>
      <c r="M2621" s="207"/>
      <c r="N2621" s="208"/>
      <c r="O2621" s="208"/>
      <c r="P2621" s="208"/>
      <c r="Q2621" s="208"/>
      <c r="R2621" s="208"/>
      <c r="S2621" s="208"/>
      <c r="T2621" s="209"/>
      <c r="AT2621" s="210" t="s">
        <v>181</v>
      </c>
      <c r="AU2621" s="210" t="s">
        <v>79</v>
      </c>
      <c r="AV2621" s="13" t="s">
        <v>79</v>
      </c>
      <c r="AW2621" s="13" t="s">
        <v>31</v>
      </c>
      <c r="AX2621" s="13" t="s">
        <v>69</v>
      </c>
      <c r="AY2621" s="210" t="s">
        <v>165</v>
      </c>
    </row>
    <row r="2622" spans="1:65" s="13" customFormat="1" ht="11.25">
      <c r="B2622" s="199"/>
      <c r="C2622" s="200"/>
      <c r="D2622" s="201" t="s">
        <v>181</v>
      </c>
      <c r="E2622" s="202" t="s">
        <v>19</v>
      </c>
      <c r="F2622" s="203" t="s">
        <v>3240</v>
      </c>
      <c r="G2622" s="200"/>
      <c r="H2622" s="204">
        <v>189.7</v>
      </c>
      <c r="I2622" s="205"/>
      <c r="J2622" s="200"/>
      <c r="K2622" s="200"/>
      <c r="L2622" s="206"/>
      <c r="M2622" s="207"/>
      <c r="N2622" s="208"/>
      <c r="O2622" s="208"/>
      <c r="P2622" s="208"/>
      <c r="Q2622" s="208"/>
      <c r="R2622" s="208"/>
      <c r="S2622" s="208"/>
      <c r="T2622" s="209"/>
      <c r="AT2622" s="210" t="s">
        <v>181</v>
      </c>
      <c r="AU2622" s="210" t="s">
        <v>79</v>
      </c>
      <c r="AV2622" s="13" t="s">
        <v>79</v>
      </c>
      <c r="AW2622" s="13" t="s">
        <v>31</v>
      </c>
      <c r="AX2622" s="13" t="s">
        <v>69</v>
      </c>
      <c r="AY2622" s="210" t="s">
        <v>165</v>
      </c>
    </row>
    <row r="2623" spans="1:65" s="13" customFormat="1" ht="11.25">
      <c r="B2623" s="199"/>
      <c r="C2623" s="200"/>
      <c r="D2623" s="201" t="s">
        <v>181</v>
      </c>
      <c r="E2623" s="202" t="s">
        <v>19</v>
      </c>
      <c r="F2623" s="203" t="s">
        <v>1216</v>
      </c>
      <c r="G2623" s="200"/>
      <c r="H2623" s="204">
        <v>197.76</v>
      </c>
      <c r="I2623" s="205"/>
      <c r="J2623" s="200"/>
      <c r="K2623" s="200"/>
      <c r="L2623" s="206"/>
      <c r="M2623" s="207"/>
      <c r="N2623" s="208"/>
      <c r="O2623" s="208"/>
      <c r="P2623" s="208"/>
      <c r="Q2623" s="208"/>
      <c r="R2623" s="208"/>
      <c r="S2623" s="208"/>
      <c r="T2623" s="209"/>
      <c r="AT2623" s="210" t="s">
        <v>181</v>
      </c>
      <c r="AU2623" s="210" t="s">
        <v>79</v>
      </c>
      <c r="AV2623" s="13" t="s">
        <v>79</v>
      </c>
      <c r="AW2623" s="13" t="s">
        <v>31</v>
      </c>
      <c r="AX2623" s="13" t="s">
        <v>69</v>
      </c>
      <c r="AY2623" s="210" t="s">
        <v>165</v>
      </c>
    </row>
    <row r="2624" spans="1:65" s="13" customFormat="1" ht="11.25">
      <c r="B2624" s="199"/>
      <c r="C2624" s="200"/>
      <c r="D2624" s="201" t="s">
        <v>181</v>
      </c>
      <c r="E2624" s="202" t="s">
        <v>19</v>
      </c>
      <c r="F2624" s="203" t="s">
        <v>3241</v>
      </c>
      <c r="G2624" s="200"/>
      <c r="H2624" s="204">
        <v>43.5</v>
      </c>
      <c r="I2624" s="205"/>
      <c r="J2624" s="200"/>
      <c r="K2624" s="200"/>
      <c r="L2624" s="206"/>
      <c r="M2624" s="207"/>
      <c r="N2624" s="208"/>
      <c r="O2624" s="208"/>
      <c r="P2624" s="208"/>
      <c r="Q2624" s="208"/>
      <c r="R2624" s="208"/>
      <c r="S2624" s="208"/>
      <c r="T2624" s="209"/>
      <c r="AT2624" s="210" t="s">
        <v>181</v>
      </c>
      <c r="AU2624" s="210" t="s">
        <v>79</v>
      </c>
      <c r="AV2624" s="13" t="s">
        <v>79</v>
      </c>
      <c r="AW2624" s="13" t="s">
        <v>31</v>
      </c>
      <c r="AX2624" s="13" t="s">
        <v>69</v>
      </c>
      <c r="AY2624" s="210" t="s">
        <v>165</v>
      </c>
    </row>
    <row r="2625" spans="1:65" s="15" customFormat="1" ht="11.25">
      <c r="B2625" s="221"/>
      <c r="C2625" s="222"/>
      <c r="D2625" s="201" t="s">
        <v>181</v>
      </c>
      <c r="E2625" s="223" t="s">
        <v>19</v>
      </c>
      <c r="F2625" s="224" t="s">
        <v>184</v>
      </c>
      <c r="G2625" s="222"/>
      <c r="H2625" s="225">
        <v>540.02</v>
      </c>
      <c r="I2625" s="226"/>
      <c r="J2625" s="222"/>
      <c r="K2625" s="222"/>
      <c r="L2625" s="227"/>
      <c r="M2625" s="228"/>
      <c r="N2625" s="229"/>
      <c r="O2625" s="229"/>
      <c r="P2625" s="229"/>
      <c r="Q2625" s="229"/>
      <c r="R2625" s="229"/>
      <c r="S2625" s="229"/>
      <c r="T2625" s="230"/>
      <c r="AT2625" s="231" t="s">
        <v>181</v>
      </c>
      <c r="AU2625" s="231" t="s">
        <v>79</v>
      </c>
      <c r="AV2625" s="15" t="s">
        <v>88</v>
      </c>
      <c r="AW2625" s="15" t="s">
        <v>31</v>
      </c>
      <c r="AX2625" s="15" t="s">
        <v>73</v>
      </c>
      <c r="AY2625" s="231" t="s">
        <v>165</v>
      </c>
    </row>
    <row r="2626" spans="1:65" s="2" customFormat="1" ht="24.2" customHeight="1">
      <c r="A2626" s="37"/>
      <c r="B2626" s="38"/>
      <c r="C2626" s="181" t="s">
        <v>1997</v>
      </c>
      <c r="D2626" s="181" t="s">
        <v>167</v>
      </c>
      <c r="E2626" s="182" t="s">
        <v>3251</v>
      </c>
      <c r="F2626" s="183" t="s">
        <v>3252</v>
      </c>
      <c r="G2626" s="184" t="s">
        <v>323</v>
      </c>
      <c r="H2626" s="185">
        <v>539.19000000000005</v>
      </c>
      <c r="I2626" s="186"/>
      <c r="J2626" s="187">
        <f>ROUND(I2626*H2626,2)</f>
        <v>0</v>
      </c>
      <c r="K2626" s="183" t="s">
        <v>171</v>
      </c>
      <c r="L2626" s="42"/>
      <c r="M2626" s="188" t="s">
        <v>19</v>
      </c>
      <c r="N2626" s="189" t="s">
        <v>41</v>
      </c>
      <c r="O2626" s="67"/>
      <c r="P2626" s="190">
        <f>O2626*H2626</f>
        <v>0</v>
      </c>
      <c r="Q2626" s="190">
        <v>3.0000000000000001E-5</v>
      </c>
      <c r="R2626" s="190">
        <f>Q2626*H2626</f>
        <v>1.6175700000000001E-2</v>
      </c>
      <c r="S2626" s="190">
        <v>0</v>
      </c>
      <c r="T2626" s="191">
        <f>S2626*H2626</f>
        <v>0</v>
      </c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R2626" s="192" t="s">
        <v>226</v>
      </c>
      <c r="AT2626" s="192" t="s">
        <v>167</v>
      </c>
      <c r="AU2626" s="192" t="s">
        <v>79</v>
      </c>
      <c r="AY2626" s="20" t="s">
        <v>165</v>
      </c>
      <c r="BE2626" s="193">
        <f>IF(N2626="základní",J2626,0)</f>
        <v>0</v>
      </c>
      <c r="BF2626" s="193">
        <f>IF(N2626="snížená",J2626,0)</f>
        <v>0</v>
      </c>
      <c r="BG2626" s="193">
        <f>IF(N2626="zákl. přenesená",J2626,0)</f>
        <v>0</v>
      </c>
      <c r="BH2626" s="193">
        <f>IF(N2626="sníž. přenesená",J2626,0)</f>
        <v>0</v>
      </c>
      <c r="BI2626" s="193">
        <f>IF(N2626="nulová",J2626,0)</f>
        <v>0</v>
      </c>
      <c r="BJ2626" s="20" t="s">
        <v>79</v>
      </c>
      <c r="BK2626" s="193">
        <f>ROUND(I2626*H2626,2)</f>
        <v>0</v>
      </c>
      <c r="BL2626" s="20" t="s">
        <v>226</v>
      </c>
      <c r="BM2626" s="192" t="s">
        <v>3253</v>
      </c>
    </row>
    <row r="2627" spans="1:65" s="2" customFormat="1" ht="11.25">
      <c r="A2627" s="37"/>
      <c r="B2627" s="38"/>
      <c r="C2627" s="39"/>
      <c r="D2627" s="194" t="s">
        <v>172</v>
      </c>
      <c r="E2627" s="39"/>
      <c r="F2627" s="195" t="s">
        <v>3254</v>
      </c>
      <c r="G2627" s="39"/>
      <c r="H2627" s="39"/>
      <c r="I2627" s="196"/>
      <c r="J2627" s="39"/>
      <c r="K2627" s="39"/>
      <c r="L2627" s="42"/>
      <c r="M2627" s="197"/>
      <c r="N2627" s="198"/>
      <c r="O2627" s="67"/>
      <c r="P2627" s="67"/>
      <c r="Q2627" s="67"/>
      <c r="R2627" s="67"/>
      <c r="S2627" s="67"/>
      <c r="T2627" s="68"/>
      <c r="U2627" s="37"/>
      <c r="V2627" s="37"/>
      <c r="W2627" s="37"/>
      <c r="X2627" s="37"/>
      <c r="Y2627" s="37"/>
      <c r="Z2627" s="37"/>
      <c r="AA2627" s="37"/>
      <c r="AB2627" s="37"/>
      <c r="AC2627" s="37"/>
      <c r="AD2627" s="37"/>
      <c r="AE2627" s="37"/>
      <c r="AT2627" s="20" t="s">
        <v>172</v>
      </c>
      <c r="AU2627" s="20" t="s">
        <v>79</v>
      </c>
    </row>
    <row r="2628" spans="1:65" s="13" customFormat="1" ht="11.25">
      <c r="B2628" s="199"/>
      <c r="C2628" s="200"/>
      <c r="D2628" s="201" t="s">
        <v>181</v>
      </c>
      <c r="E2628" s="202" t="s">
        <v>19</v>
      </c>
      <c r="F2628" s="203" t="s">
        <v>2005</v>
      </c>
      <c r="G2628" s="200"/>
      <c r="H2628" s="204">
        <v>48.61</v>
      </c>
      <c r="I2628" s="205"/>
      <c r="J2628" s="200"/>
      <c r="K2628" s="200"/>
      <c r="L2628" s="206"/>
      <c r="M2628" s="207"/>
      <c r="N2628" s="208"/>
      <c r="O2628" s="208"/>
      <c r="P2628" s="208"/>
      <c r="Q2628" s="208"/>
      <c r="R2628" s="208"/>
      <c r="S2628" s="208"/>
      <c r="T2628" s="209"/>
      <c r="AT2628" s="210" t="s">
        <v>181</v>
      </c>
      <c r="AU2628" s="210" t="s">
        <v>79</v>
      </c>
      <c r="AV2628" s="13" t="s">
        <v>79</v>
      </c>
      <c r="AW2628" s="13" t="s">
        <v>31</v>
      </c>
      <c r="AX2628" s="13" t="s">
        <v>69</v>
      </c>
      <c r="AY2628" s="210" t="s">
        <v>165</v>
      </c>
    </row>
    <row r="2629" spans="1:65" s="13" customFormat="1" ht="11.25">
      <c r="B2629" s="199"/>
      <c r="C2629" s="200"/>
      <c r="D2629" s="201" t="s">
        <v>181</v>
      </c>
      <c r="E2629" s="202" t="s">
        <v>19</v>
      </c>
      <c r="F2629" s="203" t="s">
        <v>1229</v>
      </c>
      <c r="G2629" s="200"/>
      <c r="H2629" s="204">
        <v>92.52</v>
      </c>
      <c r="I2629" s="205"/>
      <c r="J2629" s="200"/>
      <c r="K2629" s="200"/>
      <c r="L2629" s="206"/>
      <c r="M2629" s="207"/>
      <c r="N2629" s="208"/>
      <c r="O2629" s="208"/>
      <c r="P2629" s="208"/>
      <c r="Q2629" s="208"/>
      <c r="R2629" s="208"/>
      <c r="S2629" s="208"/>
      <c r="T2629" s="209"/>
      <c r="AT2629" s="210" t="s">
        <v>181</v>
      </c>
      <c r="AU2629" s="210" t="s">
        <v>79</v>
      </c>
      <c r="AV2629" s="13" t="s">
        <v>79</v>
      </c>
      <c r="AW2629" s="13" t="s">
        <v>31</v>
      </c>
      <c r="AX2629" s="13" t="s">
        <v>69</v>
      </c>
      <c r="AY2629" s="210" t="s">
        <v>165</v>
      </c>
    </row>
    <row r="2630" spans="1:65" s="13" customFormat="1" ht="11.25">
      <c r="B2630" s="199"/>
      <c r="C2630" s="200"/>
      <c r="D2630" s="201" t="s">
        <v>181</v>
      </c>
      <c r="E2630" s="202" t="s">
        <v>19</v>
      </c>
      <c r="F2630" s="203" t="s">
        <v>1807</v>
      </c>
      <c r="G2630" s="200"/>
      <c r="H2630" s="204">
        <v>143.84</v>
      </c>
      <c r="I2630" s="205"/>
      <c r="J2630" s="200"/>
      <c r="K2630" s="200"/>
      <c r="L2630" s="206"/>
      <c r="M2630" s="207"/>
      <c r="N2630" s="208"/>
      <c r="O2630" s="208"/>
      <c r="P2630" s="208"/>
      <c r="Q2630" s="208"/>
      <c r="R2630" s="208"/>
      <c r="S2630" s="208"/>
      <c r="T2630" s="209"/>
      <c r="AT2630" s="210" t="s">
        <v>181</v>
      </c>
      <c r="AU2630" s="210" t="s">
        <v>79</v>
      </c>
      <c r="AV2630" s="13" t="s">
        <v>79</v>
      </c>
      <c r="AW2630" s="13" t="s">
        <v>31</v>
      </c>
      <c r="AX2630" s="13" t="s">
        <v>69</v>
      </c>
      <c r="AY2630" s="210" t="s">
        <v>165</v>
      </c>
    </row>
    <row r="2631" spans="1:65" s="13" customFormat="1" ht="11.25">
      <c r="B2631" s="199"/>
      <c r="C2631" s="200"/>
      <c r="D2631" s="201" t="s">
        <v>181</v>
      </c>
      <c r="E2631" s="202" t="s">
        <v>19</v>
      </c>
      <c r="F2631" s="203" t="s">
        <v>1216</v>
      </c>
      <c r="G2631" s="200"/>
      <c r="H2631" s="204">
        <v>197.76</v>
      </c>
      <c r="I2631" s="205"/>
      <c r="J2631" s="200"/>
      <c r="K2631" s="200"/>
      <c r="L2631" s="206"/>
      <c r="M2631" s="207"/>
      <c r="N2631" s="208"/>
      <c r="O2631" s="208"/>
      <c r="P2631" s="208"/>
      <c r="Q2631" s="208"/>
      <c r="R2631" s="208"/>
      <c r="S2631" s="208"/>
      <c r="T2631" s="209"/>
      <c r="AT2631" s="210" t="s">
        <v>181</v>
      </c>
      <c r="AU2631" s="210" t="s">
        <v>79</v>
      </c>
      <c r="AV2631" s="13" t="s">
        <v>79</v>
      </c>
      <c r="AW2631" s="13" t="s">
        <v>31</v>
      </c>
      <c r="AX2631" s="13" t="s">
        <v>69</v>
      </c>
      <c r="AY2631" s="210" t="s">
        <v>165</v>
      </c>
    </row>
    <row r="2632" spans="1:65" s="13" customFormat="1" ht="11.25">
      <c r="B2632" s="199"/>
      <c r="C2632" s="200"/>
      <c r="D2632" s="201" t="s">
        <v>181</v>
      </c>
      <c r="E2632" s="202" t="s">
        <v>19</v>
      </c>
      <c r="F2632" s="203" t="s">
        <v>3212</v>
      </c>
      <c r="G2632" s="200"/>
      <c r="H2632" s="204">
        <v>56.46</v>
      </c>
      <c r="I2632" s="205"/>
      <c r="J2632" s="200"/>
      <c r="K2632" s="200"/>
      <c r="L2632" s="206"/>
      <c r="M2632" s="207"/>
      <c r="N2632" s="208"/>
      <c r="O2632" s="208"/>
      <c r="P2632" s="208"/>
      <c r="Q2632" s="208"/>
      <c r="R2632" s="208"/>
      <c r="S2632" s="208"/>
      <c r="T2632" s="209"/>
      <c r="AT2632" s="210" t="s">
        <v>181</v>
      </c>
      <c r="AU2632" s="210" t="s">
        <v>79</v>
      </c>
      <c r="AV2632" s="13" t="s">
        <v>79</v>
      </c>
      <c r="AW2632" s="13" t="s">
        <v>31</v>
      </c>
      <c r="AX2632" s="13" t="s">
        <v>69</v>
      </c>
      <c r="AY2632" s="210" t="s">
        <v>165</v>
      </c>
    </row>
    <row r="2633" spans="1:65" s="15" customFormat="1" ht="11.25">
      <c r="B2633" s="221"/>
      <c r="C2633" s="222"/>
      <c r="D2633" s="201" t="s">
        <v>181</v>
      </c>
      <c r="E2633" s="223" t="s">
        <v>19</v>
      </c>
      <c r="F2633" s="224" t="s">
        <v>184</v>
      </c>
      <c r="G2633" s="222"/>
      <c r="H2633" s="225">
        <v>539.19000000000005</v>
      </c>
      <c r="I2633" s="226"/>
      <c r="J2633" s="222"/>
      <c r="K2633" s="222"/>
      <c r="L2633" s="227"/>
      <c r="M2633" s="228"/>
      <c r="N2633" s="229"/>
      <c r="O2633" s="229"/>
      <c r="P2633" s="229"/>
      <c r="Q2633" s="229"/>
      <c r="R2633" s="229"/>
      <c r="S2633" s="229"/>
      <c r="T2633" s="230"/>
      <c r="AT2633" s="231" t="s">
        <v>181</v>
      </c>
      <c r="AU2633" s="231" t="s">
        <v>79</v>
      </c>
      <c r="AV2633" s="15" t="s">
        <v>88</v>
      </c>
      <c r="AW2633" s="15" t="s">
        <v>31</v>
      </c>
      <c r="AX2633" s="15" t="s">
        <v>73</v>
      </c>
      <c r="AY2633" s="231" t="s">
        <v>165</v>
      </c>
    </row>
    <row r="2634" spans="1:65" s="2" customFormat="1" ht="49.15" customHeight="1">
      <c r="A2634" s="37"/>
      <c r="B2634" s="38"/>
      <c r="C2634" s="181" t="s">
        <v>3255</v>
      </c>
      <c r="D2634" s="181" t="s">
        <v>167</v>
      </c>
      <c r="E2634" s="182" t="s">
        <v>3256</v>
      </c>
      <c r="F2634" s="183" t="s">
        <v>3257</v>
      </c>
      <c r="G2634" s="184" t="s">
        <v>256</v>
      </c>
      <c r="H2634" s="185">
        <v>11.259</v>
      </c>
      <c r="I2634" s="186"/>
      <c r="J2634" s="187">
        <f>ROUND(I2634*H2634,2)</f>
        <v>0</v>
      </c>
      <c r="K2634" s="183" t="s">
        <v>171</v>
      </c>
      <c r="L2634" s="42"/>
      <c r="M2634" s="188" t="s">
        <v>19</v>
      </c>
      <c r="N2634" s="189" t="s">
        <v>41</v>
      </c>
      <c r="O2634" s="67"/>
      <c r="P2634" s="190">
        <f>O2634*H2634</f>
        <v>0</v>
      </c>
      <c r="Q2634" s="190">
        <v>0</v>
      </c>
      <c r="R2634" s="190">
        <f>Q2634*H2634</f>
        <v>0</v>
      </c>
      <c r="S2634" s="190">
        <v>0</v>
      </c>
      <c r="T2634" s="191">
        <f>S2634*H2634</f>
        <v>0</v>
      </c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R2634" s="192" t="s">
        <v>226</v>
      </c>
      <c r="AT2634" s="192" t="s">
        <v>167</v>
      </c>
      <c r="AU2634" s="192" t="s">
        <v>79</v>
      </c>
      <c r="AY2634" s="20" t="s">
        <v>165</v>
      </c>
      <c r="BE2634" s="193">
        <f>IF(N2634="základní",J2634,0)</f>
        <v>0</v>
      </c>
      <c r="BF2634" s="193">
        <f>IF(N2634="snížená",J2634,0)</f>
        <v>0</v>
      </c>
      <c r="BG2634" s="193">
        <f>IF(N2634="zákl. přenesená",J2634,0)</f>
        <v>0</v>
      </c>
      <c r="BH2634" s="193">
        <f>IF(N2634="sníž. přenesená",J2634,0)</f>
        <v>0</v>
      </c>
      <c r="BI2634" s="193">
        <f>IF(N2634="nulová",J2634,0)</f>
        <v>0</v>
      </c>
      <c r="BJ2634" s="20" t="s">
        <v>79</v>
      </c>
      <c r="BK2634" s="193">
        <f>ROUND(I2634*H2634,2)</f>
        <v>0</v>
      </c>
      <c r="BL2634" s="20" t="s">
        <v>226</v>
      </c>
      <c r="BM2634" s="192" t="s">
        <v>3258</v>
      </c>
    </row>
    <row r="2635" spans="1:65" s="2" customFormat="1" ht="11.25">
      <c r="A2635" s="37"/>
      <c r="B2635" s="38"/>
      <c r="C2635" s="39"/>
      <c r="D2635" s="194" t="s">
        <v>172</v>
      </c>
      <c r="E2635" s="39"/>
      <c r="F2635" s="195" t="s">
        <v>3259</v>
      </c>
      <c r="G2635" s="39"/>
      <c r="H2635" s="39"/>
      <c r="I2635" s="196"/>
      <c r="J2635" s="39"/>
      <c r="K2635" s="39"/>
      <c r="L2635" s="42"/>
      <c r="M2635" s="197"/>
      <c r="N2635" s="198"/>
      <c r="O2635" s="67"/>
      <c r="P2635" s="67"/>
      <c r="Q2635" s="67"/>
      <c r="R2635" s="67"/>
      <c r="S2635" s="67"/>
      <c r="T2635" s="68"/>
      <c r="U2635" s="37"/>
      <c r="V2635" s="37"/>
      <c r="W2635" s="37"/>
      <c r="X2635" s="37"/>
      <c r="Y2635" s="37"/>
      <c r="Z2635" s="37"/>
      <c r="AA2635" s="37"/>
      <c r="AB2635" s="37"/>
      <c r="AC2635" s="37"/>
      <c r="AD2635" s="37"/>
      <c r="AE2635" s="37"/>
      <c r="AT2635" s="20" t="s">
        <v>172</v>
      </c>
      <c r="AU2635" s="20" t="s">
        <v>79</v>
      </c>
    </row>
    <row r="2636" spans="1:65" s="12" customFormat="1" ht="22.9" customHeight="1">
      <c r="B2636" s="165"/>
      <c r="C2636" s="166"/>
      <c r="D2636" s="167" t="s">
        <v>68</v>
      </c>
      <c r="E2636" s="179" t="s">
        <v>3260</v>
      </c>
      <c r="F2636" s="179" t="s">
        <v>3261</v>
      </c>
      <c r="G2636" s="166"/>
      <c r="H2636" s="166"/>
      <c r="I2636" s="169"/>
      <c r="J2636" s="180">
        <f>BK2636</f>
        <v>0</v>
      </c>
      <c r="K2636" s="166"/>
      <c r="L2636" s="171"/>
      <c r="M2636" s="172"/>
      <c r="N2636" s="173"/>
      <c r="O2636" s="173"/>
      <c r="P2636" s="174">
        <f>SUM(P2637:P2824)</f>
        <v>0</v>
      </c>
      <c r="Q2636" s="173"/>
      <c r="R2636" s="174">
        <f>SUM(R2637:R2824)</f>
        <v>11.93561835</v>
      </c>
      <c r="S2636" s="173"/>
      <c r="T2636" s="175">
        <f>SUM(T2637:T2824)</f>
        <v>4.4168529999999997</v>
      </c>
      <c r="AR2636" s="176" t="s">
        <v>79</v>
      </c>
      <c r="AT2636" s="177" t="s">
        <v>68</v>
      </c>
      <c r="AU2636" s="177" t="s">
        <v>73</v>
      </c>
      <c r="AY2636" s="176" t="s">
        <v>165</v>
      </c>
      <c r="BK2636" s="178">
        <f>SUM(BK2637:BK2824)</f>
        <v>0</v>
      </c>
    </row>
    <row r="2637" spans="1:65" s="2" customFormat="1" ht="24.2" customHeight="1">
      <c r="A2637" s="37"/>
      <c r="B2637" s="38"/>
      <c r="C2637" s="181" t="s">
        <v>2003</v>
      </c>
      <c r="D2637" s="181" t="s">
        <v>167</v>
      </c>
      <c r="E2637" s="182" t="s">
        <v>3262</v>
      </c>
      <c r="F2637" s="183" t="s">
        <v>3263</v>
      </c>
      <c r="G2637" s="184" t="s">
        <v>323</v>
      </c>
      <c r="H2637" s="185">
        <v>151.34200000000001</v>
      </c>
      <c r="I2637" s="186"/>
      <c r="J2637" s="187">
        <f>ROUND(I2637*H2637,2)</f>
        <v>0</v>
      </c>
      <c r="K2637" s="183" t="s">
        <v>171</v>
      </c>
      <c r="L2637" s="42"/>
      <c r="M2637" s="188" t="s">
        <v>19</v>
      </c>
      <c r="N2637" s="189" t="s">
        <v>41</v>
      </c>
      <c r="O2637" s="67"/>
      <c r="P2637" s="190">
        <f>O2637*H2637</f>
        <v>0</v>
      </c>
      <c r="Q2637" s="190">
        <v>1.5E-3</v>
      </c>
      <c r="R2637" s="190">
        <f>Q2637*H2637</f>
        <v>0.22701300000000002</v>
      </c>
      <c r="S2637" s="190">
        <v>0</v>
      </c>
      <c r="T2637" s="191">
        <f>S2637*H2637</f>
        <v>0</v>
      </c>
      <c r="U2637" s="37"/>
      <c r="V2637" s="37"/>
      <c r="W2637" s="37"/>
      <c r="X2637" s="37"/>
      <c r="Y2637" s="37"/>
      <c r="Z2637" s="37"/>
      <c r="AA2637" s="37"/>
      <c r="AB2637" s="37"/>
      <c r="AC2637" s="37"/>
      <c r="AD2637" s="37"/>
      <c r="AE2637" s="37"/>
      <c r="AR2637" s="192" t="s">
        <v>226</v>
      </c>
      <c r="AT2637" s="192" t="s">
        <v>167</v>
      </c>
      <c r="AU2637" s="192" t="s">
        <v>79</v>
      </c>
      <c r="AY2637" s="20" t="s">
        <v>165</v>
      </c>
      <c r="BE2637" s="193">
        <f>IF(N2637="základní",J2637,0)</f>
        <v>0</v>
      </c>
      <c r="BF2637" s="193">
        <f>IF(N2637="snížená",J2637,0)</f>
        <v>0</v>
      </c>
      <c r="BG2637" s="193">
        <f>IF(N2637="zákl. přenesená",J2637,0)</f>
        <v>0</v>
      </c>
      <c r="BH2637" s="193">
        <f>IF(N2637="sníž. přenesená",J2637,0)</f>
        <v>0</v>
      </c>
      <c r="BI2637" s="193">
        <f>IF(N2637="nulová",J2637,0)</f>
        <v>0</v>
      </c>
      <c r="BJ2637" s="20" t="s">
        <v>79</v>
      </c>
      <c r="BK2637" s="193">
        <f>ROUND(I2637*H2637,2)</f>
        <v>0</v>
      </c>
      <c r="BL2637" s="20" t="s">
        <v>226</v>
      </c>
      <c r="BM2637" s="192" t="s">
        <v>3264</v>
      </c>
    </row>
    <row r="2638" spans="1:65" s="2" customFormat="1" ht="11.25">
      <c r="A2638" s="37"/>
      <c r="B2638" s="38"/>
      <c r="C2638" s="39"/>
      <c r="D2638" s="194" t="s">
        <v>172</v>
      </c>
      <c r="E2638" s="39"/>
      <c r="F2638" s="195" t="s">
        <v>3265</v>
      </c>
      <c r="G2638" s="39"/>
      <c r="H2638" s="39"/>
      <c r="I2638" s="196"/>
      <c r="J2638" s="39"/>
      <c r="K2638" s="39"/>
      <c r="L2638" s="42"/>
      <c r="M2638" s="197"/>
      <c r="N2638" s="198"/>
      <c r="O2638" s="67"/>
      <c r="P2638" s="67"/>
      <c r="Q2638" s="67"/>
      <c r="R2638" s="67"/>
      <c r="S2638" s="67"/>
      <c r="T2638" s="68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T2638" s="20" t="s">
        <v>172</v>
      </c>
      <c r="AU2638" s="20" t="s">
        <v>79</v>
      </c>
    </row>
    <row r="2639" spans="1:65" s="13" customFormat="1" ht="11.25">
      <c r="B2639" s="199"/>
      <c r="C2639" s="200"/>
      <c r="D2639" s="201" t="s">
        <v>181</v>
      </c>
      <c r="E2639" s="202" t="s">
        <v>19</v>
      </c>
      <c r="F2639" s="203" t="s">
        <v>3266</v>
      </c>
      <c r="G2639" s="200"/>
      <c r="H2639" s="204">
        <v>5.3</v>
      </c>
      <c r="I2639" s="205"/>
      <c r="J2639" s="200"/>
      <c r="K2639" s="200"/>
      <c r="L2639" s="206"/>
      <c r="M2639" s="207"/>
      <c r="N2639" s="208"/>
      <c r="O2639" s="208"/>
      <c r="P2639" s="208"/>
      <c r="Q2639" s="208"/>
      <c r="R2639" s="208"/>
      <c r="S2639" s="208"/>
      <c r="T2639" s="209"/>
      <c r="AT2639" s="210" t="s">
        <v>181</v>
      </c>
      <c r="AU2639" s="210" t="s">
        <v>79</v>
      </c>
      <c r="AV2639" s="13" t="s">
        <v>79</v>
      </c>
      <c r="AW2639" s="13" t="s">
        <v>31</v>
      </c>
      <c r="AX2639" s="13" t="s">
        <v>69</v>
      </c>
      <c r="AY2639" s="210" t="s">
        <v>165</v>
      </c>
    </row>
    <row r="2640" spans="1:65" s="13" customFormat="1" ht="11.25">
      <c r="B2640" s="199"/>
      <c r="C2640" s="200"/>
      <c r="D2640" s="201" t="s">
        <v>181</v>
      </c>
      <c r="E2640" s="202" t="s">
        <v>19</v>
      </c>
      <c r="F2640" s="203" t="s">
        <v>3267</v>
      </c>
      <c r="G2640" s="200"/>
      <c r="H2640" s="204">
        <v>6.6</v>
      </c>
      <c r="I2640" s="205"/>
      <c r="J2640" s="200"/>
      <c r="K2640" s="200"/>
      <c r="L2640" s="206"/>
      <c r="M2640" s="207"/>
      <c r="N2640" s="208"/>
      <c r="O2640" s="208"/>
      <c r="P2640" s="208"/>
      <c r="Q2640" s="208"/>
      <c r="R2640" s="208"/>
      <c r="S2640" s="208"/>
      <c r="T2640" s="209"/>
      <c r="AT2640" s="210" t="s">
        <v>181</v>
      </c>
      <c r="AU2640" s="210" t="s">
        <v>79</v>
      </c>
      <c r="AV2640" s="13" t="s">
        <v>79</v>
      </c>
      <c r="AW2640" s="13" t="s">
        <v>31</v>
      </c>
      <c r="AX2640" s="13" t="s">
        <v>69</v>
      </c>
      <c r="AY2640" s="210" t="s">
        <v>165</v>
      </c>
    </row>
    <row r="2641" spans="2:51" s="13" customFormat="1" ht="11.25">
      <c r="B2641" s="199"/>
      <c r="C2641" s="200"/>
      <c r="D2641" s="201" t="s">
        <v>181</v>
      </c>
      <c r="E2641" s="202" t="s">
        <v>19</v>
      </c>
      <c r="F2641" s="203" t="s">
        <v>3268</v>
      </c>
      <c r="G2641" s="200"/>
      <c r="H2641" s="204">
        <v>4.2</v>
      </c>
      <c r="I2641" s="205"/>
      <c r="J2641" s="200"/>
      <c r="K2641" s="200"/>
      <c r="L2641" s="206"/>
      <c r="M2641" s="207"/>
      <c r="N2641" s="208"/>
      <c r="O2641" s="208"/>
      <c r="P2641" s="208"/>
      <c r="Q2641" s="208"/>
      <c r="R2641" s="208"/>
      <c r="S2641" s="208"/>
      <c r="T2641" s="209"/>
      <c r="AT2641" s="210" t="s">
        <v>181</v>
      </c>
      <c r="AU2641" s="210" t="s">
        <v>79</v>
      </c>
      <c r="AV2641" s="13" t="s">
        <v>79</v>
      </c>
      <c r="AW2641" s="13" t="s">
        <v>31</v>
      </c>
      <c r="AX2641" s="13" t="s">
        <v>69</v>
      </c>
      <c r="AY2641" s="210" t="s">
        <v>165</v>
      </c>
    </row>
    <row r="2642" spans="2:51" s="13" customFormat="1" ht="11.25">
      <c r="B2642" s="199"/>
      <c r="C2642" s="200"/>
      <c r="D2642" s="201" t="s">
        <v>181</v>
      </c>
      <c r="E2642" s="202" t="s">
        <v>19</v>
      </c>
      <c r="F2642" s="203" t="s">
        <v>3269</v>
      </c>
      <c r="G2642" s="200"/>
      <c r="H2642" s="204">
        <v>5</v>
      </c>
      <c r="I2642" s="205"/>
      <c r="J2642" s="200"/>
      <c r="K2642" s="200"/>
      <c r="L2642" s="206"/>
      <c r="M2642" s="207"/>
      <c r="N2642" s="208"/>
      <c r="O2642" s="208"/>
      <c r="P2642" s="208"/>
      <c r="Q2642" s="208"/>
      <c r="R2642" s="208"/>
      <c r="S2642" s="208"/>
      <c r="T2642" s="209"/>
      <c r="AT2642" s="210" t="s">
        <v>181</v>
      </c>
      <c r="AU2642" s="210" t="s">
        <v>79</v>
      </c>
      <c r="AV2642" s="13" t="s">
        <v>79</v>
      </c>
      <c r="AW2642" s="13" t="s">
        <v>31</v>
      </c>
      <c r="AX2642" s="13" t="s">
        <v>69</v>
      </c>
      <c r="AY2642" s="210" t="s">
        <v>165</v>
      </c>
    </row>
    <row r="2643" spans="2:51" s="13" customFormat="1" ht="11.25">
      <c r="B2643" s="199"/>
      <c r="C2643" s="200"/>
      <c r="D2643" s="201" t="s">
        <v>181</v>
      </c>
      <c r="E2643" s="202" t="s">
        <v>19</v>
      </c>
      <c r="F2643" s="203" t="s">
        <v>3270</v>
      </c>
      <c r="G2643" s="200"/>
      <c r="H2643" s="204">
        <v>1</v>
      </c>
      <c r="I2643" s="205"/>
      <c r="J2643" s="200"/>
      <c r="K2643" s="200"/>
      <c r="L2643" s="206"/>
      <c r="M2643" s="207"/>
      <c r="N2643" s="208"/>
      <c r="O2643" s="208"/>
      <c r="P2643" s="208"/>
      <c r="Q2643" s="208"/>
      <c r="R2643" s="208"/>
      <c r="S2643" s="208"/>
      <c r="T2643" s="209"/>
      <c r="AT2643" s="210" t="s">
        <v>181</v>
      </c>
      <c r="AU2643" s="210" t="s">
        <v>79</v>
      </c>
      <c r="AV2643" s="13" t="s">
        <v>79</v>
      </c>
      <c r="AW2643" s="13" t="s">
        <v>31</v>
      </c>
      <c r="AX2643" s="13" t="s">
        <v>69</v>
      </c>
      <c r="AY2643" s="210" t="s">
        <v>165</v>
      </c>
    </row>
    <row r="2644" spans="2:51" s="13" customFormat="1" ht="11.25">
      <c r="B2644" s="199"/>
      <c r="C2644" s="200"/>
      <c r="D2644" s="201" t="s">
        <v>181</v>
      </c>
      <c r="E2644" s="202" t="s">
        <v>19</v>
      </c>
      <c r="F2644" s="203" t="s">
        <v>3271</v>
      </c>
      <c r="G2644" s="200"/>
      <c r="H2644" s="204">
        <v>3</v>
      </c>
      <c r="I2644" s="205"/>
      <c r="J2644" s="200"/>
      <c r="K2644" s="200"/>
      <c r="L2644" s="206"/>
      <c r="M2644" s="207"/>
      <c r="N2644" s="208"/>
      <c r="O2644" s="208"/>
      <c r="P2644" s="208"/>
      <c r="Q2644" s="208"/>
      <c r="R2644" s="208"/>
      <c r="S2644" s="208"/>
      <c r="T2644" s="209"/>
      <c r="AT2644" s="210" t="s">
        <v>181</v>
      </c>
      <c r="AU2644" s="210" t="s">
        <v>79</v>
      </c>
      <c r="AV2644" s="13" t="s">
        <v>79</v>
      </c>
      <c r="AW2644" s="13" t="s">
        <v>31</v>
      </c>
      <c r="AX2644" s="13" t="s">
        <v>69</v>
      </c>
      <c r="AY2644" s="210" t="s">
        <v>165</v>
      </c>
    </row>
    <row r="2645" spans="2:51" s="13" customFormat="1" ht="11.25">
      <c r="B2645" s="199"/>
      <c r="C2645" s="200"/>
      <c r="D2645" s="201" t="s">
        <v>181</v>
      </c>
      <c r="E2645" s="202" t="s">
        <v>19</v>
      </c>
      <c r="F2645" s="203" t="s">
        <v>3272</v>
      </c>
      <c r="G2645" s="200"/>
      <c r="H2645" s="204">
        <v>16.920000000000002</v>
      </c>
      <c r="I2645" s="205"/>
      <c r="J2645" s="200"/>
      <c r="K2645" s="200"/>
      <c r="L2645" s="206"/>
      <c r="M2645" s="207"/>
      <c r="N2645" s="208"/>
      <c r="O2645" s="208"/>
      <c r="P2645" s="208"/>
      <c r="Q2645" s="208"/>
      <c r="R2645" s="208"/>
      <c r="S2645" s="208"/>
      <c r="T2645" s="209"/>
      <c r="AT2645" s="210" t="s">
        <v>181</v>
      </c>
      <c r="AU2645" s="210" t="s">
        <v>79</v>
      </c>
      <c r="AV2645" s="13" t="s">
        <v>79</v>
      </c>
      <c r="AW2645" s="13" t="s">
        <v>31</v>
      </c>
      <c r="AX2645" s="13" t="s">
        <v>69</v>
      </c>
      <c r="AY2645" s="210" t="s">
        <v>165</v>
      </c>
    </row>
    <row r="2646" spans="2:51" s="13" customFormat="1" ht="11.25">
      <c r="B2646" s="199"/>
      <c r="C2646" s="200"/>
      <c r="D2646" s="201" t="s">
        <v>181</v>
      </c>
      <c r="E2646" s="202" t="s">
        <v>19</v>
      </c>
      <c r="F2646" s="203" t="s">
        <v>3273</v>
      </c>
      <c r="G2646" s="200"/>
      <c r="H2646" s="204">
        <v>22.986000000000001</v>
      </c>
      <c r="I2646" s="205"/>
      <c r="J2646" s="200"/>
      <c r="K2646" s="200"/>
      <c r="L2646" s="206"/>
      <c r="M2646" s="207"/>
      <c r="N2646" s="208"/>
      <c r="O2646" s="208"/>
      <c r="P2646" s="208"/>
      <c r="Q2646" s="208"/>
      <c r="R2646" s="208"/>
      <c r="S2646" s="208"/>
      <c r="T2646" s="209"/>
      <c r="AT2646" s="210" t="s">
        <v>181</v>
      </c>
      <c r="AU2646" s="210" t="s">
        <v>79</v>
      </c>
      <c r="AV2646" s="13" t="s">
        <v>79</v>
      </c>
      <c r="AW2646" s="13" t="s">
        <v>31</v>
      </c>
      <c r="AX2646" s="13" t="s">
        <v>69</v>
      </c>
      <c r="AY2646" s="210" t="s">
        <v>165</v>
      </c>
    </row>
    <row r="2647" spans="2:51" s="13" customFormat="1" ht="11.25">
      <c r="B2647" s="199"/>
      <c r="C2647" s="200"/>
      <c r="D2647" s="201" t="s">
        <v>181</v>
      </c>
      <c r="E2647" s="202" t="s">
        <v>19</v>
      </c>
      <c r="F2647" s="203" t="s">
        <v>3274</v>
      </c>
      <c r="G2647" s="200"/>
      <c r="H2647" s="204">
        <v>26.48</v>
      </c>
      <c r="I2647" s="205"/>
      <c r="J2647" s="200"/>
      <c r="K2647" s="200"/>
      <c r="L2647" s="206"/>
      <c r="M2647" s="207"/>
      <c r="N2647" s="208"/>
      <c r="O2647" s="208"/>
      <c r="P2647" s="208"/>
      <c r="Q2647" s="208"/>
      <c r="R2647" s="208"/>
      <c r="S2647" s="208"/>
      <c r="T2647" s="209"/>
      <c r="AT2647" s="210" t="s">
        <v>181</v>
      </c>
      <c r="AU2647" s="210" t="s">
        <v>79</v>
      </c>
      <c r="AV2647" s="13" t="s">
        <v>79</v>
      </c>
      <c r="AW2647" s="13" t="s">
        <v>31</v>
      </c>
      <c r="AX2647" s="13" t="s">
        <v>69</v>
      </c>
      <c r="AY2647" s="210" t="s">
        <v>165</v>
      </c>
    </row>
    <row r="2648" spans="2:51" s="13" customFormat="1" ht="11.25">
      <c r="B2648" s="199"/>
      <c r="C2648" s="200"/>
      <c r="D2648" s="201" t="s">
        <v>181</v>
      </c>
      <c r="E2648" s="202" t="s">
        <v>19</v>
      </c>
      <c r="F2648" s="203" t="s">
        <v>3275</v>
      </c>
      <c r="G2648" s="200"/>
      <c r="H2648" s="204">
        <v>10</v>
      </c>
      <c r="I2648" s="205"/>
      <c r="J2648" s="200"/>
      <c r="K2648" s="200"/>
      <c r="L2648" s="206"/>
      <c r="M2648" s="207"/>
      <c r="N2648" s="208"/>
      <c r="O2648" s="208"/>
      <c r="P2648" s="208"/>
      <c r="Q2648" s="208"/>
      <c r="R2648" s="208"/>
      <c r="S2648" s="208"/>
      <c r="T2648" s="209"/>
      <c r="AT2648" s="210" t="s">
        <v>181</v>
      </c>
      <c r="AU2648" s="210" t="s">
        <v>79</v>
      </c>
      <c r="AV2648" s="13" t="s">
        <v>79</v>
      </c>
      <c r="AW2648" s="13" t="s">
        <v>31</v>
      </c>
      <c r="AX2648" s="13" t="s">
        <v>69</v>
      </c>
      <c r="AY2648" s="210" t="s">
        <v>165</v>
      </c>
    </row>
    <row r="2649" spans="2:51" s="13" customFormat="1" ht="11.25">
      <c r="B2649" s="199"/>
      <c r="C2649" s="200"/>
      <c r="D2649" s="201" t="s">
        <v>181</v>
      </c>
      <c r="E2649" s="202" t="s">
        <v>19</v>
      </c>
      <c r="F2649" s="203" t="s">
        <v>3276</v>
      </c>
      <c r="G2649" s="200"/>
      <c r="H2649" s="204">
        <v>16.920000000000002</v>
      </c>
      <c r="I2649" s="205"/>
      <c r="J2649" s="200"/>
      <c r="K2649" s="200"/>
      <c r="L2649" s="206"/>
      <c r="M2649" s="207"/>
      <c r="N2649" s="208"/>
      <c r="O2649" s="208"/>
      <c r="P2649" s="208"/>
      <c r="Q2649" s="208"/>
      <c r="R2649" s="208"/>
      <c r="S2649" s="208"/>
      <c r="T2649" s="209"/>
      <c r="AT2649" s="210" t="s">
        <v>181</v>
      </c>
      <c r="AU2649" s="210" t="s">
        <v>79</v>
      </c>
      <c r="AV2649" s="13" t="s">
        <v>79</v>
      </c>
      <c r="AW2649" s="13" t="s">
        <v>31</v>
      </c>
      <c r="AX2649" s="13" t="s">
        <v>69</v>
      </c>
      <c r="AY2649" s="210" t="s">
        <v>165</v>
      </c>
    </row>
    <row r="2650" spans="2:51" s="13" customFormat="1" ht="11.25">
      <c r="B2650" s="199"/>
      <c r="C2650" s="200"/>
      <c r="D2650" s="201" t="s">
        <v>181</v>
      </c>
      <c r="E2650" s="202" t="s">
        <v>19</v>
      </c>
      <c r="F2650" s="203" t="s">
        <v>3277</v>
      </c>
      <c r="G2650" s="200"/>
      <c r="H2650" s="204">
        <v>1</v>
      </c>
      <c r="I2650" s="205"/>
      <c r="J2650" s="200"/>
      <c r="K2650" s="200"/>
      <c r="L2650" s="206"/>
      <c r="M2650" s="207"/>
      <c r="N2650" s="208"/>
      <c r="O2650" s="208"/>
      <c r="P2650" s="208"/>
      <c r="Q2650" s="208"/>
      <c r="R2650" s="208"/>
      <c r="S2650" s="208"/>
      <c r="T2650" s="209"/>
      <c r="AT2650" s="210" t="s">
        <v>181</v>
      </c>
      <c r="AU2650" s="210" t="s">
        <v>79</v>
      </c>
      <c r="AV2650" s="13" t="s">
        <v>79</v>
      </c>
      <c r="AW2650" s="13" t="s">
        <v>31</v>
      </c>
      <c r="AX2650" s="13" t="s">
        <v>69</v>
      </c>
      <c r="AY2650" s="210" t="s">
        <v>165</v>
      </c>
    </row>
    <row r="2651" spans="2:51" s="13" customFormat="1" ht="11.25">
      <c r="B2651" s="199"/>
      <c r="C2651" s="200"/>
      <c r="D2651" s="201" t="s">
        <v>181</v>
      </c>
      <c r="E2651" s="202" t="s">
        <v>19</v>
      </c>
      <c r="F2651" s="203" t="s">
        <v>3278</v>
      </c>
      <c r="G2651" s="200"/>
      <c r="H2651" s="204">
        <v>13.22</v>
      </c>
      <c r="I2651" s="205"/>
      <c r="J2651" s="200"/>
      <c r="K2651" s="200"/>
      <c r="L2651" s="206"/>
      <c r="M2651" s="207"/>
      <c r="N2651" s="208"/>
      <c r="O2651" s="208"/>
      <c r="P2651" s="208"/>
      <c r="Q2651" s="208"/>
      <c r="R2651" s="208"/>
      <c r="S2651" s="208"/>
      <c r="T2651" s="209"/>
      <c r="AT2651" s="210" t="s">
        <v>181</v>
      </c>
      <c r="AU2651" s="210" t="s">
        <v>79</v>
      </c>
      <c r="AV2651" s="13" t="s">
        <v>79</v>
      </c>
      <c r="AW2651" s="13" t="s">
        <v>31</v>
      </c>
      <c r="AX2651" s="13" t="s">
        <v>69</v>
      </c>
      <c r="AY2651" s="210" t="s">
        <v>165</v>
      </c>
    </row>
    <row r="2652" spans="2:51" s="13" customFormat="1" ht="11.25">
      <c r="B2652" s="199"/>
      <c r="C2652" s="200"/>
      <c r="D2652" s="201" t="s">
        <v>181</v>
      </c>
      <c r="E2652" s="202" t="s">
        <v>19</v>
      </c>
      <c r="F2652" s="203" t="s">
        <v>3279</v>
      </c>
      <c r="G2652" s="200"/>
      <c r="H2652" s="204">
        <v>2</v>
      </c>
      <c r="I2652" s="205"/>
      <c r="J2652" s="200"/>
      <c r="K2652" s="200"/>
      <c r="L2652" s="206"/>
      <c r="M2652" s="207"/>
      <c r="N2652" s="208"/>
      <c r="O2652" s="208"/>
      <c r="P2652" s="208"/>
      <c r="Q2652" s="208"/>
      <c r="R2652" s="208"/>
      <c r="S2652" s="208"/>
      <c r="T2652" s="209"/>
      <c r="AT2652" s="210" t="s">
        <v>181</v>
      </c>
      <c r="AU2652" s="210" t="s">
        <v>79</v>
      </c>
      <c r="AV2652" s="13" t="s">
        <v>79</v>
      </c>
      <c r="AW2652" s="13" t="s">
        <v>31</v>
      </c>
      <c r="AX2652" s="13" t="s">
        <v>69</v>
      </c>
      <c r="AY2652" s="210" t="s">
        <v>165</v>
      </c>
    </row>
    <row r="2653" spans="2:51" s="13" customFormat="1" ht="11.25">
      <c r="B2653" s="199"/>
      <c r="C2653" s="200"/>
      <c r="D2653" s="201" t="s">
        <v>181</v>
      </c>
      <c r="E2653" s="202" t="s">
        <v>19</v>
      </c>
      <c r="F2653" s="203" t="s">
        <v>3280</v>
      </c>
      <c r="G2653" s="200"/>
      <c r="H2653" s="204">
        <v>10.986000000000001</v>
      </c>
      <c r="I2653" s="205"/>
      <c r="J2653" s="200"/>
      <c r="K2653" s="200"/>
      <c r="L2653" s="206"/>
      <c r="M2653" s="207"/>
      <c r="N2653" s="208"/>
      <c r="O2653" s="208"/>
      <c r="P2653" s="208"/>
      <c r="Q2653" s="208"/>
      <c r="R2653" s="208"/>
      <c r="S2653" s="208"/>
      <c r="T2653" s="209"/>
      <c r="AT2653" s="210" t="s">
        <v>181</v>
      </c>
      <c r="AU2653" s="210" t="s">
        <v>79</v>
      </c>
      <c r="AV2653" s="13" t="s">
        <v>79</v>
      </c>
      <c r="AW2653" s="13" t="s">
        <v>31</v>
      </c>
      <c r="AX2653" s="13" t="s">
        <v>69</v>
      </c>
      <c r="AY2653" s="210" t="s">
        <v>165</v>
      </c>
    </row>
    <row r="2654" spans="2:51" s="13" customFormat="1" ht="11.25">
      <c r="B2654" s="199"/>
      <c r="C2654" s="200"/>
      <c r="D2654" s="201" t="s">
        <v>181</v>
      </c>
      <c r="E2654" s="202" t="s">
        <v>19</v>
      </c>
      <c r="F2654" s="203" t="s">
        <v>3281</v>
      </c>
      <c r="G2654" s="200"/>
      <c r="H2654" s="204">
        <v>1.365</v>
      </c>
      <c r="I2654" s="205"/>
      <c r="J2654" s="200"/>
      <c r="K2654" s="200"/>
      <c r="L2654" s="206"/>
      <c r="M2654" s="207"/>
      <c r="N2654" s="208"/>
      <c r="O2654" s="208"/>
      <c r="P2654" s="208"/>
      <c r="Q2654" s="208"/>
      <c r="R2654" s="208"/>
      <c r="S2654" s="208"/>
      <c r="T2654" s="209"/>
      <c r="AT2654" s="210" t="s">
        <v>181</v>
      </c>
      <c r="AU2654" s="210" t="s">
        <v>79</v>
      </c>
      <c r="AV2654" s="13" t="s">
        <v>79</v>
      </c>
      <c r="AW2654" s="13" t="s">
        <v>31</v>
      </c>
      <c r="AX2654" s="13" t="s">
        <v>69</v>
      </c>
      <c r="AY2654" s="210" t="s">
        <v>165</v>
      </c>
    </row>
    <row r="2655" spans="2:51" s="13" customFormat="1" ht="11.25">
      <c r="B2655" s="199"/>
      <c r="C2655" s="200"/>
      <c r="D2655" s="201" t="s">
        <v>181</v>
      </c>
      <c r="E2655" s="202" t="s">
        <v>19</v>
      </c>
      <c r="F2655" s="203" t="s">
        <v>3282</v>
      </c>
      <c r="G2655" s="200"/>
      <c r="H2655" s="204">
        <v>1.365</v>
      </c>
      <c r="I2655" s="205"/>
      <c r="J2655" s="200"/>
      <c r="K2655" s="200"/>
      <c r="L2655" s="206"/>
      <c r="M2655" s="207"/>
      <c r="N2655" s="208"/>
      <c r="O2655" s="208"/>
      <c r="P2655" s="208"/>
      <c r="Q2655" s="208"/>
      <c r="R2655" s="208"/>
      <c r="S2655" s="208"/>
      <c r="T2655" s="209"/>
      <c r="AT2655" s="210" t="s">
        <v>181</v>
      </c>
      <c r="AU2655" s="210" t="s">
        <v>79</v>
      </c>
      <c r="AV2655" s="13" t="s">
        <v>79</v>
      </c>
      <c r="AW2655" s="13" t="s">
        <v>31</v>
      </c>
      <c r="AX2655" s="13" t="s">
        <v>69</v>
      </c>
      <c r="AY2655" s="210" t="s">
        <v>165</v>
      </c>
    </row>
    <row r="2656" spans="2:51" s="13" customFormat="1" ht="11.25">
      <c r="B2656" s="199"/>
      <c r="C2656" s="200"/>
      <c r="D2656" s="201" t="s">
        <v>181</v>
      </c>
      <c r="E2656" s="202" t="s">
        <v>19</v>
      </c>
      <c r="F2656" s="203" t="s">
        <v>3283</v>
      </c>
      <c r="G2656" s="200"/>
      <c r="H2656" s="204">
        <v>1</v>
      </c>
      <c r="I2656" s="205"/>
      <c r="J2656" s="200"/>
      <c r="K2656" s="200"/>
      <c r="L2656" s="206"/>
      <c r="M2656" s="207"/>
      <c r="N2656" s="208"/>
      <c r="O2656" s="208"/>
      <c r="P2656" s="208"/>
      <c r="Q2656" s="208"/>
      <c r="R2656" s="208"/>
      <c r="S2656" s="208"/>
      <c r="T2656" s="209"/>
      <c r="AT2656" s="210" t="s">
        <v>181</v>
      </c>
      <c r="AU2656" s="210" t="s">
        <v>79</v>
      </c>
      <c r="AV2656" s="13" t="s">
        <v>79</v>
      </c>
      <c r="AW2656" s="13" t="s">
        <v>31</v>
      </c>
      <c r="AX2656" s="13" t="s">
        <v>69</v>
      </c>
      <c r="AY2656" s="210" t="s">
        <v>165</v>
      </c>
    </row>
    <row r="2657" spans="1:65" s="13" customFormat="1" ht="11.25">
      <c r="B2657" s="199"/>
      <c r="C2657" s="200"/>
      <c r="D2657" s="201" t="s">
        <v>181</v>
      </c>
      <c r="E2657" s="202" t="s">
        <v>19</v>
      </c>
      <c r="F2657" s="203" t="s">
        <v>3284</v>
      </c>
      <c r="G2657" s="200"/>
      <c r="H2657" s="204">
        <v>2</v>
      </c>
      <c r="I2657" s="205"/>
      <c r="J2657" s="200"/>
      <c r="K2657" s="200"/>
      <c r="L2657" s="206"/>
      <c r="M2657" s="207"/>
      <c r="N2657" s="208"/>
      <c r="O2657" s="208"/>
      <c r="P2657" s="208"/>
      <c r="Q2657" s="208"/>
      <c r="R2657" s="208"/>
      <c r="S2657" s="208"/>
      <c r="T2657" s="209"/>
      <c r="AT2657" s="210" t="s">
        <v>181</v>
      </c>
      <c r="AU2657" s="210" t="s">
        <v>79</v>
      </c>
      <c r="AV2657" s="13" t="s">
        <v>79</v>
      </c>
      <c r="AW2657" s="13" t="s">
        <v>31</v>
      </c>
      <c r="AX2657" s="13" t="s">
        <v>69</v>
      </c>
      <c r="AY2657" s="210" t="s">
        <v>165</v>
      </c>
    </row>
    <row r="2658" spans="1:65" s="15" customFormat="1" ht="11.25">
      <c r="B2658" s="221"/>
      <c r="C2658" s="222"/>
      <c r="D2658" s="201" t="s">
        <v>181</v>
      </c>
      <c r="E2658" s="223" t="s">
        <v>19</v>
      </c>
      <c r="F2658" s="224" t="s">
        <v>184</v>
      </c>
      <c r="G2658" s="222"/>
      <c r="H2658" s="225">
        <v>151.34200000000001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181</v>
      </c>
      <c r="AU2658" s="231" t="s">
        <v>79</v>
      </c>
      <c r="AV2658" s="15" t="s">
        <v>88</v>
      </c>
      <c r="AW2658" s="15" t="s">
        <v>31</v>
      </c>
      <c r="AX2658" s="15" t="s">
        <v>73</v>
      </c>
      <c r="AY2658" s="231" t="s">
        <v>165</v>
      </c>
    </row>
    <row r="2659" spans="1:65" s="2" customFormat="1" ht="24.2" customHeight="1">
      <c r="A2659" s="37"/>
      <c r="B2659" s="38"/>
      <c r="C2659" s="181" t="s">
        <v>3285</v>
      </c>
      <c r="D2659" s="181" t="s">
        <v>167</v>
      </c>
      <c r="E2659" s="182" t="s">
        <v>3286</v>
      </c>
      <c r="F2659" s="183" t="s">
        <v>3287</v>
      </c>
      <c r="G2659" s="184" t="s">
        <v>170</v>
      </c>
      <c r="H2659" s="185">
        <v>80.3</v>
      </c>
      <c r="I2659" s="186"/>
      <c r="J2659" s="187">
        <f>ROUND(I2659*H2659,2)</f>
        <v>0</v>
      </c>
      <c r="K2659" s="183" t="s">
        <v>171</v>
      </c>
      <c r="L2659" s="42"/>
      <c r="M2659" s="188" t="s">
        <v>19</v>
      </c>
      <c r="N2659" s="189" t="s">
        <v>41</v>
      </c>
      <c r="O2659" s="67"/>
      <c r="P2659" s="190">
        <f>O2659*H2659</f>
        <v>0</v>
      </c>
      <c r="Q2659" s="190">
        <v>3.2000000000000003E-4</v>
      </c>
      <c r="R2659" s="190">
        <f>Q2659*H2659</f>
        <v>2.5696E-2</v>
      </c>
      <c r="S2659" s="190">
        <v>0</v>
      </c>
      <c r="T2659" s="191">
        <f>S2659*H2659</f>
        <v>0</v>
      </c>
      <c r="U2659" s="37"/>
      <c r="V2659" s="37"/>
      <c r="W2659" s="37"/>
      <c r="X2659" s="37"/>
      <c r="Y2659" s="37"/>
      <c r="Z2659" s="37"/>
      <c r="AA2659" s="37"/>
      <c r="AB2659" s="37"/>
      <c r="AC2659" s="37"/>
      <c r="AD2659" s="37"/>
      <c r="AE2659" s="37"/>
      <c r="AR2659" s="192" t="s">
        <v>226</v>
      </c>
      <c r="AT2659" s="192" t="s">
        <v>167</v>
      </c>
      <c r="AU2659" s="192" t="s">
        <v>79</v>
      </c>
      <c r="AY2659" s="20" t="s">
        <v>165</v>
      </c>
      <c r="BE2659" s="193">
        <f>IF(N2659="základní",J2659,0)</f>
        <v>0</v>
      </c>
      <c r="BF2659" s="193">
        <f>IF(N2659="snížená",J2659,0)</f>
        <v>0</v>
      </c>
      <c r="BG2659" s="193">
        <f>IF(N2659="zákl. přenesená",J2659,0)</f>
        <v>0</v>
      </c>
      <c r="BH2659" s="193">
        <f>IF(N2659="sníž. přenesená",J2659,0)</f>
        <v>0</v>
      </c>
      <c r="BI2659" s="193">
        <f>IF(N2659="nulová",J2659,0)</f>
        <v>0</v>
      </c>
      <c r="BJ2659" s="20" t="s">
        <v>79</v>
      </c>
      <c r="BK2659" s="193">
        <f>ROUND(I2659*H2659,2)</f>
        <v>0</v>
      </c>
      <c r="BL2659" s="20" t="s">
        <v>226</v>
      </c>
      <c r="BM2659" s="192" t="s">
        <v>3288</v>
      </c>
    </row>
    <row r="2660" spans="1:65" s="2" customFormat="1" ht="11.25">
      <c r="A2660" s="37"/>
      <c r="B2660" s="38"/>
      <c r="C2660" s="39"/>
      <c r="D2660" s="194" t="s">
        <v>172</v>
      </c>
      <c r="E2660" s="39"/>
      <c r="F2660" s="195" t="s">
        <v>3289</v>
      </c>
      <c r="G2660" s="39"/>
      <c r="H2660" s="39"/>
      <c r="I2660" s="196"/>
      <c r="J2660" s="39"/>
      <c r="K2660" s="39"/>
      <c r="L2660" s="42"/>
      <c r="M2660" s="197"/>
      <c r="N2660" s="198"/>
      <c r="O2660" s="67"/>
      <c r="P2660" s="67"/>
      <c r="Q2660" s="67"/>
      <c r="R2660" s="67"/>
      <c r="S2660" s="67"/>
      <c r="T2660" s="68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T2660" s="20" t="s">
        <v>172</v>
      </c>
      <c r="AU2660" s="20" t="s">
        <v>79</v>
      </c>
    </row>
    <row r="2661" spans="1:65" s="13" customFormat="1" ht="11.25">
      <c r="B2661" s="199"/>
      <c r="C2661" s="200"/>
      <c r="D2661" s="201" t="s">
        <v>181</v>
      </c>
      <c r="E2661" s="202" t="s">
        <v>19</v>
      </c>
      <c r="F2661" s="203" t="s">
        <v>3290</v>
      </c>
      <c r="G2661" s="200"/>
      <c r="H2661" s="204">
        <v>2.2000000000000002</v>
      </c>
      <c r="I2661" s="205"/>
      <c r="J2661" s="200"/>
      <c r="K2661" s="200"/>
      <c r="L2661" s="206"/>
      <c r="M2661" s="207"/>
      <c r="N2661" s="208"/>
      <c r="O2661" s="208"/>
      <c r="P2661" s="208"/>
      <c r="Q2661" s="208"/>
      <c r="R2661" s="208"/>
      <c r="S2661" s="208"/>
      <c r="T2661" s="209"/>
      <c r="AT2661" s="210" t="s">
        <v>181</v>
      </c>
      <c r="AU2661" s="210" t="s">
        <v>79</v>
      </c>
      <c r="AV2661" s="13" t="s">
        <v>79</v>
      </c>
      <c r="AW2661" s="13" t="s">
        <v>31</v>
      </c>
      <c r="AX2661" s="13" t="s">
        <v>69</v>
      </c>
      <c r="AY2661" s="210" t="s">
        <v>165</v>
      </c>
    </row>
    <row r="2662" spans="1:65" s="13" customFormat="1" ht="11.25">
      <c r="B2662" s="199"/>
      <c r="C2662" s="200"/>
      <c r="D2662" s="201" t="s">
        <v>181</v>
      </c>
      <c r="E2662" s="202" t="s">
        <v>19</v>
      </c>
      <c r="F2662" s="203" t="s">
        <v>3291</v>
      </c>
      <c r="G2662" s="200"/>
      <c r="H2662" s="204">
        <v>2.2000000000000002</v>
      </c>
      <c r="I2662" s="205"/>
      <c r="J2662" s="200"/>
      <c r="K2662" s="200"/>
      <c r="L2662" s="206"/>
      <c r="M2662" s="207"/>
      <c r="N2662" s="208"/>
      <c r="O2662" s="208"/>
      <c r="P2662" s="208"/>
      <c r="Q2662" s="208"/>
      <c r="R2662" s="208"/>
      <c r="S2662" s="208"/>
      <c r="T2662" s="209"/>
      <c r="AT2662" s="210" t="s">
        <v>181</v>
      </c>
      <c r="AU2662" s="210" t="s">
        <v>79</v>
      </c>
      <c r="AV2662" s="13" t="s">
        <v>79</v>
      </c>
      <c r="AW2662" s="13" t="s">
        <v>31</v>
      </c>
      <c r="AX2662" s="13" t="s">
        <v>69</v>
      </c>
      <c r="AY2662" s="210" t="s">
        <v>165</v>
      </c>
    </row>
    <row r="2663" spans="1:65" s="13" customFormat="1" ht="11.25">
      <c r="B2663" s="199"/>
      <c r="C2663" s="200"/>
      <c r="D2663" s="201" t="s">
        <v>181</v>
      </c>
      <c r="E2663" s="202" t="s">
        <v>19</v>
      </c>
      <c r="F2663" s="203" t="s">
        <v>3292</v>
      </c>
      <c r="G2663" s="200"/>
      <c r="H2663" s="204">
        <v>1.5</v>
      </c>
      <c r="I2663" s="205"/>
      <c r="J2663" s="200"/>
      <c r="K2663" s="200"/>
      <c r="L2663" s="206"/>
      <c r="M2663" s="207"/>
      <c r="N2663" s="208"/>
      <c r="O2663" s="208"/>
      <c r="P2663" s="208"/>
      <c r="Q2663" s="208"/>
      <c r="R2663" s="208"/>
      <c r="S2663" s="208"/>
      <c r="T2663" s="209"/>
      <c r="AT2663" s="210" t="s">
        <v>181</v>
      </c>
      <c r="AU2663" s="210" t="s">
        <v>79</v>
      </c>
      <c r="AV2663" s="13" t="s">
        <v>79</v>
      </c>
      <c r="AW2663" s="13" t="s">
        <v>31</v>
      </c>
      <c r="AX2663" s="13" t="s">
        <v>69</v>
      </c>
      <c r="AY2663" s="210" t="s">
        <v>165</v>
      </c>
    </row>
    <row r="2664" spans="1:65" s="13" customFormat="1" ht="11.25">
      <c r="B2664" s="199"/>
      <c r="C2664" s="200"/>
      <c r="D2664" s="201" t="s">
        <v>181</v>
      </c>
      <c r="E2664" s="202" t="s">
        <v>19</v>
      </c>
      <c r="F2664" s="203" t="s">
        <v>3293</v>
      </c>
      <c r="G2664" s="200"/>
      <c r="H2664" s="204">
        <v>4</v>
      </c>
      <c r="I2664" s="205"/>
      <c r="J2664" s="200"/>
      <c r="K2664" s="200"/>
      <c r="L2664" s="206"/>
      <c r="M2664" s="207"/>
      <c r="N2664" s="208"/>
      <c r="O2664" s="208"/>
      <c r="P2664" s="208"/>
      <c r="Q2664" s="208"/>
      <c r="R2664" s="208"/>
      <c r="S2664" s="208"/>
      <c r="T2664" s="209"/>
      <c r="AT2664" s="210" t="s">
        <v>181</v>
      </c>
      <c r="AU2664" s="210" t="s">
        <v>79</v>
      </c>
      <c r="AV2664" s="13" t="s">
        <v>79</v>
      </c>
      <c r="AW2664" s="13" t="s">
        <v>31</v>
      </c>
      <c r="AX2664" s="13" t="s">
        <v>69</v>
      </c>
      <c r="AY2664" s="210" t="s">
        <v>165</v>
      </c>
    </row>
    <row r="2665" spans="1:65" s="13" customFormat="1" ht="11.25">
      <c r="B2665" s="199"/>
      <c r="C2665" s="200"/>
      <c r="D2665" s="201" t="s">
        <v>181</v>
      </c>
      <c r="E2665" s="202" t="s">
        <v>19</v>
      </c>
      <c r="F2665" s="203" t="s">
        <v>3270</v>
      </c>
      <c r="G2665" s="200"/>
      <c r="H2665" s="204">
        <v>1</v>
      </c>
      <c r="I2665" s="205"/>
      <c r="J2665" s="200"/>
      <c r="K2665" s="200"/>
      <c r="L2665" s="206"/>
      <c r="M2665" s="207"/>
      <c r="N2665" s="208"/>
      <c r="O2665" s="208"/>
      <c r="P2665" s="208"/>
      <c r="Q2665" s="208"/>
      <c r="R2665" s="208"/>
      <c r="S2665" s="208"/>
      <c r="T2665" s="209"/>
      <c r="AT2665" s="210" t="s">
        <v>181</v>
      </c>
      <c r="AU2665" s="210" t="s">
        <v>79</v>
      </c>
      <c r="AV2665" s="13" t="s">
        <v>79</v>
      </c>
      <c r="AW2665" s="13" t="s">
        <v>31</v>
      </c>
      <c r="AX2665" s="13" t="s">
        <v>69</v>
      </c>
      <c r="AY2665" s="210" t="s">
        <v>165</v>
      </c>
    </row>
    <row r="2666" spans="1:65" s="13" customFormat="1" ht="11.25">
      <c r="B2666" s="199"/>
      <c r="C2666" s="200"/>
      <c r="D2666" s="201" t="s">
        <v>181</v>
      </c>
      <c r="E2666" s="202" t="s">
        <v>19</v>
      </c>
      <c r="F2666" s="203" t="s">
        <v>3294</v>
      </c>
      <c r="G2666" s="200"/>
      <c r="H2666" s="204">
        <v>10.4</v>
      </c>
      <c r="I2666" s="205"/>
      <c r="J2666" s="200"/>
      <c r="K2666" s="200"/>
      <c r="L2666" s="206"/>
      <c r="M2666" s="207"/>
      <c r="N2666" s="208"/>
      <c r="O2666" s="208"/>
      <c r="P2666" s="208"/>
      <c r="Q2666" s="208"/>
      <c r="R2666" s="208"/>
      <c r="S2666" s="208"/>
      <c r="T2666" s="209"/>
      <c r="AT2666" s="210" t="s">
        <v>181</v>
      </c>
      <c r="AU2666" s="210" t="s">
        <v>79</v>
      </c>
      <c r="AV2666" s="13" t="s">
        <v>79</v>
      </c>
      <c r="AW2666" s="13" t="s">
        <v>31</v>
      </c>
      <c r="AX2666" s="13" t="s">
        <v>69</v>
      </c>
      <c r="AY2666" s="210" t="s">
        <v>165</v>
      </c>
    </row>
    <row r="2667" spans="1:65" s="13" customFormat="1" ht="11.25">
      <c r="B2667" s="199"/>
      <c r="C2667" s="200"/>
      <c r="D2667" s="201" t="s">
        <v>181</v>
      </c>
      <c r="E2667" s="202" t="s">
        <v>19</v>
      </c>
      <c r="F2667" s="203" t="s">
        <v>3295</v>
      </c>
      <c r="G2667" s="200"/>
      <c r="H2667" s="204">
        <v>10.4</v>
      </c>
      <c r="I2667" s="205"/>
      <c r="J2667" s="200"/>
      <c r="K2667" s="200"/>
      <c r="L2667" s="206"/>
      <c r="M2667" s="207"/>
      <c r="N2667" s="208"/>
      <c r="O2667" s="208"/>
      <c r="P2667" s="208"/>
      <c r="Q2667" s="208"/>
      <c r="R2667" s="208"/>
      <c r="S2667" s="208"/>
      <c r="T2667" s="209"/>
      <c r="AT2667" s="210" t="s">
        <v>181</v>
      </c>
      <c r="AU2667" s="210" t="s">
        <v>79</v>
      </c>
      <c r="AV2667" s="13" t="s">
        <v>79</v>
      </c>
      <c r="AW2667" s="13" t="s">
        <v>31</v>
      </c>
      <c r="AX2667" s="13" t="s">
        <v>69</v>
      </c>
      <c r="AY2667" s="210" t="s">
        <v>165</v>
      </c>
    </row>
    <row r="2668" spans="1:65" s="13" customFormat="1" ht="11.25">
      <c r="B2668" s="199"/>
      <c r="C2668" s="200"/>
      <c r="D2668" s="201" t="s">
        <v>181</v>
      </c>
      <c r="E2668" s="202" t="s">
        <v>19</v>
      </c>
      <c r="F2668" s="203" t="s">
        <v>3296</v>
      </c>
      <c r="G2668" s="200"/>
      <c r="H2668" s="204">
        <v>12</v>
      </c>
      <c r="I2668" s="205"/>
      <c r="J2668" s="200"/>
      <c r="K2668" s="200"/>
      <c r="L2668" s="206"/>
      <c r="M2668" s="207"/>
      <c r="N2668" s="208"/>
      <c r="O2668" s="208"/>
      <c r="P2668" s="208"/>
      <c r="Q2668" s="208"/>
      <c r="R2668" s="208"/>
      <c r="S2668" s="208"/>
      <c r="T2668" s="209"/>
      <c r="AT2668" s="210" t="s">
        <v>181</v>
      </c>
      <c r="AU2668" s="210" t="s">
        <v>79</v>
      </c>
      <c r="AV2668" s="13" t="s">
        <v>79</v>
      </c>
      <c r="AW2668" s="13" t="s">
        <v>31</v>
      </c>
      <c r="AX2668" s="13" t="s">
        <v>69</v>
      </c>
      <c r="AY2668" s="210" t="s">
        <v>165</v>
      </c>
    </row>
    <row r="2669" spans="1:65" s="13" customFormat="1" ht="11.25">
      <c r="B2669" s="199"/>
      <c r="C2669" s="200"/>
      <c r="D2669" s="201" t="s">
        <v>181</v>
      </c>
      <c r="E2669" s="202" t="s">
        <v>19</v>
      </c>
      <c r="F2669" s="203" t="s">
        <v>3297</v>
      </c>
      <c r="G2669" s="200"/>
      <c r="H2669" s="204">
        <v>3</v>
      </c>
      <c r="I2669" s="205"/>
      <c r="J2669" s="200"/>
      <c r="K2669" s="200"/>
      <c r="L2669" s="206"/>
      <c r="M2669" s="207"/>
      <c r="N2669" s="208"/>
      <c r="O2669" s="208"/>
      <c r="P2669" s="208"/>
      <c r="Q2669" s="208"/>
      <c r="R2669" s="208"/>
      <c r="S2669" s="208"/>
      <c r="T2669" s="209"/>
      <c r="AT2669" s="210" t="s">
        <v>181</v>
      </c>
      <c r="AU2669" s="210" t="s">
        <v>79</v>
      </c>
      <c r="AV2669" s="13" t="s">
        <v>79</v>
      </c>
      <c r="AW2669" s="13" t="s">
        <v>31</v>
      </c>
      <c r="AX2669" s="13" t="s">
        <v>69</v>
      </c>
      <c r="AY2669" s="210" t="s">
        <v>165</v>
      </c>
    </row>
    <row r="2670" spans="1:65" s="13" customFormat="1" ht="11.25">
      <c r="B2670" s="199"/>
      <c r="C2670" s="200"/>
      <c r="D2670" s="201" t="s">
        <v>181</v>
      </c>
      <c r="E2670" s="202" t="s">
        <v>19</v>
      </c>
      <c r="F2670" s="203" t="s">
        <v>3298</v>
      </c>
      <c r="G2670" s="200"/>
      <c r="H2670" s="204">
        <v>10.4</v>
      </c>
      <c r="I2670" s="205"/>
      <c r="J2670" s="200"/>
      <c r="K2670" s="200"/>
      <c r="L2670" s="206"/>
      <c r="M2670" s="207"/>
      <c r="N2670" s="208"/>
      <c r="O2670" s="208"/>
      <c r="P2670" s="208"/>
      <c r="Q2670" s="208"/>
      <c r="R2670" s="208"/>
      <c r="S2670" s="208"/>
      <c r="T2670" s="209"/>
      <c r="AT2670" s="210" t="s">
        <v>181</v>
      </c>
      <c r="AU2670" s="210" t="s">
        <v>79</v>
      </c>
      <c r="AV2670" s="13" t="s">
        <v>79</v>
      </c>
      <c r="AW2670" s="13" t="s">
        <v>31</v>
      </c>
      <c r="AX2670" s="13" t="s">
        <v>69</v>
      </c>
      <c r="AY2670" s="210" t="s">
        <v>165</v>
      </c>
    </row>
    <row r="2671" spans="1:65" s="13" customFormat="1" ht="11.25">
      <c r="B2671" s="199"/>
      <c r="C2671" s="200"/>
      <c r="D2671" s="201" t="s">
        <v>181</v>
      </c>
      <c r="E2671" s="202" t="s">
        <v>19</v>
      </c>
      <c r="F2671" s="203" t="s">
        <v>3299</v>
      </c>
      <c r="G2671" s="200"/>
      <c r="H2671" s="204">
        <v>10.4</v>
      </c>
      <c r="I2671" s="205"/>
      <c r="J2671" s="200"/>
      <c r="K2671" s="200"/>
      <c r="L2671" s="206"/>
      <c r="M2671" s="207"/>
      <c r="N2671" s="208"/>
      <c r="O2671" s="208"/>
      <c r="P2671" s="208"/>
      <c r="Q2671" s="208"/>
      <c r="R2671" s="208"/>
      <c r="S2671" s="208"/>
      <c r="T2671" s="209"/>
      <c r="AT2671" s="210" t="s">
        <v>181</v>
      </c>
      <c r="AU2671" s="210" t="s">
        <v>79</v>
      </c>
      <c r="AV2671" s="13" t="s">
        <v>79</v>
      </c>
      <c r="AW2671" s="13" t="s">
        <v>31</v>
      </c>
      <c r="AX2671" s="13" t="s">
        <v>69</v>
      </c>
      <c r="AY2671" s="210" t="s">
        <v>165</v>
      </c>
    </row>
    <row r="2672" spans="1:65" s="13" customFormat="1" ht="11.25">
      <c r="B2672" s="199"/>
      <c r="C2672" s="200"/>
      <c r="D2672" s="201" t="s">
        <v>181</v>
      </c>
      <c r="E2672" s="202" t="s">
        <v>19</v>
      </c>
      <c r="F2672" s="203" t="s">
        <v>3300</v>
      </c>
      <c r="G2672" s="200"/>
      <c r="H2672" s="204">
        <v>8.8000000000000007</v>
      </c>
      <c r="I2672" s="205"/>
      <c r="J2672" s="200"/>
      <c r="K2672" s="200"/>
      <c r="L2672" s="206"/>
      <c r="M2672" s="207"/>
      <c r="N2672" s="208"/>
      <c r="O2672" s="208"/>
      <c r="P2672" s="208"/>
      <c r="Q2672" s="208"/>
      <c r="R2672" s="208"/>
      <c r="S2672" s="208"/>
      <c r="T2672" s="209"/>
      <c r="AT2672" s="210" t="s">
        <v>181</v>
      </c>
      <c r="AU2672" s="210" t="s">
        <v>79</v>
      </c>
      <c r="AV2672" s="13" t="s">
        <v>79</v>
      </c>
      <c r="AW2672" s="13" t="s">
        <v>31</v>
      </c>
      <c r="AX2672" s="13" t="s">
        <v>69</v>
      </c>
      <c r="AY2672" s="210" t="s">
        <v>165</v>
      </c>
    </row>
    <row r="2673" spans="1:65" s="13" customFormat="1" ht="11.25">
      <c r="B2673" s="199"/>
      <c r="C2673" s="200"/>
      <c r="D2673" s="201" t="s">
        <v>181</v>
      </c>
      <c r="E2673" s="202" t="s">
        <v>19</v>
      </c>
      <c r="F2673" s="203" t="s">
        <v>3301</v>
      </c>
      <c r="G2673" s="200"/>
      <c r="H2673" s="204">
        <v>2</v>
      </c>
      <c r="I2673" s="205"/>
      <c r="J2673" s="200"/>
      <c r="K2673" s="200"/>
      <c r="L2673" s="206"/>
      <c r="M2673" s="207"/>
      <c r="N2673" s="208"/>
      <c r="O2673" s="208"/>
      <c r="P2673" s="208"/>
      <c r="Q2673" s="208"/>
      <c r="R2673" s="208"/>
      <c r="S2673" s="208"/>
      <c r="T2673" s="209"/>
      <c r="AT2673" s="210" t="s">
        <v>181</v>
      </c>
      <c r="AU2673" s="210" t="s">
        <v>79</v>
      </c>
      <c r="AV2673" s="13" t="s">
        <v>79</v>
      </c>
      <c r="AW2673" s="13" t="s">
        <v>31</v>
      </c>
      <c r="AX2673" s="13" t="s">
        <v>69</v>
      </c>
      <c r="AY2673" s="210" t="s">
        <v>165</v>
      </c>
    </row>
    <row r="2674" spans="1:65" s="13" customFormat="1" ht="11.25">
      <c r="B2674" s="199"/>
      <c r="C2674" s="200"/>
      <c r="D2674" s="201" t="s">
        <v>181</v>
      </c>
      <c r="E2674" s="202" t="s">
        <v>19</v>
      </c>
      <c r="F2674" s="203" t="s">
        <v>3302</v>
      </c>
      <c r="G2674" s="200"/>
      <c r="H2674" s="204">
        <v>2</v>
      </c>
      <c r="I2674" s="205"/>
      <c r="J2674" s="200"/>
      <c r="K2674" s="200"/>
      <c r="L2674" s="206"/>
      <c r="M2674" s="207"/>
      <c r="N2674" s="208"/>
      <c r="O2674" s="208"/>
      <c r="P2674" s="208"/>
      <c r="Q2674" s="208"/>
      <c r="R2674" s="208"/>
      <c r="S2674" s="208"/>
      <c r="T2674" s="209"/>
      <c r="AT2674" s="210" t="s">
        <v>181</v>
      </c>
      <c r="AU2674" s="210" t="s">
        <v>79</v>
      </c>
      <c r="AV2674" s="13" t="s">
        <v>79</v>
      </c>
      <c r="AW2674" s="13" t="s">
        <v>31</v>
      </c>
      <c r="AX2674" s="13" t="s">
        <v>69</v>
      </c>
      <c r="AY2674" s="210" t="s">
        <v>165</v>
      </c>
    </row>
    <row r="2675" spans="1:65" s="15" customFormat="1" ht="11.25">
      <c r="B2675" s="221"/>
      <c r="C2675" s="222"/>
      <c r="D2675" s="201" t="s">
        <v>181</v>
      </c>
      <c r="E2675" s="223" t="s">
        <v>19</v>
      </c>
      <c r="F2675" s="224" t="s">
        <v>184</v>
      </c>
      <c r="G2675" s="222"/>
      <c r="H2675" s="225">
        <v>80.3</v>
      </c>
      <c r="I2675" s="226"/>
      <c r="J2675" s="222"/>
      <c r="K2675" s="222"/>
      <c r="L2675" s="227"/>
      <c r="M2675" s="228"/>
      <c r="N2675" s="229"/>
      <c r="O2675" s="229"/>
      <c r="P2675" s="229"/>
      <c r="Q2675" s="229"/>
      <c r="R2675" s="229"/>
      <c r="S2675" s="229"/>
      <c r="T2675" s="230"/>
      <c r="AT2675" s="231" t="s">
        <v>181</v>
      </c>
      <c r="AU2675" s="231" t="s">
        <v>79</v>
      </c>
      <c r="AV2675" s="15" t="s">
        <v>88</v>
      </c>
      <c r="AW2675" s="15" t="s">
        <v>31</v>
      </c>
      <c r="AX2675" s="15" t="s">
        <v>73</v>
      </c>
      <c r="AY2675" s="231" t="s">
        <v>165</v>
      </c>
    </row>
    <row r="2676" spans="1:65" s="2" customFormat="1" ht="21.75" customHeight="1">
      <c r="A2676" s="37"/>
      <c r="B2676" s="38"/>
      <c r="C2676" s="181" t="s">
        <v>2009</v>
      </c>
      <c r="D2676" s="181" t="s">
        <v>167</v>
      </c>
      <c r="E2676" s="182" t="s">
        <v>3303</v>
      </c>
      <c r="F2676" s="183" t="s">
        <v>3304</v>
      </c>
      <c r="G2676" s="184" t="s">
        <v>323</v>
      </c>
      <c r="H2676" s="185">
        <v>100.5</v>
      </c>
      <c r="I2676" s="186"/>
      <c r="J2676" s="187">
        <f>ROUND(I2676*H2676,2)</f>
        <v>0</v>
      </c>
      <c r="K2676" s="183" t="s">
        <v>171</v>
      </c>
      <c r="L2676" s="42"/>
      <c r="M2676" s="188" t="s">
        <v>19</v>
      </c>
      <c r="N2676" s="189" t="s">
        <v>41</v>
      </c>
      <c r="O2676" s="67"/>
      <c r="P2676" s="190">
        <f>O2676*H2676</f>
        <v>0</v>
      </c>
      <c r="Q2676" s="190">
        <v>0</v>
      </c>
      <c r="R2676" s="190">
        <f>Q2676*H2676</f>
        <v>0</v>
      </c>
      <c r="S2676" s="190">
        <v>2.7199999999999998E-2</v>
      </c>
      <c r="T2676" s="191">
        <f>S2676*H2676</f>
        <v>2.7336</v>
      </c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R2676" s="192" t="s">
        <v>226</v>
      </c>
      <c r="AT2676" s="192" t="s">
        <v>167</v>
      </c>
      <c r="AU2676" s="192" t="s">
        <v>79</v>
      </c>
      <c r="AY2676" s="20" t="s">
        <v>165</v>
      </c>
      <c r="BE2676" s="193">
        <f>IF(N2676="základní",J2676,0)</f>
        <v>0</v>
      </c>
      <c r="BF2676" s="193">
        <f>IF(N2676="snížená",J2676,0)</f>
        <v>0</v>
      </c>
      <c r="BG2676" s="193">
        <f>IF(N2676="zákl. přenesená",J2676,0)</f>
        <v>0</v>
      </c>
      <c r="BH2676" s="193">
        <f>IF(N2676="sníž. přenesená",J2676,0)</f>
        <v>0</v>
      </c>
      <c r="BI2676" s="193">
        <f>IF(N2676="nulová",J2676,0)</f>
        <v>0</v>
      </c>
      <c r="BJ2676" s="20" t="s">
        <v>79</v>
      </c>
      <c r="BK2676" s="193">
        <f>ROUND(I2676*H2676,2)</f>
        <v>0</v>
      </c>
      <c r="BL2676" s="20" t="s">
        <v>226</v>
      </c>
      <c r="BM2676" s="192" t="s">
        <v>3305</v>
      </c>
    </row>
    <row r="2677" spans="1:65" s="2" customFormat="1" ht="11.25">
      <c r="A2677" s="37"/>
      <c r="B2677" s="38"/>
      <c r="C2677" s="39"/>
      <c r="D2677" s="194" t="s">
        <v>172</v>
      </c>
      <c r="E2677" s="39"/>
      <c r="F2677" s="195" t="s">
        <v>3306</v>
      </c>
      <c r="G2677" s="39"/>
      <c r="H2677" s="39"/>
      <c r="I2677" s="196"/>
      <c r="J2677" s="39"/>
      <c r="K2677" s="39"/>
      <c r="L2677" s="42"/>
      <c r="M2677" s="197"/>
      <c r="N2677" s="198"/>
      <c r="O2677" s="67"/>
      <c r="P2677" s="67"/>
      <c r="Q2677" s="67"/>
      <c r="R2677" s="67"/>
      <c r="S2677" s="67"/>
      <c r="T2677" s="68"/>
      <c r="U2677" s="37"/>
      <c r="V2677" s="37"/>
      <c r="W2677" s="37"/>
      <c r="X2677" s="37"/>
      <c r="Y2677" s="37"/>
      <c r="Z2677" s="37"/>
      <c r="AA2677" s="37"/>
      <c r="AB2677" s="37"/>
      <c r="AC2677" s="37"/>
      <c r="AD2677" s="37"/>
      <c r="AE2677" s="37"/>
      <c r="AT2677" s="20" t="s">
        <v>172</v>
      </c>
      <c r="AU2677" s="20" t="s">
        <v>79</v>
      </c>
    </row>
    <row r="2678" spans="1:65" s="13" customFormat="1" ht="11.25">
      <c r="B2678" s="199"/>
      <c r="C2678" s="200"/>
      <c r="D2678" s="201" t="s">
        <v>181</v>
      </c>
      <c r="E2678" s="202" t="s">
        <v>19</v>
      </c>
      <c r="F2678" s="203" t="s">
        <v>3307</v>
      </c>
      <c r="G2678" s="200"/>
      <c r="H2678" s="204">
        <v>29</v>
      </c>
      <c r="I2678" s="205"/>
      <c r="J2678" s="200"/>
      <c r="K2678" s="200"/>
      <c r="L2678" s="206"/>
      <c r="M2678" s="207"/>
      <c r="N2678" s="208"/>
      <c r="O2678" s="208"/>
      <c r="P2678" s="208"/>
      <c r="Q2678" s="208"/>
      <c r="R2678" s="208"/>
      <c r="S2678" s="208"/>
      <c r="T2678" s="209"/>
      <c r="AT2678" s="210" t="s">
        <v>181</v>
      </c>
      <c r="AU2678" s="210" t="s">
        <v>79</v>
      </c>
      <c r="AV2678" s="13" t="s">
        <v>79</v>
      </c>
      <c r="AW2678" s="13" t="s">
        <v>31</v>
      </c>
      <c r="AX2678" s="13" t="s">
        <v>69</v>
      </c>
      <c r="AY2678" s="210" t="s">
        <v>165</v>
      </c>
    </row>
    <row r="2679" spans="1:65" s="13" customFormat="1" ht="22.5">
      <c r="B2679" s="199"/>
      <c r="C2679" s="200"/>
      <c r="D2679" s="201" t="s">
        <v>181</v>
      </c>
      <c r="E2679" s="202" t="s">
        <v>19</v>
      </c>
      <c r="F2679" s="203" t="s">
        <v>3308</v>
      </c>
      <c r="G2679" s="200"/>
      <c r="H2679" s="204">
        <v>43.1</v>
      </c>
      <c r="I2679" s="205"/>
      <c r="J2679" s="200"/>
      <c r="K2679" s="200"/>
      <c r="L2679" s="206"/>
      <c r="M2679" s="207"/>
      <c r="N2679" s="208"/>
      <c r="O2679" s="208"/>
      <c r="P2679" s="208"/>
      <c r="Q2679" s="208"/>
      <c r="R2679" s="208"/>
      <c r="S2679" s="208"/>
      <c r="T2679" s="209"/>
      <c r="AT2679" s="210" t="s">
        <v>181</v>
      </c>
      <c r="AU2679" s="210" t="s">
        <v>79</v>
      </c>
      <c r="AV2679" s="13" t="s">
        <v>79</v>
      </c>
      <c r="AW2679" s="13" t="s">
        <v>31</v>
      </c>
      <c r="AX2679" s="13" t="s">
        <v>69</v>
      </c>
      <c r="AY2679" s="210" t="s">
        <v>165</v>
      </c>
    </row>
    <row r="2680" spans="1:65" s="13" customFormat="1" ht="11.25">
      <c r="B2680" s="199"/>
      <c r="C2680" s="200"/>
      <c r="D2680" s="201" t="s">
        <v>181</v>
      </c>
      <c r="E2680" s="202" t="s">
        <v>19</v>
      </c>
      <c r="F2680" s="203" t="s">
        <v>3309</v>
      </c>
      <c r="G2680" s="200"/>
      <c r="H2680" s="204">
        <v>28.4</v>
      </c>
      <c r="I2680" s="205"/>
      <c r="J2680" s="200"/>
      <c r="K2680" s="200"/>
      <c r="L2680" s="206"/>
      <c r="M2680" s="207"/>
      <c r="N2680" s="208"/>
      <c r="O2680" s="208"/>
      <c r="P2680" s="208"/>
      <c r="Q2680" s="208"/>
      <c r="R2680" s="208"/>
      <c r="S2680" s="208"/>
      <c r="T2680" s="209"/>
      <c r="AT2680" s="210" t="s">
        <v>181</v>
      </c>
      <c r="AU2680" s="210" t="s">
        <v>79</v>
      </c>
      <c r="AV2680" s="13" t="s">
        <v>79</v>
      </c>
      <c r="AW2680" s="13" t="s">
        <v>31</v>
      </c>
      <c r="AX2680" s="13" t="s">
        <v>69</v>
      </c>
      <c r="AY2680" s="210" t="s">
        <v>165</v>
      </c>
    </row>
    <row r="2681" spans="1:65" s="15" customFormat="1" ht="11.25">
      <c r="B2681" s="221"/>
      <c r="C2681" s="222"/>
      <c r="D2681" s="201" t="s">
        <v>181</v>
      </c>
      <c r="E2681" s="223" t="s">
        <v>19</v>
      </c>
      <c r="F2681" s="224" t="s">
        <v>184</v>
      </c>
      <c r="G2681" s="222"/>
      <c r="H2681" s="225">
        <v>100.5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181</v>
      </c>
      <c r="AU2681" s="231" t="s">
        <v>79</v>
      </c>
      <c r="AV2681" s="15" t="s">
        <v>88</v>
      </c>
      <c r="AW2681" s="15" t="s">
        <v>31</v>
      </c>
      <c r="AX2681" s="15" t="s">
        <v>73</v>
      </c>
      <c r="AY2681" s="231" t="s">
        <v>165</v>
      </c>
    </row>
    <row r="2682" spans="1:65" s="2" customFormat="1" ht="37.9" customHeight="1">
      <c r="A2682" s="37"/>
      <c r="B2682" s="38"/>
      <c r="C2682" s="181" t="s">
        <v>3310</v>
      </c>
      <c r="D2682" s="181" t="s">
        <v>167</v>
      </c>
      <c r="E2682" s="182" t="s">
        <v>3311</v>
      </c>
      <c r="F2682" s="183" t="s">
        <v>3312</v>
      </c>
      <c r="G2682" s="184" t="s">
        <v>323</v>
      </c>
      <c r="H2682" s="185">
        <v>447.88799999999998</v>
      </c>
      <c r="I2682" s="186"/>
      <c r="J2682" s="187">
        <f>ROUND(I2682*H2682,2)</f>
        <v>0</v>
      </c>
      <c r="K2682" s="183" t="s">
        <v>171</v>
      </c>
      <c r="L2682" s="42"/>
      <c r="M2682" s="188" t="s">
        <v>19</v>
      </c>
      <c r="N2682" s="189" t="s">
        <v>41</v>
      </c>
      <c r="O2682" s="67"/>
      <c r="P2682" s="190">
        <f>O2682*H2682</f>
        <v>0</v>
      </c>
      <c r="Q2682" s="190">
        <v>9.0900000000000009E-3</v>
      </c>
      <c r="R2682" s="190">
        <f>Q2682*H2682</f>
        <v>4.0713019199999998</v>
      </c>
      <c r="S2682" s="190">
        <v>0</v>
      </c>
      <c r="T2682" s="191">
        <f>S2682*H2682</f>
        <v>0</v>
      </c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R2682" s="192" t="s">
        <v>226</v>
      </c>
      <c r="AT2682" s="192" t="s">
        <v>167</v>
      </c>
      <c r="AU2682" s="192" t="s">
        <v>79</v>
      </c>
      <c r="AY2682" s="20" t="s">
        <v>165</v>
      </c>
      <c r="BE2682" s="193">
        <f>IF(N2682="základní",J2682,0)</f>
        <v>0</v>
      </c>
      <c r="BF2682" s="193">
        <f>IF(N2682="snížená",J2682,0)</f>
        <v>0</v>
      </c>
      <c r="BG2682" s="193">
        <f>IF(N2682="zákl. přenesená",J2682,0)</f>
        <v>0</v>
      </c>
      <c r="BH2682" s="193">
        <f>IF(N2682="sníž. přenesená",J2682,0)</f>
        <v>0</v>
      </c>
      <c r="BI2682" s="193">
        <f>IF(N2682="nulová",J2682,0)</f>
        <v>0</v>
      </c>
      <c r="BJ2682" s="20" t="s">
        <v>79</v>
      </c>
      <c r="BK2682" s="193">
        <f>ROUND(I2682*H2682,2)</f>
        <v>0</v>
      </c>
      <c r="BL2682" s="20" t="s">
        <v>226</v>
      </c>
      <c r="BM2682" s="192" t="s">
        <v>3313</v>
      </c>
    </row>
    <row r="2683" spans="1:65" s="2" customFormat="1" ht="11.25">
      <c r="A2683" s="37"/>
      <c r="B2683" s="38"/>
      <c r="C2683" s="39"/>
      <c r="D2683" s="194" t="s">
        <v>172</v>
      </c>
      <c r="E2683" s="39"/>
      <c r="F2683" s="195" t="s">
        <v>3314</v>
      </c>
      <c r="G2683" s="39"/>
      <c r="H2683" s="39"/>
      <c r="I2683" s="196"/>
      <c r="J2683" s="39"/>
      <c r="K2683" s="39"/>
      <c r="L2683" s="42"/>
      <c r="M2683" s="197"/>
      <c r="N2683" s="198"/>
      <c r="O2683" s="67"/>
      <c r="P2683" s="67"/>
      <c r="Q2683" s="67"/>
      <c r="R2683" s="67"/>
      <c r="S2683" s="67"/>
      <c r="T2683" s="68"/>
      <c r="U2683" s="37"/>
      <c r="V2683" s="37"/>
      <c r="W2683" s="37"/>
      <c r="X2683" s="37"/>
      <c r="Y2683" s="37"/>
      <c r="Z2683" s="37"/>
      <c r="AA2683" s="37"/>
      <c r="AB2683" s="37"/>
      <c r="AC2683" s="37"/>
      <c r="AD2683" s="37"/>
      <c r="AE2683" s="37"/>
      <c r="AT2683" s="20" t="s">
        <v>172</v>
      </c>
      <c r="AU2683" s="20" t="s">
        <v>79</v>
      </c>
    </row>
    <row r="2684" spans="1:65" s="13" customFormat="1" ht="11.25">
      <c r="B2684" s="199"/>
      <c r="C2684" s="200"/>
      <c r="D2684" s="201" t="s">
        <v>181</v>
      </c>
      <c r="E2684" s="202" t="s">
        <v>19</v>
      </c>
      <c r="F2684" s="203" t="s">
        <v>3315</v>
      </c>
      <c r="G2684" s="200"/>
      <c r="H2684" s="204">
        <v>24.108000000000001</v>
      </c>
      <c r="I2684" s="205"/>
      <c r="J2684" s="200"/>
      <c r="K2684" s="200"/>
      <c r="L2684" s="206"/>
      <c r="M2684" s="207"/>
      <c r="N2684" s="208"/>
      <c r="O2684" s="208"/>
      <c r="P2684" s="208"/>
      <c r="Q2684" s="208"/>
      <c r="R2684" s="208"/>
      <c r="S2684" s="208"/>
      <c r="T2684" s="209"/>
      <c r="AT2684" s="210" t="s">
        <v>181</v>
      </c>
      <c r="AU2684" s="210" t="s">
        <v>79</v>
      </c>
      <c r="AV2684" s="13" t="s">
        <v>79</v>
      </c>
      <c r="AW2684" s="13" t="s">
        <v>31</v>
      </c>
      <c r="AX2684" s="13" t="s">
        <v>69</v>
      </c>
      <c r="AY2684" s="210" t="s">
        <v>165</v>
      </c>
    </row>
    <row r="2685" spans="1:65" s="13" customFormat="1" ht="11.25">
      <c r="B2685" s="199"/>
      <c r="C2685" s="200"/>
      <c r="D2685" s="201" t="s">
        <v>181</v>
      </c>
      <c r="E2685" s="202" t="s">
        <v>19</v>
      </c>
      <c r="F2685" s="203" t="s">
        <v>3316</v>
      </c>
      <c r="G2685" s="200"/>
      <c r="H2685" s="204">
        <v>29.558</v>
      </c>
      <c r="I2685" s="205"/>
      <c r="J2685" s="200"/>
      <c r="K2685" s="200"/>
      <c r="L2685" s="206"/>
      <c r="M2685" s="207"/>
      <c r="N2685" s="208"/>
      <c r="O2685" s="208"/>
      <c r="P2685" s="208"/>
      <c r="Q2685" s="208"/>
      <c r="R2685" s="208"/>
      <c r="S2685" s="208"/>
      <c r="T2685" s="209"/>
      <c r="AT2685" s="210" t="s">
        <v>181</v>
      </c>
      <c r="AU2685" s="210" t="s">
        <v>79</v>
      </c>
      <c r="AV2685" s="13" t="s">
        <v>79</v>
      </c>
      <c r="AW2685" s="13" t="s">
        <v>31</v>
      </c>
      <c r="AX2685" s="13" t="s">
        <v>69</v>
      </c>
      <c r="AY2685" s="210" t="s">
        <v>165</v>
      </c>
    </row>
    <row r="2686" spans="1:65" s="13" customFormat="1" ht="11.25">
      <c r="B2686" s="199"/>
      <c r="C2686" s="200"/>
      <c r="D2686" s="201" t="s">
        <v>181</v>
      </c>
      <c r="E2686" s="202" t="s">
        <v>19</v>
      </c>
      <c r="F2686" s="203" t="s">
        <v>3317</v>
      </c>
      <c r="G2686" s="200"/>
      <c r="H2686" s="204">
        <v>23.731999999999999</v>
      </c>
      <c r="I2686" s="205"/>
      <c r="J2686" s="200"/>
      <c r="K2686" s="200"/>
      <c r="L2686" s="206"/>
      <c r="M2686" s="207"/>
      <c r="N2686" s="208"/>
      <c r="O2686" s="208"/>
      <c r="P2686" s="208"/>
      <c r="Q2686" s="208"/>
      <c r="R2686" s="208"/>
      <c r="S2686" s="208"/>
      <c r="T2686" s="209"/>
      <c r="AT2686" s="210" t="s">
        <v>181</v>
      </c>
      <c r="AU2686" s="210" t="s">
        <v>79</v>
      </c>
      <c r="AV2686" s="13" t="s">
        <v>79</v>
      </c>
      <c r="AW2686" s="13" t="s">
        <v>31</v>
      </c>
      <c r="AX2686" s="13" t="s">
        <v>69</v>
      </c>
      <c r="AY2686" s="210" t="s">
        <v>165</v>
      </c>
    </row>
    <row r="2687" spans="1:65" s="13" customFormat="1" ht="11.25">
      <c r="B2687" s="199"/>
      <c r="C2687" s="200"/>
      <c r="D2687" s="201" t="s">
        <v>181</v>
      </c>
      <c r="E2687" s="202" t="s">
        <v>19</v>
      </c>
      <c r="F2687" s="203" t="s">
        <v>3318</v>
      </c>
      <c r="G2687" s="200"/>
      <c r="H2687" s="204">
        <v>31.244</v>
      </c>
      <c r="I2687" s="205"/>
      <c r="J2687" s="200"/>
      <c r="K2687" s="200"/>
      <c r="L2687" s="206"/>
      <c r="M2687" s="207"/>
      <c r="N2687" s="208"/>
      <c r="O2687" s="208"/>
      <c r="P2687" s="208"/>
      <c r="Q2687" s="208"/>
      <c r="R2687" s="208"/>
      <c r="S2687" s="208"/>
      <c r="T2687" s="209"/>
      <c r="AT2687" s="210" t="s">
        <v>181</v>
      </c>
      <c r="AU2687" s="210" t="s">
        <v>79</v>
      </c>
      <c r="AV2687" s="13" t="s">
        <v>79</v>
      </c>
      <c r="AW2687" s="13" t="s">
        <v>31</v>
      </c>
      <c r="AX2687" s="13" t="s">
        <v>69</v>
      </c>
      <c r="AY2687" s="210" t="s">
        <v>165</v>
      </c>
    </row>
    <row r="2688" spans="1:65" s="13" customFormat="1" ht="11.25">
      <c r="B2688" s="199"/>
      <c r="C2688" s="200"/>
      <c r="D2688" s="201" t="s">
        <v>181</v>
      </c>
      <c r="E2688" s="202" t="s">
        <v>19</v>
      </c>
      <c r="F2688" s="203" t="s">
        <v>3319</v>
      </c>
      <c r="G2688" s="200"/>
      <c r="H2688" s="204">
        <v>10.452999999999999</v>
      </c>
      <c r="I2688" s="205"/>
      <c r="J2688" s="200"/>
      <c r="K2688" s="200"/>
      <c r="L2688" s="206"/>
      <c r="M2688" s="207"/>
      <c r="N2688" s="208"/>
      <c r="O2688" s="208"/>
      <c r="P2688" s="208"/>
      <c r="Q2688" s="208"/>
      <c r="R2688" s="208"/>
      <c r="S2688" s="208"/>
      <c r="T2688" s="209"/>
      <c r="AT2688" s="210" t="s">
        <v>181</v>
      </c>
      <c r="AU2688" s="210" t="s">
        <v>79</v>
      </c>
      <c r="AV2688" s="13" t="s">
        <v>79</v>
      </c>
      <c r="AW2688" s="13" t="s">
        <v>31</v>
      </c>
      <c r="AX2688" s="13" t="s">
        <v>69</v>
      </c>
      <c r="AY2688" s="210" t="s">
        <v>165</v>
      </c>
    </row>
    <row r="2689" spans="2:51" s="13" customFormat="1" ht="11.25">
      <c r="B2689" s="199"/>
      <c r="C2689" s="200"/>
      <c r="D2689" s="201" t="s">
        <v>181</v>
      </c>
      <c r="E2689" s="202" t="s">
        <v>19</v>
      </c>
      <c r="F2689" s="203" t="s">
        <v>3320</v>
      </c>
      <c r="G2689" s="200"/>
      <c r="H2689" s="204">
        <v>11.483000000000001</v>
      </c>
      <c r="I2689" s="205"/>
      <c r="J2689" s="200"/>
      <c r="K2689" s="200"/>
      <c r="L2689" s="206"/>
      <c r="M2689" s="207"/>
      <c r="N2689" s="208"/>
      <c r="O2689" s="208"/>
      <c r="P2689" s="208"/>
      <c r="Q2689" s="208"/>
      <c r="R2689" s="208"/>
      <c r="S2689" s="208"/>
      <c r="T2689" s="209"/>
      <c r="AT2689" s="210" t="s">
        <v>181</v>
      </c>
      <c r="AU2689" s="210" t="s">
        <v>79</v>
      </c>
      <c r="AV2689" s="13" t="s">
        <v>79</v>
      </c>
      <c r="AW2689" s="13" t="s">
        <v>31</v>
      </c>
      <c r="AX2689" s="13" t="s">
        <v>69</v>
      </c>
      <c r="AY2689" s="210" t="s">
        <v>165</v>
      </c>
    </row>
    <row r="2690" spans="2:51" s="13" customFormat="1" ht="11.25">
      <c r="B2690" s="199"/>
      <c r="C2690" s="200"/>
      <c r="D2690" s="201" t="s">
        <v>181</v>
      </c>
      <c r="E2690" s="202" t="s">
        <v>19</v>
      </c>
      <c r="F2690" s="203" t="s">
        <v>3321</v>
      </c>
      <c r="G2690" s="200"/>
      <c r="H2690" s="204">
        <v>3</v>
      </c>
      <c r="I2690" s="205"/>
      <c r="J2690" s="200"/>
      <c r="K2690" s="200"/>
      <c r="L2690" s="206"/>
      <c r="M2690" s="207"/>
      <c r="N2690" s="208"/>
      <c r="O2690" s="208"/>
      <c r="P2690" s="208"/>
      <c r="Q2690" s="208"/>
      <c r="R2690" s="208"/>
      <c r="S2690" s="208"/>
      <c r="T2690" s="209"/>
      <c r="AT2690" s="210" t="s">
        <v>181</v>
      </c>
      <c r="AU2690" s="210" t="s">
        <v>79</v>
      </c>
      <c r="AV2690" s="13" t="s">
        <v>79</v>
      </c>
      <c r="AW2690" s="13" t="s">
        <v>31</v>
      </c>
      <c r="AX2690" s="13" t="s">
        <v>69</v>
      </c>
      <c r="AY2690" s="210" t="s">
        <v>165</v>
      </c>
    </row>
    <row r="2691" spans="2:51" s="13" customFormat="1" ht="11.25">
      <c r="B2691" s="199"/>
      <c r="C2691" s="200"/>
      <c r="D2691" s="201" t="s">
        <v>181</v>
      </c>
      <c r="E2691" s="202" t="s">
        <v>19</v>
      </c>
      <c r="F2691" s="203" t="s">
        <v>3272</v>
      </c>
      <c r="G2691" s="200"/>
      <c r="H2691" s="204">
        <v>16.920000000000002</v>
      </c>
      <c r="I2691" s="205"/>
      <c r="J2691" s="200"/>
      <c r="K2691" s="200"/>
      <c r="L2691" s="206"/>
      <c r="M2691" s="207"/>
      <c r="N2691" s="208"/>
      <c r="O2691" s="208"/>
      <c r="P2691" s="208"/>
      <c r="Q2691" s="208"/>
      <c r="R2691" s="208"/>
      <c r="S2691" s="208"/>
      <c r="T2691" s="209"/>
      <c r="AT2691" s="210" t="s">
        <v>181</v>
      </c>
      <c r="AU2691" s="210" t="s">
        <v>79</v>
      </c>
      <c r="AV2691" s="13" t="s">
        <v>79</v>
      </c>
      <c r="AW2691" s="13" t="s">
        <v>31</v>
      </c>
      <c r="AX2691" s="13" t="s">
        <v>69</v>
      </c>
      <c r="AY2691" s="210" t="s">
        <v>165</v>
      </c>
    </row>
    <row r="2692" spans="2:51" s="13" customFormat="1" ht="11.25">
      <c r="B2692" s="199"/>
      <c r="C2692" s="200"/>
      <c r="D2692" s="201" t="s">
        <v>181</v>
      </c>
      <c r="E2692" s="202" t="s">
        <v>19</v>
      </c>
      <c r="F2692" s="203" t="s">
        <v>3273</v>
      </c>
      <c r="G2692" s="200"/>
      <c r="H2692" s="204">
        <v>22.986000000000001</v>
      </c>
      <c r="I2692" s="205"/>
      <c r="J2692" s="200"/>
      <c r="K2692" s="200"/>
      <c r="L2692" s="206"/>
      <c r="M2692" s="207"/>
      <c r="N2692" s="208"/>
      <c r="O2692" s="208"/>
      <c r="P2692" s="208"/>
      <c r="Q2692" s="208"/>
      <c r="R2692" s="208"/>
      <c r="S2692" s="208"/>
      <c r="T2692" s="209"/>
      <c r="AT2692" s="210" t="s">
        <v>181</v>
      </c>
      <c r="AU2692" s="210" t="s">
        <v>79</v>
      </c>
      <c r="AV2692" s="13" t="s">
        <v>79</v>
      </c>
      <c r="AW2692" s="13" t="s">
        <v>31</v>
      </c>
      <c r="AX2692" s="13" t="s">
        <v>69</v>
      </c>
      <c r="AY2692" s="210" t="s">
        <v>165</v>
      </c>
    </row>
    <row r="2693" spans="2:51" s="13" customFormat="1" ht="11.25">
      <c r="B2693" s="199"/>
      <c r="C2693" s="200"/>
      <c r="D2693" s="201" t="s">
        <v>181</v>
      </c>
      <c r="E2693" s="202" t="s">
        <v>19</v>
      </c>
      <c r="F2693" s="203" t="s">
        <v>3274</v>
      </c>
      <c r="G2693" s="200"/>
      <c r="H2693" s="204">
        <v>26.48</v>
      </c>
      <c r="I2693" s="205"/>
      <c r="J2693" s="200"/>
      <c r="K2693" s="200"/>
      <c r="L2693" s="206"/>
      <c r="M2693" s="207"/>
      <c r="N2693" s="208"/>
      <c r="O2693" s="208"/>
      <c r="P2693" s="208"/>
      <c r="Q2693" s="208"/>
      <c r="R2693" s="208"/>
      <c r="S2693" s="208"/>
      <c r="T2693" s="209"/>
      <c r="AT2693" s="210" t="s">
        <v>181</v>
      </c>
      <c r="AU2693" s="210" t="s">
        <v>79</v>
      </c>
      <c r="AV2693" s="13" t="s">
        <v>79</v>
      </c>
      <c r="AW2693" s="13" t="s">
        <v>31</v>
      </c>
      <c r="AX2693" s="13" t="s">
        <v>69</v>
      </c>
      <c r="AY2693" s="210" t="s">
        <v>165</v>
      </c>
    </row>
    <row r="2694" spans="2:51" s="13" customFormat="1" ht="22.5">
      <c r="B2694" s="199"/>
      <c r="C2694" s="200"/>
      <c r="D2694" s="201" t="s">
        <v>181</v>
      </c>
      <c r="E2694" s="202" t="s">
        <v>19</v>
      </c>
      <c r="F2694" s="203" t="s">
        <v>3322</v>
      </c>
      <c r="G2694" s="200"/>
      <c r="H2694" s="204">
        <v>82.1</v>
      </c>
      <c r="I2694" s="205"/>
      <c r="J2694" s="200"/>
      <c r="K2694" s="200"/>
      <c r="L2694" s="206"/>
      <c r="M2694" s="207"/>
      <c r="N2694" s="208"/>
      <c r="O2694" s="208"/>
      <c r="P2694" s="208"/>
      <c r="Q2694" s="208"/>
      <c r="R2694" s="208"/>
      <c r="S2694" s="208"/>
      <c r="T2694" s="209"/>
      <c r="AT2694" s="210" t="s">
        <v>181</v>
      </c>
      <c r="AU2694" s="210" t="s">
        <v>79</v>
      </c>
      <c r="AV2694" s="13" t="s">
        <v>79</v>
      </c>
      <c r="AW2694" s="13" t="s">
        <v>31</v>
      </c>
      <c r="AX2694" s="13" t="s">
        <v>69</v>
      </c>
      <c r="AY2694" s="210" t="s">
        <v>165</v>
      </c>
    </row>
    <row r="2695" spans="2:51" s="13" customFormat="1" ht="11.25">
      <c r="B2695" s="199"/>
      <c r="C2695" s="200"/>
      <c r="D2695" s="201" t="s">
        <v>181</v>
      </c>
      <c r="E2695" s="202" t="s">
        <v>19</v>
      </c>
      <c r="F2695" s="203" t="s">
        <v>3276</v>
      </c>
      <c r="G2695" s="200"/>
      <c r="H2695" s="204">
        <v>16.920000000000002</v>
      </c>
      <c r="I2695" s="205"/>
      <c r="J2695" s="200"/>
      <c r="K2695" s="200"/>
      <c r="L2695" s="206"/>
      <c r="M2695" s="207"/>
      <c r="N2695" s="208"/>
      <c r="O2695" s="208"/>
      <c r="P2695" s="208"/>
      <c r="Q2695" s="208"/>
      <c r="R2695" s="208"/>
      <c r="S2695" s="208"/>
      <c r="T2695" s="209"/>
      <c r="AT2695" s="210" t="s">
        <v>181</v>
      </c>
      <c r="AU2695" s="210" t="s">
        <v>79</v>
      </c>
      <c r="AV2695" s="13" t="s">
        <v>79</v>
      </c>
      <c r="AW2695" s="13" t="s">
        <v>31</v>
      </c>
      <c r="AX2695" s="13" t="s">
        <v>69</v>
      </c>
      <c r="AY2695" s="210" t="s">
        <v>165</v>
      </c>
    </row>
    <row r="2696" spans="2:51" s="13" customFormat="1" ht="11.25">
      <c r="B2696" s="199"/>
      <c r="C2696" s="200"/>
      <c r="D2696" s="201" t="s">
        <v>181</v>
      </c>
      <c r="E2696" s="202" t="s">
        <v>19</v>
      </c>
      <c r="F2696" s="203" t="s">
        <v>3323</v>
      </c>
      <c r="G2696" s="200"/>
      <c r="H2696" s="204">
        <v>11.114000000000001</v>
      </c>
      <c r="I2696" s="205"/>
      <c r="J2696" s="200"/>
      <c r="K2696" s="200"/>
      <c r="L2696" s="206"/>
      <c r="M2696" s="207"/>
      <c r="N2696" s="208"/>
      <c r="O2696" s="208"/>
      <c r="P2696" s="208"/>
      <c r="Q2696" s="208"/>
      <c r="R2696" s="208"/>
      <c r="S2696" s="208"/>
      <c r="T2696" s="209"/>
      <c r="AT2696" s="210" t="s">
        <v>181</v>
      </c>
      <c r="AU2696" s="210" t="s">
        <v>79</v>
      </c>
      <c r="AV2696" s="13" t="s">
        <v>79</v>
      </c>
      <c r="AW2696" s="13" t="s">
        <v>31</v>
      </c>
      <c r="AX2696" s="13" t="s">
        <v>69</v>
      </c>
      <c r="AY2696" s="210" t="s">
        <v>165</v>
      </c>
    </row>
    <row r="2697" spans="2:51" s="13" customFormat="1" ht="11.25">
      <c r="B2697" s="199"/>
      <c r="C2697" s="200"/>
      <c r="D2697" s="201" t="s">
        <v>181</v>
      </c>
      <c r="E2697" s="202" t="s">
        <v>19</v>
      </c>
      <c r="F2697" s="203" t="s">
        <v>3278</v>
      </c>
      <c r="G2697" s="200"/>
      <c r="H2697" s="204">
        <v>13.22</v>
      </c>
      <c r="I2697" s="205"/>
      <c r="J2697" s="200"/>
      <c r="K2697" s="200"/>
      <c r="L2697" s="206"/>
      <c r="M2697" s="207"/>
      <c r="N2697" s="208"/>
      <c r="O2697" s="208"/>
      <c r="P2697" s="208"/>
      <c r="Q2697" s="208"/>
      <c r="R2697" s="208"/>
      <c r="S2697" s="208"/>
      <c r="T2697" s="209"/>
      <c r="AT2697" s="210" t="s">
        <v>181</v>
      </c>
      <c r="AU2697" s="210" t="s">
        <v>79</v>
      </c>
      <c r="AV2697" s="13" t="s">
        <v>79</v>
      </c>
      <c r="AW2697" s="13" t="s">
        <v>31</v>
      </c>
      <c r="AX2697" s="13" t="s">
        <v>69</v>
      </c>
      <c r="AY2697" s="210" t="s">
        <v>165</v>
      </c>
    </row>
    <row r="2698" spans="2:51" s="13" customFormat="1" ht="11.25">
      <c r="B2698" s="199"/>
      <c r="C2698" s="200"/>
      <c r="D2698" s="201" t="s">
        <v>181</v>
      </c>
      <c r="E2698" s="202" t="s">
        <v>19</v>
      </c>
      <c r="F2698" s="203" t="s">
        <v>3324</v>
      </c>
      <c r="G2698" s="200"/>
      <c r="H2698" s="204">
        <v>13.22</v>
      </c>
      <c r="I2698" s="205"/>
      <c r="J2698" s="200"/>
      <c r="K2698" s="200"/>
      <c r="L2698" s="206"/>
      <c r="M2698" s="207"/>
      <c r="N2698" s="208"/>
      <c r="O2698" s="208"/>
      <c r="P2698" s="208"/>
      <c r="Q2698" s="208"/>
      <c r="R2698" s="208"/>
      <c r="S2698" s="208"/>
      <c r="T2698" s="209"/>
      <c r="AT2698" s="210" t="s">
        <v>181</v>
      </c>
      <c r="AU2698" s="210" t="s">
        <v>79</v>
      </c>
      <c r="AV2698" s="13" t="s">
        <v>79</v>
      </c>
      <c r="AW2698" s="13" t="s">
        <v>31</v>
      </c>
      <c r="AX2698" s="13" t="s">
        <v>69</v>
      </c>
      <c r="AY2698" s="210" t="s">
        <v>165</v>
      </c>
    </row>
    <row r="2699" spans="2:51" s="13" customFormat="1" ht="22.5">
      <c r="B2699" s="199"/>
      <c r="C2699" s="200"/>
      <c r="D2699" s="201" t="s">
        <v>181</v>
      </c>
      <c r="E2699" s="202" t="s">
        <v>19</v>
      </c>
      <c r="F2699" s="203" t="s">
        <v>3325</v>
      </c>
      <c r="G2699" s="200"/>
      <c r="H2699" s="204">
        <v>29.884</v>
      </c>
      <c r="I2699" s="205"/>
      <c r="J2699" s="200"/>
      <c r="K2699" s="200"/>
      <c r="L2699" s="206"/>
      <c r="M2699" s="207"/>
      <c r="N2699" s="208"/>
      <c r="O2699" s="208"/>
      <c r="P2699" s="208"/>
      <c r="Q2699" s="208"/>
      <c r="R2699" s="208"/>
      <c r="S2699" s="208"/>
      <c r="T2699" s="209"/>
      <c r="AT2699" s="210" t="s">
        <v>181</v>
      </c>
      <c r="AU2699" s="210" t="s">
        <v>79</v>
      </c>
      <c r="AV2699" s="13" t="s">
        <v>79</v>
      </c>
      <c r="AW2699" s="13" t="s">
        <v>31</v>
      </c>
      <c r="AX2699" s="13" t="s">
        <v>69</v>
      </c>
      <c r="AY2699" s="210" t="s">
        <v>165</v>
      </c>
    </row>
    <row r="2700" spans="2:51" s="13" customFormat="1" ht="11.25">
      <c r="B2700" s="199"/>
      <c r="C2700" s="200"/>
      <c r="D2700" s="201" t="s">
        <v>181</v>
      </c>
      <c r="E2700" s="202" t="s">
        <v>19</v>
      </c>
      <c r="F2700" s="203" t="s">
        <v>3326</v>
      </c>
      <c r="G2700" s="200"/>
      <c r="H2700" s="204">
        <v>10.986000000000001</v>
      </c>
      <c r="I2700" s="205"/>
      <c r="J2700" s="200"/>
      <c r="K2700" s="200"/>
      <c r="L2700" s="206"/>
      <c r="M2700" s="207"/>
      <c r="N2700" s="208"/>
      <c r="O2700" s="208"/>
      <c r="P2700" s="208"/>
      <c r="Q2700" s="208"/>
      <c r="R2700" s="208"/>
      <c r="S2700" s="208"/>
      <c r="T2700" s="209"/>
      <c r="AT2700" s="210" t="s">
        <v>181</v>
      </c>
      <c r="AU2700" s="210" t="s">
        <v>79</v>
      </c>
      <c r="AV2700" s="13" t="s">
        <v>79</v>
      </c>
      <c r="AW2700" s="13" t="s">
        <v>31</v>
      </c>
      <c r="AX2700" s="13" t="s">
        <v>69</v>
      </c>
      <c r="AY2700" s="210" t="s">
        <v>165</v>
      </c>
    </row>
    <row r="2701" spans="2:51" s="13" customFormat="1" ht="11.25">
      <c r="B2701" s="199"/>
      <c r="C2701" s="200"/>
      <c r="D2701" s="201" t="s">
        <v>181</v>
      </c>
      <c r="E2701" s="202" t="s">
        <v>19</v>
      </c>
      <c r="F2701" s="203" t="s">
        <v>3327</v>
      </c>
      <c r="G2701" s="200"/>
      <c r="H2701" s="204">
        <v>6.0359999999999996</v>
      </c>
      <c r="I2701" s="205"/>
      <c r="J2701" s="200"/>
      <c r="K2701" s="200"/>
      <c r="L2701" s="206"/>
      <c r="M2701" s="207"/>
      <c r="N2701" s="208"/>
      <c r="O2701" s="208"/>
      <c r="P2701" s="208"/>
      <c r="Q2701" s="208"/>
      <c r="R2701" s="208"/>
      <c r="S2701" s="208"/>
      <c r="T2701" s="209"/>
      <c r="AT2701" s="210" t="s">
        <v>181</v>
      </c>
      <c r="AU2701" s="210" t="s">
        <v>79</v>
      </c>
      <c r="AV2701" s="13" t="s">
        <v>79</v>
      </c>
      <c r="AW2701" s="13" t="s">
        <v>31</v>
      </c>
      <c r="AX2701" s="13" t="s">
        <v>69</v>
      </c>
      <c r="AY2701" s="210" t="s">
        <v>165</v>
      </c>
    </row>
    <row r="2702" spans="2:51" s="13" customFormat="1" ht="11.25">
      <c r="B2702" s="199"/>
      <c r="C2702" s="200"/>
      <c r="D2702" s="201" t="s">
        <v>181</v>
      </c>
      <c r="E2702" s="202" t="s">
        <v>19</v>
      </c>
      <c r="F2702" s="203" t="s">
        <v>3328</v>
      </c>
      <c r="G2702" s="200"/>
      <c r="H2702" s="204">
        <v>6.4859999999999998</v>
      </c>
      <c r="I2702" s="205"/>
      <c r="J2702" s="200"/>
      <c r="K2702" s="200"/>
      <c r="L2702" s="206"/>
      <c r="M2702" s="207"/>
      <c r="N2702" s="208"/>
      <c r="O2702" s="208"/>
      <c r="P2702" s="208"/>
      <c r="Q2702" s="208"/>
      <c r="R2702" s="208"/>
      <c r="S2702" s="208"/>
      <c r="T2702" s="209"/>
      <c r="AT2702" s="210" t="s">
        <v>181</v>
      </c>
      <c r="AU2702" s="210" t="s">
        <v>79</v>
      </c>
      <c r="AV2702" s="13" t="s">
        <v>79</v>
      </c>
      <c r="AW2702" s="13" t="s">
        <v>31</v>
      </c>
      <c r="AX2702" s="13" t="s">
        <v>69</v>
      </c>
      <c r="AY2702" s="210" t="s">
        <v>165</v>
      </c>
    </row>
    <row r="2703" spans="2:51" s="13" customFormat="1" ht="11.25">
      <c r="B2703" s="199"/>
      <c r="C2703" s="200"/>
      <c r="D2703" s="201" t="s">
        <v>181</v>
      </c>
      <c r="E2703" s="202" t="s">
        <v>19</v>
      </c>
      <c r="F2703" s="203" t="s">
        <v>3329</v>
      </c>
      <c r="G2703" s="200"/>
      <c r="H2703" s="204">
        <v>8.7219999999999995</v>
      </c>
      <c r="I2703" s="205"/>
      <c r="J2703" s="200"/>
      <c r="K2703" s="200"/>
      <c r="L2703" s="206"/>
      <c r="M2703" s="207"/>
      <c r="N2703" s="208"/>
      <c r="O2703" s="208"/>
      <c r="P2703" s="208"/>
      <c r="Q2703" s="208"/>
      <c r="R2703" s="208"/>
      <c r="S2703" s="208"/>
      <c r="T2703" s="209"/>
      <c r="AT2703" s="210" t="s">
        <v>181</v>
      </c>
      <c r="AU2703" s="210" t="s">
        <v>79</v>
      </c>
      <c r="AV2703" s="13" t="s">
        <v>79</v>
      </c>
      <c r="AW2703" s="13" t="s">
        <v>31</v>
      </c>
      <c r="AX2703" s="13" t="s">
        <v>69</v>
      </c>
      <c r="AY2703" s="210" t="s">
        <v>165</v>
      </c>
    </row>
    <row r="2704" spans="2:51" s="13" customFormat="1" ht="11.25">
      <c r="B2704" s="199"/>
      <c r="C2704" s="200"/>
      <c r="D2704" s="201" t="s">
        <v>181</v>
      </c>
      <c r="E2704" s="202" t="s">
        <v>19</v>
      </c>
      <c r="F2704" s="203" t="s">
        <v>3330</v>
      </c>
      <c r="G2704" s="200"/>
      <c r="H2704" s="204">
        <v>15.12</v>
      </c>
      <c r="I2704" s="205"/>
      <c r="J2704" s="200"/>
      <c r="K2704" s="200"/>
      <c r="L2704" s="206"/>
      <c r="M2704" s="207"/>
      <c r="N2704" s="208"/>
      <c r="O2704" s="208"/>
      <c r="P2704" s="208"/>
      <c r="Q2704" s="208"/>
      <c r="R2704" s="208"/>
      <c r="S2704" s="208"/>
      <c r="T2704" s="209"/>
      <c r="AT2704" s="210" t="s">
        <v>181</v>
      </c>
      <c r="AU2704" s="210" t="s">
        <v>79</v>
      </c>
      <c r="AV2704" s="13" t="s">
        <v>79</v>
      </c>
      <c r="AW2704" s="13" t="s">
        <v>31</v>
      </c>
      <c r="AX2704" s="13" t="s">
        <v>69</v>
      </c>
      <c r="AY2704" s="210" t="s">
        <v>165</v>
      </c>
    </row>
    <row r="2705" spans="1:65" s="13" customFormat="1" ht="11.25">
      <c r="B2705" s="199"/>
      <c r="C2705" s="200"/>
      <c r="D2705" s="201" t="s">
        <v>181</v>
      </c>
      <c r="E2705" s="202" t="s">
        <v>19</v>
      </c>
      <c r="F2705" s="203" t="s">
        <v>3331</v>
      </c>
      <c r="G2705" s="200"/>
      <c r="H2705" s="204">
        <v>13.956</v>
      </c>
      <c r="I2705" s="205"/>
      <c r="J2705" s="200"/>
      <c r="K2705" s="200"/>
      <c r="L2705" s="206"/>
      <c r="M2705" s="207"/>
      <c r="N2705" s="208"/>
      <c r="O2705" s="208"/>
      <c r="P2705" s="208"/>
      <c r="Q2705" s="208"/>
      <c r="R2705" s="208"/>
      <c r="S2705" s="208"/>
      <c r="T2705" s="209"/>
      <c r="AT2705" s="210" t="s">
        <v>181</v>
      </c>
      <c r="AU2705" s="210" t="s">
        <v>79</v>
      </c>
      <c r="AV2705" s="13" t="s">
        <v>79</v>
      </c>
      <c r="AW2705" s="13" t="s">
        <v>31</v>
      </c>
      <c r="AX2705" s="13" t="s">
        <v>69</v>
      </c>
      <c r="AY2705" s="210" t="s">
        <v>165</v>
      </c>
    </row>
    <row r="2706" spans="1:65" s="13" customFormat="1" ht="11.25">
      <c r="B2706" s="199"/>
      <c r="C2706" s="200"/>
      <c r="D2706" s="201" t="s">
        <v>181</v>
      </c>
      <c r="E2706" s="202" t="s">
        <v>19</v>
      </c>
      <c r="F2706" s="203" t="s">
        <v>3332</v>
      </c>
      <c r="G2706" s="200"/>
      <c r="H2706" s="204">
        <v>12.724</v>
      </c>
      <c r="I2706" s="205"/>
      <c r="J2706" s="200"/>
      <c r="K2706" s="200"/>
      <c r="L2706" s="206"/>
      <c r="M2706" s="207"/>
      <c r="N2706" s="208"/>
      <c r="O2706" s="208"/>
      <c r="P2706" s="208"/>
      <c r="Q2706" s="208"/>
      <c r="R2706" s="208"/>
      <c r="S2706" s="208"/>
      <c r="T2706" s="209"/>
      <c r="AT2706" s="210" t="s">
        <v>181</v>
      </c>
      <c r="AU2706" s="210" t="s">
        <v>79</v>
      </c>
      <c r="AV2706" s="13" t="s">
        <v>79</v>
      </c>
      <c r="AW2706" s="13" t="s">
        <v>31</v>
      </c>
      <c r="AX2706" s="13" t="s">
        <v>69</v>
      </c>
      <c r="AY2706" s="210" t="s">
        <v>165</v>
      </c>
    </row>
    <row r="2707" spans="1:65" s="13" customFormat="1" ht="11.25">
      <c r="B2707" s="199"/>
      <c r="C2707" s="200"/>
      <c r="D2707" s="201" t="s">
        <v>181</v>
      </c>
      <c r="E2707" s="202" t="s">
        <v>19</v>
      </c>
      <c r="F2707" s="203" t="s">
        <v>3333</v>
      </c>
      <c r="G2707" s="200"/>
      <c r="H2707" s="204">
        <v>7.4359999999999999</v>
      </c>
      <c r="I2707" s="205"/>
      <c r="J2707" s="200"/>
      <c r="K2707" s="200"/>
      <c r="L2707" s="206"/>
      <c r="M2707" s="207"/>
      <c r="N2707" s="208"/>
      <c r="O2707" s="208"/>
      <c r="P2707" s="208"/>
      <c r="Q2707" s="208"/>
      <c r="R2707" s="208"/>
      <c r="S2707" s="208"/>
      <c r="T2707" s="209"/>
      <c r="AT2707" s="210" t="s">
        <v>181</v>
      </c>
      <c r="AU2707" s="210" t="s">
        <v>79</v>
      </c>
      <c r="AV2707" s="13" t="s">
        <v>79</v>
      </c>
      <c r="AW2707" s="13" t="s">
        <v>31</v>
      </c>
      <c r="AX2707" s="13" t="s">
        <v>69</v>
      </c>
      <c r="AY2707" s="210" t="s">
        <v>165</v>
      </c>
    </row>
    <row r="2708" spans="1:65" s="15" customFormat="1" ht="11.25">
      <c r="B2708" s="221"/>
      <c r="C2708" s="222"/>
      <c r="D2708" s="201" t="s">
        <v>181</v>
      </c>
      <c r="E2708" s="223" t="s">
        <v>19</v>
      </c>
      <c r="F2708" s="224" t="s">
        <v>184</v>
      </c>
      <c r="G2708" s="222"/>
      <c r="H2708" s="225">
        <v>447.88799999999998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181</v>
      </c>
      <c r="AU2708" s="231" t="s">
        <v>79</v>
      </c>
      <c r="AV2708" s="15" t="s">
        <v>88</v>
      </c>
      <c r="AW2708" s="15" t="s">
        <v>31</v>
      </c>
      <c r="AX2708" s="15" t="s">
        <v>73</v>
      </c>
      <c r="AY2708" s="231" t="s">
        <v>165</v>
      </c>
    </row>
    <row r="2709" spans="1:65" s="2" customFormat="1" ht="24.2" customHeight="1">
      <c r="A2709" s="37"/>
      <c r="B2709" s="38"/>
      <c r="C2709" s="233" t="s">
        <v>2013</v>
      </c>
      <c r="D2709" s="233" t="s">
        <v>502</v>
      </c>
      <c r="E2709" s="234" t="s">
        <v>3334</v>
      </c>
      <c r="F2709" s="235" t="s">
        <v>3335</v>
      </c>
      <c r="G2709" s="236" t="s">
        <v>323</v>
      </c>
      <c r="H2709" s="237">
        <v>515.07100000000003</v>
      </c>
      <c r="I2709" s="238"/>
      <c r="J2709" s="239">
        <f>ROUND(I2709*H2709,2)</f>
        <v>0</v>
      </c>
      <c r="K2709" s="235" t="s">
        <v>171</v>
      </c>
      <c r="L2709" s="240"/>
      <c r="M2709" s="241" t="s">
        <v>19</v>
      </c>
      <c r="N2709" s="242" t="s">
        <v>41</v>
      </c>
      <c r="O2709" s="67"/>
      <c r="P2709" s="190">
        <f>O2709*H2709</f>
        <v>0</v>
      </c>
      <c r="Q2709" s="190">
        <v>1.465E-2</v>
      </c>
      <c r="R2709" s="190">
        <f>Q2709*H2709</f>
        <v>7.5457901500000002</v>
      </c>
      <c r="S2709" s="190">
        <v>0</v>
      </c>
      <c r="T2709" s="191">
        <f>S2709*H2709</f>
        <v>0</v>
      </c>
      <c r="U2709" s="37"/>
      <c r="V2709" s="37"/>
      <c r="W2709" s="37"/>
      <c r="X2709" s="37"/>
      <c r="Y2709" s="37"/>
      <c r="Z2709" s="37"/>
      <c r="AA2709" s="37"/>
      <c r="AB2709" s="37"/>
      <c r="AC2709" s="37"/>
      <c r="AD2709" s="37"/>
      <c r="AE2709" s="37"/>
      <c r="AR2709" s="192" t="s">
        <v>297</v>
      </c>
      <c r="AT2709" s="192" t="s">
        <v>502</v>
      </c>
      <c r="AU2709" s="192" t="s">
        <v>79</v>
      </c>
      <c r="AY2709" s="20" t="s">
        <v>165</v>
      </c>
      <c r="BE2709" s="193">
        <f>IF(N2709="základní",J2709,0)</f>
        <v>0</v>
      </c>
      <c r="BF2709" s="193">
        <f>IF(N2709="snížená",J2709,0)</f>
        <v>0</v>
      </c>
      <c r="BG2709" s="193">
        <f>IF(N2709="zákl. přenesená",J2709,0)</f>
        <v>0</v>
      </c>
      <c r="BH2709" s="193">
        <f>IF(N2709="sníž. přenesená",J2709,0)</f>
        <v>0</v>
      </c>
      <c r="BI2709" s="193">
        <f>IF(N2709="nulová",J2709,0)</f>
        <v>0</v>
      </c>
      <c r="BJ2709" s="20" t="s">
        <v>79</v>
      </c>
      <c r="BK2709" s="193">
        <f>ROUND(I2709*H2709,2)</f>
        <v>0</v>
      </c>
      <c r="BL2709" s="20" t="s">
        <v>226</v>
      </c>
      <c r="BM2709" s="192" t="s">
        <v>3336</v>
      </c>
    </row>
    <row r="2710" spans="1:65" s="13" customFormat="1" ht="11.25">
      <c r="B2710" s="199"/>
      <c r="C2710" s="200"/>
      <c r="D2710" s="201" t="s">
        <v>181</v>
      </c>
      <c r="E2710" s="202" t="s">
        <v>19</v>
      </c>
      <c r="F2710" s="203" t="s">
        <v>3337</v>
      </c>
      <c r="G2710" s="200"/>
      <c r="H2710" s="204">
        <v>515.07100000000003</v>
      </c>
      <c r="I2710" s="205"/>
      <c r="J2710" s="200"/>
      <c r="K2710" s="200"/>
      <c r="L2710" s="206"/>
      <c r="M2710" s="207"/>
      <c r="N2710" s="208"/>
      <c r="O2710" s="208"/>
      <c r="P2710" s="208"/>
      <c r="Q2710" s="208"/>
      <c r="R2710" s="208"/>
      <c r="S2710" s="208"/>
      <c r="T2710" s="209"/>
      <c r="AT2710" s="210" t="s">
        <v>181</v>
      </c>
      <c r="AU2710" s="210" t="s">
        <v>79</v>
      </c>
      <c r="AV2710" s="13" t="s">
        <v>79</v>
      </c>
      <c r="AW2710" s="13" t="s">
        <v>31</v>
      </c>
      <c r="AX2710" s="13" t="s">
        <v>69</v>
      </c>
      <c r="AY2710" s="210" t="s">
        <v>165</v>
      </c>
    </row>
    <row r="2711" spans="1:65" s="15" customFormat="1" ht="11.25">
      <c r="B2711" s="221"/>
      <c r="C2711" s="222"/>
      <c r="D2711" s="201" t="s">
        <v>181</v>
      </c>
      <c r="E2711" s="223" t="s">
        <v>19</v>
      </c>
      <c r="F2711" s="224" t="s">
        <v>184</v>
      </c>
      <c r="G2711" s="222"/>
      <c r="H2711" s="225">
        <v>515.07100000000003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181</v>
      </c>
      <c r="AU2711" s="231" t="s">
        <v>79</v>
      </c>
      <c r="AV2711" s="15" t="s">
        <v>88</v>
      </c>
      <c r="AW2711" s="15" t="s">
        <v>31</v>
      </c>
      <c r="AX2711" s="15" t="s">
        <v>73</v>
      </c>
      <c r="AY2711" s="231" t="s">
        <v>165</v>
      </c>
    </row>
    <row r="2712" spans="1:65" s="2" customFormat="1" ht="24.2" customHeight="1">
      <c r="A2712" s="37"/>
      <c r="B2712" s="38"/>
      <c r="C2712" s="181" t="s">
        <v>3338</v>
      </c>
      <c r="D2712" s="181" t="s">
        <v>167</v>
      </c>
      <c r="E2712" s="182" t="s">
        <v>3339</v>
      </c>
      <c r="F2712" s="183" t="s">
        <v>3340</v>
      </c>
      <c r="G2712" s="184" t="s">
        <v>323</v>
      </c>
      <c r="H2712" s="185">
        <v>447.88799999999998</v>
      </c>
      <c r="I2712" s="186"/>
      <c r="J2712" s="187">
        <f>ROUND(I2712*H2712,2)</f>
        <v>0</v>
      </c>
      <c r="K2712" s="183" t="s">
        <v>531</v>
      </c>
      <c r="L2712" s="42"/>
      <c r="M2712" s="188" t="s">
        <v>19</v>
      </c>
      <c r="N2712" s="189" t="s">
        <v>41</v>
      </c>
      <c r="O2712" s="67"/>
      <c r="P2712" s="190">
        <f>O2712*H2712</f>
        <v>0</v>
      </c>
      <c r="Q2712" s="190">
        <v>0</v>
      </c>
      <c r="R2712" s="190">
        <f>Q2712*H2712</f>
        <v>0</v>
      </c>
      <c r="S2712" s="190">
        <v>0</v>
      </c>
      <c r="T2712" s="191">
        <f>S2712*H2712</f>
        <v>0</v>
      </c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R2712" s="192" t="s">
        <v>226</v>
      </c>
      <c r="AT2712" s="192" t="s">
        <v>167</v>
      </c>
      <c r="AU2712" s="192" t="s">
        <v>79</v>
      </c>
      <c r="AY2712" s="20" t="s">
        <v>165</v>
      </c>
      <c r="BE2712" s="193">
        <f>IF(N2712="základní",J2712,0)</f>
        <v>0</v>
      </c>
      <c r="BF2712" s="193">
        <f>IF(N2712="snížená",J2712,0)</f>
        <v>0</v>
      </c>
      <c r="BG2712" s="193">
        <f>IF(N2712="zákl. přenesená",J2712,0)</f>
        <v>0</v>
      </c>
      <c r="BH2712" s="193">
        <f>IF(N2712="sníž. přenesená",J2712,0)</f>
        <v>0</v>
      </c>
      <c r="BI2712" s="193">
        <f>IF(N2712="nulová",J2712,0)</f>
        <v>0</v>
      </c>
      <c r="BJ2712" s="20" t="s">
        <v>79</v>
      </c>
      <c r="BK2712" s="193">
        <f>ROUND(I2712*H2712,2)</f>
        <v>0</v>
      </c>
      <c r="BL2712" s="20" t="s">
        <v>226</v>
      </c>
      <c r="BM2712" s="192" t="s">
        <v>3341</v>
      </c>
    </row>
    <row r="2713" spans="1:65" s="2" customFormat="1" ht="33" customHeight="1">
      <c r="A2713" s="37"/>
      <c r="B2713" s="38"/>
      <c r="C2713" s="181" t="s">
        <v>2018</v>
      </c>
      <c r="D2713" s="181" t="s">
        <v>167</v>
      </c>
      <c r="E2713" s="182" t="s">
        <v>3342</v>
      </c>
      <c r="F2713" s="183" t="s">
        <v>3343</v>
      </c>
      <c r="G2713" s="184" t="s">
        <v>170</v>
      </c>
      <c r="H2713" s="185">
        <v>91.38</v>
      </c>
      <c r="I2713" s="186"/>
      <c r="J2713" s="187">
        <f>ROUND(I2713*H2713,2)</f>
        <v>0</v>
      </c>
      <c r="K2713" s="183" t="s">
        <v>171</v>
      </c>
      <c r="L2713" s="42"/>
      <c r="M2713" s="188" t="s">
        <v>19</v>
      </c>
      <c r="N2713" s="189" t="s">
        <v>41</v>
      </c>
      <c r="O2713" s="67"/>
      <c r="P2713" s="190">
        <f>O2713*H2713</f>
        <v>0</v>
      </c>
      <c r="Q2713" s="190">
        <v>2.0000000000000001E-4</v>
      </c>
      <c r="R2713" s="190">
        <f>Q2713*H2713</f>
        <v>1.8276000000000001E-2</v>
      </c>
      <c r="S2713" s="190">
        <v>0</v>
      </c>
      <c r="T2713" s="191">
        <f>S2713*H2713</f>
        <v>0</v>
      </c>
      <c r="U2713" s="37"/>
      <c r="V2713" s="37"/>
      <c r="W2713" s="37"/>
      <c r="X2713" s="37"/>
      <c r="Y2713" s="37"/>
      <c r="Z2713" s="37"/>
      <c r="AA2713" s="37"/>
      <c r="AB2713" s="37"/>
      <c r="AC2713" s="37"/>
      <c r="AD2713" s="37"/>
      <c r="AE2713" s="37"/>
      <c r="AR2713" s="192" t="s">
        <v>226</v>
      </c>
      <c r="AT2713" s="192" t="s">
        <v>167</v>
      </c>
      <c r="AU2713" s="192" t="s">
        <v>79</v>
      </c>
      <c r="AY2713" s="20" t="s">
        <v>165</v>
      </c>
      <c r="BE2713" s="193">
        <f>IF(N2713="základní",J2713,0)</f>
        <v>0</v>
      </c>
      <c r="BF2713" s="193">
        <f>IF(N2713="snížená",J2713,0)</f>
        <v>0</v>
      </c>
      <c r="BG2713" s="193">
        <f>IF(N2713="zákl. přenesená",J2713,0)</f>
        <v>0</v>
      </c>
      <c r="BH2713" s="193">
        <f>IF(N2713="sníž. přenesená",J2713,0)</f>
        <v>0</v>
      </c>
      <c r="BI2713" s="193">
        <f>IF(N2713="nulová",J2713,0)</f>
        <v>0</v>
      </c>
      <c r="BJ2713" s="20" t="s">
        <v>79</v>
      </c>
      <c r="BK2713" s="193">
        <f>ROUND(I2713*H2713,2)</f>
        <v>0</v>
      </c>
      <c r="BL2713" s="20" t="s">
        <v>226</v>
      </c>
      <c r="BM2713" s="192" t="s">
        <v>3344</v>
      </c>
    </row>
    <row r="2714" spans="1:65" s="2" customFormat="1" ht="11.25">
      <c r="A2714" s="37"/>
      <c r="B2714" s="38"/>
      <c r="C2714" s="39"/>
      <c r="D2714" s="194" t="s">
        <v>172</v>
      </c>
      <c r="E2714" s="39"/>
      <c r="F2714" s="195" t="s">
        <v>3345</v>
      </c>
      <c r="G2714" s="39"/>
      <c r="H2714" s="39"/>
      <c r="I2714" s="196"/>
      <c r="J2714" s="39"/>
      <c r="K2714" s="39"/>
      <c r="L2714" s="42"/>
      <c r="M2714" s="197"/>
      <c r="N2714" s="198"/>
      <c r="O2714" s="67"/>
      <c r="P2714" s="67"/>
      <c r="Q2714" s="67"/>
      <c r="R2714" s="67"/>
      <c r="S2714" s="67"/>
      <c r="T2714" s="68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T2714" s="20" t="s">
        <v>172</v>
      </c>
      <c r="AU2714" s="20" t="s">
        <v>79</v>
      </c>
    </row>
    <row r="2715" spans="1:65" s="13" customFormat="1" ht="11.25">
      <c r="B2715" s="199"/>
      <c r="C2715" s="200"/>
      <c r="D2715" s="201" t="s">
        <v>181</v>
      </c>
      <c r="E2715" s="202" t="s">
        <v>19</v>
      </c>
      <c r="F2715" s="203" t="s">
        <v>3346</v>
      </c>
      <c r="G2715" s="200"/>
      <c r="H2715" s="204">
        <v>2.2999999999999998</v>
      </c>
      <c r="I2715" s="205"/>
      <c r="J2715" s="200"/>
      <c r="K2715" s="200"/>
      <c r="L2715" s="206"/>
      <c r="M2715" s="207"/>
      <c r="N2715" s="208"/>
      <c r="O2715" s="208"/>
      <c r="P2715" s="208"/>
      <c r="Q2715" s="208"/>
      <c r="R2715" s="208"/>
      <c r="S2715" s="208"/>
      <c r="T2715" s="209"/>
      <c r="AT2715" s="210" t="s">
        <v>181</v>
      </c>
      <c r="AU2715" s="210" t="s">
        <v>79</v>
      </c>
      <c r="AV2715" s="13" t="s">
        <v>79</v>
      </c>
      <c r="AW2715" s="13" t="s">
        <v>31</v>
      </c>
      <c r="AX2715" s="13" t="s">
        <v>69</v>
      </c>
      <c r="AY2715" s="210" t="s">
        <v>165</v>
      </c>
    </row>
    <row r="2716" spans="1:65" s="13" customFormat="1" ht="11.25">
      <c r="B2716" s="199"/>
      <c r="C2716" s="200"/>
      <c r="D2716" s="201" t="s">
        <v>181</v>
      </c>
      <c r="E2716" s="202" t="s">
        <v>19</v>
      </c>
      <c r="F2716" s="203" t="s">
        <v>3347</v>
      </c>
      <c r="G2716" s="200"/>
      <c r="H2716" s="204">
        <v>10.9</v>
      </c>
      <c r="I2716" s="205"/>
      <c r="J2716" s="200"/>
      <c r="K2716" s="200"/>
      <c r="L2716" s="206"/>
      <c r="M2716" s="207"/>
      <c r="N2716" s="208"/>
      <c r="O2716" s="208"/>
      <c r="P2716" s="208"/>
      <c r="Q2716" s="208"/>
      <c r="R2716" s="208"/>
      <c r="S2716" s="208"/>
      <c r="T2716" s="209"/>
      <c r="AT2716" s="210" t="s">
        <v>181</v>
      </c>
      <c r="AU2716" s="210" t="s">
        <v>79</v>
      </c>
      <c r="AV2716" s="13" t="s">
        <v>79</v>
      </c>
      <c r="AW2716" s="13" t="s">
        <v>31</v>
      </c>
      <c r="AX2716" s="13" t="s">
        <v>69</v>
      </c>
      <c r="AY2716" s="210" t="s">
        <v>165</v>
      </c>
    </row>
    <row r="2717" spans="1:65" s="13" customFormat="1" ht="11.25">
      <c r="B2717" s="199"/>
      <c r="C2717" s="200"/>
      <c r="D2717" s="201" t="s">
        <v>181</v>
      </c>
      <c r="E2717" s="202" t="s">
        <v>19</v>
      </c>
      <c r="F2717" s="203" t="s">
        <v>3348</v>
      </c>
      <c r="G2717" s="200"/>
      <c r="H2717" s="204">
        <v>2.4</v>
      </c>
      <c r="I2717" s="205"/>
      <c r="J2717" s="200"/>
      <c r="K2717" s="200"/>
      <c r="L2717" s="206"/>
      <c r="M2717" s="207"/>
      <c r="N2717" s="208"/>
      <c r="O2717" s="208"/>
      <c r="P2717" s="208"/>
      <c r="Q2717" s="208"/>
      <c r="R2717" s="208"/>
      <c r="S2717" s="208"/>
      <c r="T2717" s="209"/>
      <c r="AT2717" s="210" t="s">
        <v>181</v>
      </c>
      <c r="AU2717" s="210" t="s">
        <v>79</v>
      </c>
      <c r="AV2717" s="13" t="s">
        <v>79</v>
      </c>
      <c r="AW2717" s="13" t="s">
        <v>31</v>
      </c>
      <c r="AX2717" s="13" t="s">
        <v>69</v>
      </c>
      <c r="AY2717" s="210" t="s">
        <v>165</v>
      </c>
    </row>
    <row r="2718" spans="1:65" s="13" customFormat="1" ht="11.25">
      <c r="B2718" s="199"/>
      <c r="C2718" s="200"/>
      <c r="D2718" s="201" t="s">
        <v>181</v>
      </c>
      <c r="E2718" s="202" t="s">
        <v>19</v>
      </c>
      <c r="F2718" s="203" t="s">
        <v>3349</v>
      </c>
      <c r="G2718" s="200"/>
      <c r="H2718" s="204">
        <v>7.4</v>
      </c>
      <c r="I2718" s="205"/>
      <c r="J2718" s="200"/>
      <c r="K2718" s="200"/>
      <c r="L2718" s="206"/>
      <c r="M2718" s="207"/>
      <c r="N2718" s="208"/>
      <c r="O2718" s="208"/>
      <c r="P2718" s="208"/>
      <c r="Q2718" s="208"/>
      <c r="R2718" s="208"/>
      <c r="S2718" s="208"/>
      <c r="T2718" s="209"/>
      <c r="AT2718" s="210" t="s">
        <v>181</v>
      </c>
      <c r="AU2718" s="210" t="s">
        <v>79</v>
      </c>
      <c r="AV2718" s="13" t="s">
        <v>79</v>
      </c>
      <c r="AW2718" s="13" t="s">
        <v>31</v>
      </c>
      <c r="AX2718" s="13" t="s">
        <v>69</v>
      </c>
      <c r="AY2718" s="210" t="s">
        <v>165</v>
      </c>
    </row>
    <row r="2719" spans="1:65" s="13" customFormat="1" ht="11.25">
      <c r="B2719" s="199"/>
      <c r="C2719" s="200"/>
      <c r="D2719" s="201" t="s">
        <v>181</v>
      </c>
      <c r="E2719" s="202" t="s">
        <v>19</v>
      </c>
      <c r="F2719" s="203" t="s">
        <v>3350</v>
      </c>
      <c r="G2719" s="200"/>
      <c r="H2719" s="204">
        <v>3</v>
      </c>
      <c r="I2719" s="205"/>
      <c r="J2719" s="200"/>
      <c r="K2719" s="200"/>
      <c r="L2719" s="206"/>
      <c r="M2719" s="207"/>
      <c r="N2719" s="208"/>
      <c r="O2719" s="208"/>
      <c r="P2719" s="208"/>
      <c r="Q2719" s="208"/>
      <c r="R2719" s="208"/>
      <c r="S2719" s="208"/>
      <c r="T2719" s="209"/>
      <c r="AT2719" s="210" t="s">
        <v>181</v>
      </c>
      <c r="AU2719" s="210" t="s">
        <v>79</v>
      </c>
      <c r="AV2719" s="13" t="s">
        <v>79</v>
      </c>
      <c r="AW2719" s="13" t="s">
        <v>31</v>
      </c>
      <c r="AX2719" s="13" t="s">
        <v>69</v>
      </c>
      <c r="AY2719" s="210" t="s">
        <v>165</v>
      </c>
    </row>
    <row r="2720" spans="1:65" s="13" customFormat="1" ht="11.25">
      <c r="B2720" s="199"/>
      <c r="C2720" s="200"/>
      <c r="D2720" s="201" t="s">
        <v>181</v>
      </c>
      <c r="E2720" s="202" t="s">
        <v>19</v>
      </c>
      <c r="F2720" s="203" t="s">
        <v>3351</v>
      </c>
      <c r="G2720" s="200"/>
      <c r="H2720" s="204">
        <v>3</v>
      </c>
      <c r="I2720" s="205"/>
      <c r="J2720" s="200"/>
      <c r="K2720" s="200"/>
      <c r="L2720" s="206"/>
      <c r="M2720" s="207"/>
      <c r="N2720" s="208"/>
      <c r="O2720" s="208"/>
      <c r="P2720" s="208"/>
      <c r="Q2720" s="208"/>
      <c r="R2720" s="208"/>
      <c r="S2720" s="208"/>
      <c r="T2720" s="209"/>
      <c r="AT2720" s="210" t="s">
        <v>181</v>
      </c>
      <c r="AU2720" s="210" t="s">
        <v>79</v>
      </c>
      <c r="AV2720" s="13" t="s">
        <v>79</v>
      </c>
      <c r="AW2720" s="13" t="s">
        <v>31</v>
      </c>
      <c r="AX2720" s="13" t="s">
        <v>69</v>
      </c>
      <c r="AY2720" s="210" t="s">
        <v>165</v>
      </c>
    </row>
    <row r="2721" spans="1:65" s="13" customFormat="1" ht="11.25">
      <c r="B2721" s="199"/>
      <c r="C2721" s="200"/>
      <c r="D2721" s="201" t="s">
        <v>181</v>
      </c>
      <c r="E2721" s="202" t="s">
        <v>19</v>
      </c>
      <c r="F2721" s="203" t="s">
        <v>3352</v>
      </c>
      <c r="G2721" s="200"/>
      <c r="H2721" s="204">
        <v>49</v>
      </c>
      <c r="I2721" s="205"/>
      <c r="J2721" s="200"/>
      <c r="K2721" s="200"/>
      <c r="L2721" s="206"/>
      <c r="M2721" s="207"/>
      <c r="N2721" s="208"/>
      <c r="O2721" s="208"/>
      <c r="P2721" s="208"/>
      <c r="Q2721" s="208"/>
      <c r="R2721" s="208"/>
      <c r="S2721" s="208"/>
      <c r="T2721" s="209"/>
      <c r="AT2721" s="210" t="s">
        <v>181</v>
      </c>
      <c r="AU2721" s="210" t="s">
        <v>79</v>
      </c>
      <c r="AV2721" s="13" t="s">
        <v>79</v>
      </c>
      <c r="AW2721" s="13" t="s">
        <v>31</v>
      </c>
      <c r="AX2721" s="13" t="s">
        <v>69</v>
      </c>
      <c r="AY2721" s="210" t="s">
        <v>165</v>
      </c>
    </row>
    <row r="2722" spans="1:65" s="13" customFormat="1" ht="11.25">
      <c r="B2722" s="199"/>
      <c r="C2722" s="200"/>
      <c r="D2722" s="201" t="s">
        <v>181</v>
      </c>
      <c r="E2722" s="202" t="s">
        <v>19</v>
      </c>
      <c r="F2722" s="203" t="s">
        <v>3353</v>
      </c>
      <c r="G2722" s="200"/>
      <c r="H2722" s="204">
        <v>6</v>
      </c>
      <c r="I2722" s="205"/>
      <c r="J2722" s="200"/>
      <c r="K2722" s="200"/>
      <c r="L2722" s="206"/>
      <c r="M2722" s="207"/>
      <c r="N2722" s="208"/>
      <c r="O2722" s="208"/>
      <c r="P2722" s="208"/>
      <c r="Q2722" s="208"/>
      <c r="R2722" s="208"/>
      <c r="S2722" s="208"/>
      <c r="T2722" s="209"/>
      <c r="AT2722" s="210" t="s">
        <v>181</v>
      </c>
      <c r="AU2722" s="210" t="s">
        <v>79</v>
      </c>
      <c r="AV2722" s="13" t="s">
        <v>79</v>
      </c>
      <c r="AW2722" s="13" t="s">
        <v>31</v>
      </c>
      <c r="AX2722" s="13" t="s">
        <v>69</v>
      </c>
      <c r="AY2722" s="210" t="s">
        <v>165</v>
      </c>
    </row>
    <row r="2723" spans="1:65" s="13" customFormat="1" ht="11.25">
      <c r="B2723" s="199"/>
      <c r="C2723" s="200"/>
      <c r="D2723" s="201" t="s">
        <v>181</v>
      </c>
      <c r="E2723" s="202" t="s">
        <v>19</v>
      </c>
      <c r="F2723" s="203" t="s">
        <v>3354</v>
      </c>
      <c r="G2723" s="200"/>
      <c r="H2723" s="204">
        <v>4.5</v>
      </c>
      <c r="I2723" s="205"/>
      <c r="J2723" s="200"/>
      <c r="K2723" s="200"/>
      <c r="L2723" s="206"/>
      <c r="M2723" s="207"/>
      <c r="N2723" s="208"/>
      <c r="O2723" s="208"/>
      <c r="P2723" s="208"/>
      <c r="Q2723" s="208"/>
      <c r="R2723" s="208"/>
      <c r="S2723" s="208"/>
      <c r="T2723" s="209"/>
      <c r="AT2723" s="210" t="s">
        <v>181</v>
      </c>
      <c r="AU2723" s="210" t="s">
        <v>79</v>
      </c>
      <c r="AV2723" s="13" t="s">
        <v>79</v>
      </c>
      <c r="AW2723" s="13" t="s">
        <v>31</v>
      </c>
      <c r="AX2723" s="13" t="s">
        <v>69</v>
      </c>
      <c r="AY2723" s="210" t="s">
        <v>165</v>
      </c>
    </row>
    <row r="2724" spans="1:65" s="13" customFormat="1" ht="11.25">
      <c r="B2724" s="199"/>
      <c r="C2724" s="200"/>
      <c r="D2724" s="201" t="s">
        <v>181</v>
      </c>
      <c r="E2724" s="202" t="s">
        <v>19</v>
      </c>
      <c r="F2724" s="203" t="s">
        <v>3355</v>
      </c>
      <c r="G2724" s="200"/>
      <c r="H2724" s="204">
        <v>0.88</v>
      </c>
      <c r="I2724" s="205"/>
      <c r="J2724" s="200"/>
      <c r="K2724" s="200"/>
      <c r="L2724" s="206"/>
      <c r="M2724" s="207"/>
      <c r="N2724" s="208"/>
      <c r="O2724" s="208"/>
      <c r="P2724" s="208"/>
      <c r="Q2724" s="208"/>
      <c r="R2724" s="208"/>
      <c r="S2724" s="208"/>
      <c r="T2724" s="209"/>
      <c r="AT2724" s="210" t="s">
        <v>181</v>
      </c>
      <c r="AU2724" s="210" t="s">
        <v>79</v>
      </c>
      <c r="AV2724" s="13" t="s">
        <v>79</v>
      </c>
      <c r="AW2724" s="13" t="s">
        <v>31</v>
      </c>
      <c r="AX2724" s="13" t="s">
        <v>69</v>
      </c>
      <c r="AY2724" s="210" t="s">
        <v>165</v>
      </c>
    </row>
    <row r="2725" spans="1:65" s="13" customFormat="1" ht="11.25">
      <c r="B2725" s="199"/>
      <c r="C2725" s="200"/>
      <c r="D2725" s="201" t="s">
        <v>181</v>
      </c>
      <c r="E2725" s="202" t="s">
        <v>19</v>
      </c>
      <c r="F2725" s="203" t="s">
        <v>3356</v>
      </c>
      <c r="G2725" s="200"/>
      <c r="H2725" s="204">
        <v>2</v>
      </c>
      <c r="I2725" s="205"/>
      <c r="J2725" s="200"/>
      <c r="K2725" s="200"/>
      <c r="L2725" s="206"/>
      <c r="M2725" s="207"/>
      <c r="N2725" s="208"/>
      <c r="O2725" s="208"/>
      <c r="P2725" s="208"/>
      <c r="Q2725" s="208"/>
      <c r="R2725" s="208"/>
      <c r="S2725" s="208"/>
      <c r="T2725" s="209"/>
      <c r="AT2725" s="210" t="s">
        <v>181</v>
      </c>
      <c r="AU2725" s="210" t="s">
        <v>79</v>
      </c>
      <c r="AV2725" s="13" t="s">
        <v>79</v>
      </c>
      <c r="AW2725" s="13" t="s">
        <v>31</v>
      </c>
      <c r="AX2725" s="13" t="s">
        <v>69</v>
      </c>
      <c r="AY2725" s="210" t="s">
        <v>165</v>
      </c>
    </row>
    <row r="2726" spans="1:65" s="15" customFormat="1" ht="11.25">
      <c r="B2726" s="221"/>
      <c r="C2726" s="222"/>
      <c r="D2726" s="201" t="s">
        <v>181</v>
      </c>
      <c r="E2726" s="223" t="s">
        <v>19</v>
      </c>
      <c r="F2726" s="224" t="s">
        <v>184</v>
      </c>
      <c r="G2726" s="222"/>
      <c r="H2726" s="225">
        <v>91.38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181</v>
      </c>
      <c r="AU2726" s="231" t="s">
        <v>79</v>
      </c>
      <c r="AV2726" s="15" t="s">
        <v>88</v>
      </c>
      <c r="AW2726" s="15" t="s">
        <v>31</v>
      </c>
      <c r="AX2726" s="15" t="s">
        <v>73</v>
      </c>
      <c r="AY2726" s="231" t="s">
        <v>165</v>
      </c>
    </row>
    <row r="2727" spans="1:65" s="2" customFormat="1" ht="16.5" customHeight="1">
      <c r="A2727" s="37"/>
      <c r="B2727" s="38"/>
      <c r="C2727" s="233" t="s">
        <v>3357</v>
      </c>
      <c r="D2727" s="233" t="s">
        <v>502</v>
      </c>
      <c r="E2727" s="234" t="s">
        <v>3358</v>
      </c>
      <c r="F2727" s="235" t="s">
        <v>3359</v>
      </c>
      <c r="G2727" s="236" t="s">
        <v>170</v>
      </c>
      <c r="H2727" s="237">
        <v>95.948999999999998</v>
      </c>
      <c r="I2727" s="238"/>
      <c r="J2727" s="239">
        <f>ROUND(I2727*H2727,2)</f>
        <v>0</v>
      </c>
      <c r="K2727" s="235" t="s">
        <v>171</v>
      </c>
      <c r="L2727" s="240"/>
      <c r="M2727" s="241" t="s">
        <v>19</v>
      </c>
      <c r="N2727" s="242" t="s">
        <v>41</v>
      </c>
      <c r="O2727" s="67"/>
      <c r="P2727" s="190">
        <f>O2727*H2727</f>
        <v>0</v>
      </c>
      <c r="Q2727" s="190">
        <v>1.2E-4</v>
      </c>
      <c r="R2727" s="190">
        <f>Q2727*H2727</f>
        <v>1.1513880000000001E-2</v>
      </c>
      <c r="S2727" s="190">
        <v>0</v>
      </c>
      <c r="T2727" s="191">
        <f>S2727*H2727</f>
        <v>0</v>
      </c>
      <c r="U2727" s="37"/>
      <c r="V2727" s="37"/>
      <c r="W2727" s="37"/>
      <c r="X2727" s="37"/>
      <c r="Y2727" s="37"/>
      <c r="Z2727" s="37"/>
      <c r="AA2727" s="37"/>
      <c r="AB2727" s="37"/>
      <c r="AC2727" s="37"/>
      <c r="AD2727" s="37"/>
      <c r="AE2727" s="37"/>
      <c r="AR2727" s="192" t="s">
        <v>297</v>
      </c>
      <c r="AT2727" s="192" t="s">
        <v>502</v>
      </c>
      <c r="AU2727" s="192" t="s">
        <v>79</v>
      </c>
      <c r="AY2727" s="20" t="s">
        <v>165</v>
      </c>
      <c r="BE2727" s="193">
        <f>IF(N2727="základní",J2727,0)</f>
        <v>0</v>
      </c>
      <c r="BF2727" s="193">
        <f>IF(N2727="snížená",J2727,0)</f>
        <v>0</v>
      </c>
      <c r="BG2727" s="193">
        <f>IF(N2727="zákl. přenesená",J2727,0)</f>
        <v>0</v>
      </c>
      <c r="BH2727" s="193">
        <f>IF(N2727="sníž. přenesená",J2727,0)</f>
        <v>0</v>
      </c>
      <c r="BI2727" s="193">
        <f>IF(N2727="nulová",J2727,0)</f>
        <v>0</v>
      </c>
      <c r="BJ2727" s="20" t="s">
        <v>79</v>
      </c>
      <c r="BK2727" s="193">
        <f>ROUND(I2727*H2727,2)</f>
        <v>0</v>
      </c>
      <c r="BL2727" s="20" t="s">
        <v>226</v>
      </c>
      <c r="BM2727" s="192" t="s">
        <v>3360</v>
      </c>
    </row>
    <row r="2728" spans="1:65" s="13" customFormat="1" ht="11.25">
      <c r="B2728" s="199"/>
      <c r="C2728" s="200"/>
      <c r="D2728" s="201" t="s">
        <v>181</v>
      </c>
      <c r="E2728" s="202" t="s">
        <v>19</v>
      </c>
      <c r="F2728" s="203" t="s">
        <v>3361</v>
      </c>
      <c r="G2728" s="200"/>
      <c r="H2728" s="204">
        <v>95.948999999999998</v>
      </c>
      <c r="I2728" s="205"/>
      <c r="J2728" s="200"/>
      <c r="K2728" s="200"/>
      <c r="L2728" s="206"/>
      <c r="M2728" s="207"/>
      <c r="N2728" s="208"/>
      <c r="O2728" s="208"/>
      <c r="P2728" s="208"/>
      <c r="Q2728" s="208"/>
      <c r="R2728" s="208"/>
      <c r="S2728" s="208"/>
      <c r="T2728" s="209"/>
      <c r="AT2728" s="210" t="s">
        <v>181</v>
      </c>
      <c r="AU2728" s="210" t="s">
        <v>79</v>
      </c>
      <c r="AV2728" s="13" t="s">
        <v>79</v>
      </c>
      <c r="AW2728" s="13" t="s">
        <v>31</v>
      </c>
      <c r="AX2728" s="13" t="s">
        <v>69</v>
      </c>
      <c r="AY2728" s="210" t="s">
        <v>165</v>
      </c>
    </row>
    <row r="2729" spans="1:65" s="15" customFormat="1" ht="11.25">
      <c r="B2729" s="221"/>
      <c r="C2729" s="222"/>
      <c r="D2729" s="201" t="s">
        <v>181</v>
      </c>
      <c r="E2729" s="223" t="s">
        <v>19</v>
      </c>
      <c r="F2729" s="224" t="s">
        <v>184</v>
      </c>
      <c r="G2729" s="222"/>
      <c r="H2729" s="225">
        <v>95.948999999999998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181</v>
      </c>
      <c r="AU2729" s="231" t="s">
        <v>79</v>
      </c>
      <c r="AV2729" s="15" t="s">
        <v>88</v>
      </c>
      <c r="AW2729" s="15" t="s">
        <v>31</v>
      </c>
      <c r="AX2729" s="15" t="s">
        <v>73</v>
      </c>
      <c r="AY2729" s="231" t="s">
        <v>165</v>
      </c>
    </row>
    <row r="2730" spans="1:65" s="2" customFormat="1" ht="24.2" customHeight="1">
      <c r="A2730" s="37"/>
      <c r="B2730" s="38"/>
      <c r="C2730" s="181" t="s">
        <v>2023</v>
      </c>
      <c r="D2730" s="181" t="s">
        <v>167</v>
      </c>
      <c r="E2730" s="182" t="s">
        <v>3362</v>
      </c>
      <c r="F2730" s="183" t="s">
        <v>3363</v>
      </c>
      <c r="G2730" s="184" t="s">
        <v>170</v>
      </c>
      <c r="H2730" s="185">
        <v>351.4</v>
      </c>
      <c r="I2730" s="186"/>
      <c r="J2730" s="187">
        <f>ROUND(I2730*H2730,2)</f>
        <v>0</v>
      </c>
      <c r="K2730" s="183" t="s">
        <v>171</v>
      </c>
      <c r="L2730" s="42"/>
      <c r="M2730" s="188" t="s">
        <v>19</v>
      </c>
      <c r="N2730" s="189" t="s">
        <v>41</v>
      </c>
      <c r="O2730" s="67"/>
      <c r="P2730" s="190">
        <f>O2730*H2730</f>
        <v>0</v>
      </c>
      <c r="Q2730" s="190">
        <v>3.0000000000000001E-5</v>
      </c>
      <c r="R2730" s="190">
        <f>Q2730*H2730</f>
        <v>1.0541999999999999E-2</v>
      </c>
      <c r="S2730" s="190">
        <v>0</v>
      </c>
      <c r="T2730" s="191">
        <f>S2730*H2730</f>
        <v>0</v>
      </c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R2730" s="192" t="s">
        <v>226</v>
      </c>
      <c r="AT2730" s="192" t="s">
        <v>167</v>
      </c>
      <c r="AU2730" s="192" t="s">
        <v>79</v>
      </c>
      <c r="AY2730" s="20" t="s">
        <v>165</v>
      </c>
      <c r="BE2730" s="193">
        <f>IF(N2730="základní",J2730,0)</f>
        <v>0</v>
      </c>
      <c r="BF2730" s="193">
        <f>IF(N2730="snížená",J2730,0)</f>
        <v>0</v>
      </c>
      <c r="BG2730" s="193">
        <f>IF(N2730="zákl. přenesená",J2730,0)</f>
        <v>0</v>
      </c>
      <c r="BH2730" s="193">
        <f>IF(N2730="sníž. přenesená",J2730,0)</f>
        <v>0</v>
      </c>
      <c r="BI2730" s="193">
        <f>IF(N2730="nulová",J2730,0)</f>
        <v>0</v>
      </c>
      <c r="BJ2730" s="20" t="s">
        <v>79</v>
      </c>
      <c r="BK2730" s="193">
        <f>ROUND(I2730*H2730,2)</f>
        <v>0</v>
      </c>
      <c r="BL2730" s="20" t="s">
        <v>226</v>
      </c>
      <c r="BM2730" s="192" t="s">
        <v>3364</v>
      </c>
    </row>
    <row r="2731" spans="1:65" s="2" customFormat="1" ht="11.25">
      <c r="A2731" s="37"/>
      <c r="B2731" s="38"/>
      <c r="C2731" s="39"/>
      <c r="D2731" s="194" t="s">
        <v>172</v>
      </c>
      <c r="E2731" s="39"/>
      <c r="F2731" s="195" t="s">
        <v>3365</v>
      </c>
      <c r="G2731" s="39"/>
      <c r="H2731" s="39"/>
      <c r="I2731" s="196"/>
      <c r="J2731" s="39"/>
      <c r="K2731" s="39"/>
      <c r="L2731" s="42"/>
      <c r="M2731" s="197"/>
      <c r="N2731" s="198"/>
      <c r="O2731" s="67"/>
      <c r="P2731" s="67"/>
      <c r="Q2731" s="67"/>
      <c r="R2731" s="67"/>
      <c r="S2731" s="67"/>
      <c r="T2731" s="68"/>
      <c r="U2731" s="37"/>
      <c r="V2731" s="37"/>
      <c r="W2731" s="37"/>
      <c r="X2731" s="37"/>
      <c r="Y2731" s="37"/>
      <c r="Z2731" s="37"/>
      <c r="AA2731" s="37"/>
      <c r="AB2731" s="37"/>
      <c r="AC2731" s="37"/>
      <c r="AD2731" s="37"/>
      <c r="AE2731" s="37"/>
      <c r="AT2731" s="20" t="s">
        <v>172</v>
      </c>
      <c r="AU2731" s="20" t="s">
        <v>79</v>
      </c>
    </row>
    <row r="2732" spans="1:65" s="13" customFormat="1" ht="11.25">
      <c r="B2732" s="199"/>
      <c r="C2732" s="200"/>
      <c r="D2732" s="201" t="s">
        <v>181</v>
      </c>
      <c r="E2732" s="202" t="s">
        <v>19</v>
      </c>
      <c r="F2732" s="203" t="s">
        <v>3366</v>
      </c>
      <c r="G2732" s="200"/>
      <c r="H2732" s="204">
        <v>12.15</v>
      </c>
      <c r="I2732" s="205"/>
      <c r="J2732" s="200"/>
      <c r="K2732" s="200"/>
      <c r="L2732" s="206"/>
      <c r="M2732" s="207"/>
      <c r="N2732" s="208"/>
      <c r="O2732" s="208"/>
      <c r="P2732" s="208"/>
      <c r="Q2732" s="208"/>
      <c r="R2732" s="208"/>
      <c r="S2732" s="208"/>
      <c r="T2732" s="209"/>
      <c r="AT2732" s="210" t="s">
        <v>181</v>
      </c>
      <c r="AU2732" s="210" t="s">
        <v>79</v>
      </c>
      <c r="AV2732" s="13" t="s">
        <v>79</v>
      </c>
      <c r="AW2732" s="13" t="s">
        <v>31</v>
      </c>
      <c r="AX2732" s="13" t="s">
        <v>69</v>
      </c>
      <c r="AY2732" s="210" t="s">
        <v>165</v>
      </c>
    </row>
    <row r="2733" spans="1:65" s="13" customFormat="1" ht="11.25">
      <c r="B2733" s="199"/>
      <c r="C2733" s="200"/>
      <c r="D2733" s="201" t="s">
        <v>181</v>
      </c>
      <c r="E2733" s="202" t="s">
        <v>19</v>
      </c>
      <c r="F2733" s="203" t="s">
        <v>3367</v>
      </c>
      <c r="G2733" s="200"/>
      <c r="H2733" s="204">
        <v>21.15</v>
      </c>
      <c r="I2733" s="205"/>
      <c r="J2733" s="200"/>
      <c r="K2733" s="200"/>
      <c r="L2733" s="206"/>
      <c r="M2733" s="207"/>
      <c r="N2733" s="208"/>
      <c r="O2733" s="208"/>
      <c r="P2733" s="208"/>
      <c r="Q2733" s="208"/>
      <c r="R2733" s="208"/>
      <c r="S2733" s="208"/>
      <c r="T2733" s="209"/>
      <c r="AT2733" s="210" t="s">
        <v>181</v>
      </c>
      <c r="AU2733" s="210" t="s">
        <v>79</v>
      </c>
      <c r="AV2733" s="13" t="s">
        <v>79</v>
      </c>
      <c r="AW2733" s="13" t="s">
        <v>31</v>
      </c>
      <c r="AX2733" s="13" t="s">
        <v>69</v>
      </c>
      <c r="AY2733" s="210" t="s">
        <v>165</v>
      </c>
    </row>
    <row r="2734" spans="1:65" s="13" customFormat="1" ht="11.25">
      <c r="B2734" s="199"/>
      <c r="C2734" s="200"/>
      <c r="D2734" s="201" t="s">
        <v>181</v>
      </c>
      <c r="E2734" s="202" t="s">
        <v>19</v>
      </c>
      <c r="F2734" s="203" t="s">
        <v>3368</v>
      </c>
      <c r="G2734" s="200"/>
      <c r="H2734" s="204">
        <v>17.3</v>
      </c>
      <c r="I2734" s="205"/>
      <c r="J2734" s="200"/>
      <c r="K2734" s="200"/>
      <c r="L2734" s="206"/>
      <c r="M2734" s="207"/>
      <c r="N2734" s="208"/>
      <c r="O2734" s="208"/>
      <c r="P2734" s="208"/>
      <c r="Q2734" s="208"/>
      <c r="R2734" s="208"/>
      <c r="S2734" s="208"/>
      <c r="T2734" s="209"/>
      <c r="AT2734" s="210" t="s">
        <v>181</v>
      </c>
      <c r="AU2734" s="210" t="s">
        <v>79</v>
      </c>
      <c r="AV2734" s="13" t="s">
        <v>79</v>
      </c>
      <c r="AW2734" s="13" t="s">
        <v>31</v>
      </c>
      <c r="AX2734" s="13" t="s">
        <v>69</v>
      </c>
      <c r="AY2734" s="210" t="s">
        <v>165</v>
      </c>
    </row>
    <row r="2735" spans="1:65" s="13" customFormat="1" ht="11.25">
      <c r="B2735" s="199"/>
      <c r="C2735" s="200"/>
      <c r="D2735" s="201" t="s">
        <v>181</v>
      </c>
      <c r="E2735" s="202" t="s">
        <v>19</v>
      </c>
      <c r="F2735" s="203" t="s">
        <v>3369</v>
      </c>
      <c r="G2735" s="200"/>
      <c r="H2735" s="204">
        <v>23</v>
      </c>
      <c r="I2735" s="205"/>
      <c r="J2735" s="200"/>
      <c r="K2735" s="200"/>
      <c r="L2735" s="206"/>
      <c r="M2735" s="207"/>
      <c r="N2735" s="208"/>
      <c r="O2735" s="208"/>
      <c r="P2735" s="208"/>
      <c r="Q2735" s="208"/>
      <c r="R2735" s="208"/>
      <c r="S2735" s="208"/>
      <c r="T2735" s="209"/>
      <c r="AT2735" s="210" t="s">
        <v>181</v>
      </c>
      <c r="AU2735" s="210" t="s">
        <v>79</v>
      </c>
      <c r="AV2735" s="13" t="s">
        <v>79</v>
      </c>
      <c r="AW2735" s="13" t="s">
        <v>31</v>
      </c>
      <c r="AX2735" s="13" t="s">
        <v>69</v>
      </c>
      <c r="AY2735" s="210" t="s">
        <v>165</v>
      </c>
    </row>
    <row r="2736" spans="1:65" s="13" customFormat="1" ht="11.25">
      <c r="B2736" s="199"/>
      <c r="C2736" s="200"/>
      <c r="D2736" s="201" t="s">
        <v>181</v>
      </c>
      <c r="E2736" s="202" t="s">
        <v>19</v>
      </c>
      <c r="F2736" s="203" t="s">
        <v>3370</v>
      </c>
      <c r="G2736" s="200"/>
      <c r="H2736" s="204">
        <v>15.2</v>
      </c>
      <c r="I2736" s="205"/>
      <c r="J2736" s="200"/>
      <c r="K2736" s="200"/>
      <c r="L2736" s="206"/>
      <c r="M2736" s="207"/>
      <c r="N2736" s="208"/>
      <c r="O2736" s="208"/>
      <c r="P2736" s="208"/>
      <c r="Q2736" s="208"/>
      <c r="R2736" s="208"/>
      <c r="S2736" s="208"/>
      <c r="T2736" s="209"/>
      <c r="AT2736" s="210" t="s">
        <v>181</v>
      </c>
      <c r="AU2736" s="210" t="s">
        <v>79</v>
      </c>
      <c r="AV2736" s="13" t="s">
        <v>79</v>
      </c>
      <c r="AW2736" s="13" t="s">
        <v>31</v>
      </c>
      <c r="AX2736" s="13" t="s">
        <v>69</v>
      </c>
      <c r="AY2736" s="210" t="s">
        <v>165</v>
      </c>
    </row>
    <row r="2737" spans="2:51" s="13" customFormat="1" ht="11.25">
      <c r="B2737" s="199"/>
      <c r="C2737" s="200"/>
      <c r="D2737" s="201" t="s">
        <v>181</v>
      </c>
      <c r="E2737" s="202" t="s">
        <v>19</v>
      </c>
      <c r="F2737" s="203" t="s">
        <v>3371</v>
      </c>
      <c r="G2737" s="200"/>
      <c r="H2737" s="204">
        <v>15.2</v>
      </c>
      <c r="I2737" s="205"/>
      <c r="J2737" s="200"/>
      <c r="K2737" s="200"/>
      <c r="L2737" s="206"/>
      <c r="M2737" s="207"/>
      <c r="N2737" s="208"/>
      <c r="O2737" s="208"/>
      <c r="P2737" s="208"/>
      <c r="Q2737" s="208"/>
      <c r="R2737" s="208"/>
      <c r="S2737" s="208"/>
      <c r="T2737" s="209"/>
      <c r="AT2737" s="210" t="s">
        <v>181</v>
      </c>
      <c r="AU2737" s="210" t="s">
        <v>79</v>
      </c>
      <c r="AV2737" s="13" t="s">
        <v>79</v>
      </c>
      <c r="AW2737" s="13" t="s">
        <v>31</v>
      </c>
      <c r="AX2737" s="13" t="s">
        <v>69</v>
      </c>
      <c r="AY2737" s="210" t="s">
        <v>165</v>
      </c>
    </row>
    <row r="2738" spans="2:51" s="13" customFormat="1" ht="11.25">
      <c r="B2738" s="199"/>
      <c r="C2738" s="200"/>
      <c r="D2738" s="201" t="s">
        <v>181</v>
      </c>
      <c r="E2738" s="202" t="s">
        <v>19</v>
      </c>
      <c r="F2738" s="203" t="s">
        <v>3372</v>
      </c>
      <c r="G2738" s="200"/>
      <c r="H2738" s="204">
        <v>1</v>
      </c>
      <c r="I2738" s="205"/>
      <c r="J2738" s="200"/>
      <c r="K2738" s="200"/>
      <c r="L2738" s="206"/>
      <c r="M2738" s="207"/>
      <c r="N2738" s="208"/>
      <c r="O2738" s="208"/>
      <c r="P2738" s="208"/>
      <c r="Q2738" s="208"/>
      <c r="R2738" s="208"/>
      <c r="S2738" s="208"/>
      <c r="T2738" s="209"/>
      <c r="AT2738" s="210" t="s">
        <v>181</v>
      </c>
      <c r="AU2738" s="210" t="s">
        <v>79</v>
      </c>
      <c r="AV2738" s="13" t="s">
        <v>79</v>
      </c>
      <c r="AW2738" s="13" t="s">
        <v>31</v>
      </c>
      <c r="AX2738" s="13" t="s">
        <v>69</v>
      </c>
      <c r="AY2738" s="210" t="s">
        <v>165</v>
      </c>
    </row>
    <row r="2739" spans="2:51" s="13" customFormat="1" ht="11.25">
      <c r="B2739" s="199"/>
      <c r="C2739" s="200"/>
      <c r="D2739" s="201" t="s">
        <v>181</v>
      </c>
      <c r="E2739" s="202" t="s">
        <v>19</v>
      </c>
      <c r="F2739" s="203" t="s">
        <v>3294</v>
      </c>
      <c r="G2739" s="200"/>
      <c r="H2739" s="204">
        <v>10.4</v>
      </c>
      <c r="I2739" s="205"/>
      <c r="J2739" s="200"/>
      <c r="K2739" s="200"/>
      <c r="L2739" s="206"/>
      <c r="M2739" s="207"/>
      <c r="N2739" s="208"/>
      <c r="O2739" s="208"/>
      <c r="P2739" s="208"/>
      <c r="Q2739" s="208"/>
      <c r="R2739" s="208"/>
      <c r="S2739" s="208"/>
      <c r="T2739" s="209"/>
      <c r="AT2739" s="210" t="s">
        <v>181</v>
      </c>
      <c r="AU2739" s="210" t="s">
        <v>79</v>
      </c>
      <c r="AV2739" s="13" t="s">
        <v>79</v>
      </c>
      <c r="AW2739" s="13" t="s">
        <v>31</v>
      </c>
      <c r="AX2739" s="13" t="s">
        <v>69</v>
      </c>
      <c r="AY2739" s="210" t="s">
        <v>165</v>
      </c>
    </row>
    <row r="2740" spans="2:51" s="13" customFormat="1" ht="11.25">
      <c r="B2740" s="199"/>
      <c r="C2740" s="200"/>
      <c r="D2740" s="201" t="s">
        <v>181</v>
      </c>
      <c r="E2740" s="202" t="s">
        <v>19</v>
      </c>
      <c r="F2740" s="203" t="s">
        <v>3295</v>
      </c>
      <c r="G2740" s="200"/>
      <c r="H2740" s="204">
        <v>10.4</v>
      </c>
      <c r="I2740" s="205"/>
      <c r="J2740" s="200"/>
      <c r="K2740" s="200"/>
      <c r="L2740" s="206"/>
      <c r="M2740" s="207"/>
      <c r="N2740" s="208"/>
      <c r="O2740" s="208"/>
      <c r="P2740" s="208"/>
      <c r="Q2740" s="208"/>
      <c r="R2740" s="208"/>
      <c r="S2740" s="208"/>
      <c r="T2740" s="209"/>
      <c r="AT2740" s="210" t="s">
        <v>181</v>
      </c>
      <c r="AU2740" s="210" t="s">
        <v>79</v>
      </c>
      <c r="AV2740" s="13" t="s">
        <v>79</v>
      </c>
      <c r="AW2740" s="13" t="s">
        <v>31</v>
      </c>
      <c r="AX2740" s="13" t="s">
        <v>69</v>
      </c>
      <c r="AY2740" s="210" t="s">
        <v>165</v>
      </c>
    </row>
    <row r="2741" spans="2:51" s="13" customFormat="1" ht="11.25">
      <c r="B2741" s="199"/>
      <c r="C2741" s="200"/>
      <c r="D2741" s="201" t="s">
        <v>181</v>
      </c>
      <c r="E2741" s="202" t="s">
        <v>19</v>
      </c>
      <c r="F2741" s="203" t="s">
        <v>3296</v>
      </c>
      <c r="G2741" s="200"/>
      <c r="H2741" s="204">
        <v>12</v>
      </c>
      <c r="I2741" s="205"/>
      <c r="J2741" s="200"/>
      <c r="K2741" s="200"/>
      <c r="L2741" s="206"/>
      <c r="M2741" s="207"/>
      <c r="N2741" s="208"/>
      <c r="O2741" s="208"/>
      <c r="P2741" s="208"/>
      <c r="Q2741" s="208"/>
      <c r="R2741" s="208"/>
      <c r="S2741" s="208"/>
      <c r="T2741" s="209"/>
      <c r="AT2741" s="210" t="s">
        <v>181</v>
      </c>
      <c r="AU2741" s="210" t="s">
        <v>79</v>
      </c>
      <c r="AV2741" s="13" t="s">
        <v>79</v>
      </c>
      <c r="AW2741" s="13" t="s">
        <v>31</v>
      </c>
      <c r="AX2741" s="13" t="s">
        <v>69</v>
      </c>
      <c r="AY2741" s="210" t="s">
        <v>165</v>
      </c>
    </row>
    <row r="2742" spans="2:51" s="13" customFormat="1" ht="11.25">
      <c r="B2742" s="199"/>
      <c r="C2742" s="200"/>
      <c r="D2742" s="201" t="s">
        <v>181</v>
      </c>
      <c r="E2742" s="202" t="s">
        <v>19</v>
      </c>
      <c r="F2742" s="203" t="s">
        <v>3373</v>
      </c>
      <c r="G2742" s="200"/>
      <c r="H2742" s="204">
        <v>52.3</v>
      </c>
      <c r="I2742" s="205"/>
      <c r="J2742" s="200"/>
      <c r="K2742" s="200"/>
      <c r="L2742" s="206"/>
      <c r="M2742" s="207"/>
      <c r="N2742" s="208"/>
      <c r="O2742" s="208"/>
      <c r="P2742" s="208"/>
      <c r="Q2742" s="208"/>
      <c r="R2742" s="208"/>
      <c r="S2742" s="208"/>
      <c r="T2742" s="209"/>
      <c r="AT2742" s="210" t="s">
        <v>181</v>
      </c>
      <c r="AU2742" s="210" t="s">
        <v>79</v>
      </c>
      <c r="AV2742" s="13" t="s">
        <v>79</v>
      </c>
      <c r="AW2742" s="13" t="s">
        <v>31</v>
      </c>
      <c r="AX2742" s="13" t="s">
        <v>69</v>
      </c>
      <c r="AY2742" s="210" t="s">
        <v>165</v>
      </c>
    </row>
    <row r="2743" spans="2:51" s="13" customFormat="1" ht="11.25">
      <c r="B2743" s="199"/>
      <c r="C2743" s="200"/>
      <c r="D2743" s="201" t="s">
        <v>181</v>
      </c>
      <c r="E2743" s="202" t="s">
        <v>19</v>
      </c>
      <c r="F2743" s="203" t="s">
        <v>3298</v>
      </c>
      <c r="G2743" s="200"/>
      <c r="H2743" s="204">
        <v>10.4</v>
      </c>
      <c r="I2743" s="205"/>
      <c r="J2743" s="200"/>
      <c r="K2743" s="200"/>
      <c r="L2743" s="206"/>
      <c r="M2743" s="207"/>
      <c r="N2743" s="208"/>
      <c r="O2743" s="208"/>
      <c r="P2743" s="208"/>
      <c r="Q2743" s="208"/>
      <c r="R2743" s="208"/>
      <c r="S2743" s="208"/>
      <c r="T2743" s="209"/>
      <c r="AT2743" s="210" t="s">
        <v>181</v>
      </c>
      <c r="AU2743" s="210" t="s">
        <v>79</v>
      </c>
      <c r="AV2743" s="13" t="s">
        <v>79</v>
      </c>
      <c r="AW2743" s="13" t="s">
        <v>31</v>
      </c>
      <c r="AX2743" s="13" t="s">
        <v>69</v>
      </c>
      <c r="AY2743" s="210" t="s">
        <v>165</v>
      </c>
    </row>
    <row r="2744" spans="2:51" s="13" customFormat="1" ht="11.25">
      <c r="B2744" s="199"/>
      <c r="C2744" s="200"/>
      <c r="D2744" s="201" t="s">
        <v>181</v>
      </c>
      <c r="E2744" s="202" t="s">
        <v>19</v>
      </c>
      <c r="F2744" s="203" t="s">
        <v>3374</v>
      </c>
      <c r="G2744" s="200"/>
      <c r="H2744" s="204">
        <v>17</v>
      </c>
      <c r="I2744" s="205"/>
      <c r="J2744" s="200"/>
      <c r="K2744" s="200"/>
      <c r="L2744" s="206"/>
      <c r="M2744" s="207"/>
      <c r="N2744" s="208"/>
      <c r="O2744" s="208"/>
      <c r="P2744" s="208"/>
      <c r="Q2744" s="208"/>
      <c r="R2744" s="208"/>
      <c r="S2744" s="208"/>
      <c r="T2744" s="209"/>
      <c r="AT2744" s="210" t="s">
        <v>181</v>
      </c>
      <c r="AU2744" s="210" t="s">
        <v>79</v>
      </c>
      <c r="AV2744" s="13" t="s">
        <v>79</v>
      </c>
      <c r="AW2744" s="13" t="s">
        <v>31</v>
      </c>
      <c r="AX2744" s="13" t="s">
        <v>69</v>
      </c>
      <c r="AY2744" s="210" t="s">
        <v>165</v>
      </c>
    </row>
    <row r="2745" spans="2:51" s="13" customFormat="1" ht="11.25">
      <c r="B2745" s="199"/>
      <c r="C2745" s="200"/>
      <c r="D2745" s="201" t="s">
        <v>181</v>
      </c>
      <c r="E2745" s="202" t="s">
        <v>19</v>
      </c>
      <c r="F2745" s="203" t="s">
        <v>3299</v>
      </c>
      <c r="G2745" s="200"/>
      <c r="H2745" s="204">
        <v>10.4</v>
      </c>
      <c r="I2745" s="205"/>
      <c r="J2745" s="200"/>
      <c r="K2745" s="200"/>
      <c r="L2745" s="206"/>
      <c r="M2745" s="207"/>
      <c r="N2745" s="208"/>
      <c r="O2745" s="208"/>
      <c r="P2745" s="208"/>
      <c r="Q2745" s="208"/>
      <c r="R2745" s="208"/>
      <c r="S2745" s="208"/>
      <c r="T2745" s="209"/>
      <c r="AT2745" s="210" t="s">
        <v>181</v>
      </c>
      <c r="AU2745" s="210" t="s">
        <v>79</v>
      </c>
      <c r="AV2745" s="13" t="s">
        <v>79</v>
      </c>
      <c r="AW2745" s="13" t="s">
        <v>31</v>
      </c>
      <c r="AX2745" s="13" t="s">
        <v>69</v>
      </c>
      <c r="AY2745" s="210" t="s">
        <v>165</v>
      </c>
    </row>
    <row r="2746" spans="2:51" s="13" customFormat="1" ht="11.25">
      <c r="B2746" s="199"/>
      <c r="C2746" s="200"/>
      <c r="D2746" s="201" t="s">
        <v>181</v>
      </c>
      <c r="E2746" s="202" t="s">
        <v>19</v>
      </c>
      <c r="F2746" s="203" t="s">
        <v>3375</v>
      </c>
      <c r="G2746" s="200"/>
      <c r="H2746" s="204">
        <v>10.4</v>
      </c>
      <c r="I2746" s="205"/>
      <c r="J2746" s="200"/>
      <c r="K2746" s="200"/>
      <c r="L2746" s="206"/>
      <c r="M2746" s="207"/>
      <c r="N2746" s="208"/>
      <c r="O2746" s="208"/>
      <c r="P2746" s="208"/>
      <c r="Q2746" s="208"/>
      <c r="R2746" s="208"/>
      <c r="S2746" s="208"/>
      <c r="T2746" s="209"/>
      <c r="AT2746" s="210" t="s">
        <v>181</v>
      </c>
      <c r="AU2746" s="210" t="s">
        <v>79</v>
      </c>
      <c r="AV2746" s="13" t="s">
        <v>79</v>
      </c>
      <c r="AW2746" s="13" t="s">
        <v>31</v>
      </c>
      <c r="AX2746" s="13" t="s">
        <v>69</v>
      </c>
      <c r="AY2746" s="210" t="s">
        <v>165</v>
      </c>
    </row>
    <row r="2747" spans="2:51" s="13" customFormat="1" ht="11.25">
      <c r="B2747" s="199"/>
      <c r="C2747" s="200"/>
      <c r="D2747" s="201" t="s">
        <v>181</v>
      </c>
      <c r="E2747" s="202" t="s">
        <v>19</v>
      </c>
      <c r="F2747" s="203" t="s">
        <v>3376</v>
      </c>
      <c r="G2747" s="200"/>
      <c r="H2747" s="204">
        <v>18.899999999999999</v>
      </c>
      <c r="I2747" s="205"/>
      <c r="J2747" s="200"/>
      <c r="K2747" s="200"/>
      <c r="L2747" s="206"/>
      <c r="M2747" s="207"/>
      <c r="N2747" s="208"/>
      <c r="O2747" s="208"/>
      <c r="P2747" s="208"/>
      <c r="Q2747" s="208"/>
      <c r="R2747" s="208"/>
      <c r="S2747" s="208"/>
      <c r="T2747" s="209"/>
      <c r="AT2747" s="210" t="s">
        <v>181</v>
      </c>
      <c r="AU2747" s="210" t="s">
        <v>79</v>
      </c>
      <c r="AV2747" s="13" t="s">
        <v>79</v>
      </c>
      <c r="AW2747" s="13" t="s">
        <v>31</v>
      </c>
      <c r="AX2747" s="13" t="s">
        <v>69</v>
      </c>
      <c r="AY2747" s="210" t="s">
        <v>165</v>
      </c>
    </row>
    <row r="2748" spans="2:51" s="13" customFormat="1" ht="11.25">
      <c r="B2748" s="199"/>
      <c r="C2748" s="200"/>
      <c r="D2748" s="201" t="s">
        <v>181</v>
      </c>
      <c r="E2748" s="202" t="s">
        <v>19</v>
      </c>
      <c r="F2748" s="203" t="s">
        <v>3377</v>
      </c>
      <c r="G2748" s="200"/>
      <c r="H2748" s="204">
        <v>13.5</v>
      </c>
      <c r="I2748" s="205"/>
      <c r="J2748" s="200"/>
      <c r="K2748" s="200"/>
      <c r="L2748" s="206"/>
      <c r="M2748" s="207"/>
      <c r="N2748" s="208"/>
      <c r="O2748" s="208"/>
      <c r="P2748" s="208"/>
      <c r="Q2748" s="208"/>
      <c r="R2748" s="208"/>
      <c r="S2748" s="208"/>
      <c r="T2748" s="209"/>
      <c r="AT2748" s="210" t="s">
        <v>181</v>
      </c>
      <c r="AU2748" s="210" t="s">
        <v>79</v>
      </c>
      <c r="AV2748" s="13" t="s">
        <v>79</v>
      </c>
      <c r="AW2748" s="13" t="s">
        <v>31</v>
      </c>
      <c r="AX2748" s="13" t="s">
        <v>69</v>
      </c>
      <c r="AY2748" s="210" t="s">
        <v>165</v>
      </c>
    </row>
    <row r="2749" spans="2:51" s="13" customFormat="1" ht="11.25">
      <c r="B2749" s="199"/>
      <c r="C2749" s="200"/>
      <c r="D2749" s="201" t="s">
        <v>181</v>
      </c>
      <c r="E2749" s="202" t="s">
        <v>19</v>
      </c>
      <c r="F2749" s="203" t="s">
        <v>3378</v>
      </c>
      <c r="G2749" s="200"/>
      <c r="H2749" s="204">
        <v>11.3</v>
      </c>
      <c r="I2749" s="205"/>
      <c r="J2749" s="200"/>
      <c r="K2749" s="200"/>
      <c r="L2749" s="206"/>
      <c r="M2749" s="207"/>
      <c r="N2749" s="208"/>
      <c r="O2749" s="208"/>
      <c r="P2749" s="208"/>
      <c r="Q2749" s="208"/>
      <c r="R2749" s="208"/>
      <c r="S2749" s="208"/>
      <c r="T2749" s="209"/>
      <c r="AT2749" s="210" t="s">
        <v>181</v>
      </c>
      <c r="AU2749" s="210" t="s">
        <v>79</v>
      </c>
      <c r="AV2749" s="13" t="s">
        <v>79</v>
      </c>
      <c r="AW2749" s="13" t="s">
        <v>31</v>
      </c>
      <c r="AX2749" s="13" t="s">
        <v>69</v>
      </c>
      <c r="AY2749" s="210" t="s">
        <v>165</v>
      </c>
    </row>
    <row r="2750" spans="2:51" s="13" customFormat="1" ht="11.25">
      <c r="B2750" s="199"/>
      <c r="C2750" s="200"/>
      <c r="D2750" s="201" t="s">
        <v>181</v>
      </c>
      <c r="E2750" s="202" t="s">
        <v>19</v>
      </c>
      <c r="F2750" s="203" t="s">
        <v>3379</v>
      </c>
      <c r="G2750" s="200"/>
      <c r="H2750" s="204">
        <v>13.5</v>
      </c>
      <c r="I2750" s="205"/>
      <c r="J2750" s="200"/>
      <c r="K2750" s="200"/>
      <c r="L2750" s="206"/>
      <c r="M2750" s="207"/>
      <c r="N2750" s="208"/>
      <c r="O2750" s="208"/>
      <c r="P2750" s="208"/>
      <c r="Q2750" s="208"/>
      <c r="R2750" s="208"/>
      <c r="S2750" s="208"/>
      <c r="T2750" s="209"/>
      <c r="AT2750" s="210" t="s">
        <v>181</v>
      </c>
      <c r="AU2750" s="210" t="s">
        <v>79</v>
      </c>
      <c r="AV2750" s="13" t="s">
        <v>79</v>
      </c>
      <c r="AW2750" s="13" t="s">
        <v>31</v>
      </c>
      <c r="AX2750" s="13" t="s">
        <v>69</v>
      </c>
      <c r="AY2750" s="210" t="s">
        <v>165</v>
      </c>
    </row>
    <row r="2751" spans="2:51" s="13" customFormat="1" ht="11.25">
      <c r="B2751" s="199"/>
      <c r="C2751" s="200"/>
      <c r="D2751" s="201" t="s">
        <v>181</v>
      </c>
      <c r="E2751" s="202" t="s">
        <v>19</v>
      </c>
      <c r="F2751" s="203" t="s">
        <v>3380</v>
      </c>
      <c r="G2751" s="200"/>
      <c r="H2751" s="204">
        <v>10</v>
      </c>
      <c r="I2751" s="205"/>
      <c r="J2751" s="200"/>
      <c r="K2751" s="200"/>
      <c r="L2751" s="206"/>
      <c r="M2751" s="207"/>
      <c r="N2751" s="208"/>
      <c r="O2751" s="208"/>
      <c r="P2751" s="208"/>
      <c r="Q2751" s="208"/>
      <c r="R2751" s="208"/>
      <c r="S2751" s="208"/>
      <c r="T2751" s="209"/>
      <c r="AT2751" s="210" t="s">
        <v>181</v>
      </c>
      <c r="AU2751" s="210" t="s">
        <v>79</v>
      </c>
      <c r="AV2751" s="13" t="s">
        <v>79</v>
      </c>
      <c r="AW2751" s="13" t="s">
        <v>31</v>
      </c>
      <c r="AX2751" s="13" t="s">
        <v>69</v>
      </c>
      <c r="AY2751" s="210" t="s">
        <v>165</v>
      </c>
    </row>
    <row r="2752" spans="2:51" s="13" customFormat="1" ht="11.25">
      <c r="B2752" s="199"/>
      <c r="C2752" s="200"/>
      <c r="D2752" s="201" t="s">
        <v>181</v>
      </c>
      <c r="E2752" s="202" t="s">
        <v>19</v>
      </c>
      <c r="F2752" s="203" t="s">
        <v>3381</v>
      </c>
      <c r="G2752" s="200"/>
      <c r="H2752" s="204">
        <v>13.6</v>
      </c>
      <c r="I2752" s="205"/>
      <c r="J2752" s="200"/>
      <c r="K2752" s="200"/>
      <c r="L2752" s="206"/>
      <c r="M2752" s="207"/>
      <c r="N2752" s="208"/>
      <c r="O2752" s="208"/>
      <c r="P2752" s="208"/>
      <c r="Q2752" s="208"/>
      <c r="R2752" s="208"/>
      <c r="S2752" s="208"/>
      <c r="T2752" s="209"/>
      <c r="AT2752" s="210" t="s">
        <v>181</v>
      </c>
      <c r="AU2752" s="210" t="s">
        <v>79</v>
      </c>
      <c r="AV2752" s="13" t="s">
        <v>79</v>
      </c>
      <c r="AW2752" s="13" t="s">
        <v>31</v>
      </c>
      <c r="AX2752" s="13" t="s">
        <v>69</v>
      </c>
      <c r="AY2752" s="210" t="s">
        <v>165</v>
      </c>
    </row>
    <row r="2753" spans="1:65" s="13" customFormat="1" ht="11.25">
      <c r="B2753" s="199"/>
      <c r="C2753" s="200"/>
      <c r="D2753" s="201" t="s">
        <v>181</v>
      </c>
      <c r="E2753" s="202" t="s">
        <v>19</v>
      </c>
      <c r="F2753" s="203" t="s">
        <v>3382</v>
      </c>
      <c r="G2753" s="200"/>
      <c r="H2753" s="204">
        <v>13.5</v>
      </c>
      <c r="I2753" s="205"/>
      <c r="J2753" s="200"/>
      <c r="K2753" s="200"/>
      <c r="L2753" s="206"/>
      <c r="M2753" s="207"/>
      <c r="N2753" s="208"/>
      <c r="O2753" s="208"/>
      <c r="P2753" s="208"/>
      <c r="Q2753" s="208"/>
      <c r="R2753" s="208"/>
      <c r="S2753" s="208"/>
      <c r="T2753" s="209"/>
      <c r="AT2753" s="210" t="s">
        <v>181</v>
      </c>
      <c r="AU2753" s="210" t="s">
        <v>79</v>
      </c>
      <c r="AV2753" s="13" t="s">
        <v>79</v>
      </c>
      <c r="AW2753" s="13" t="s">
        <v>31</v>
      </c>
      <c r="AX2753" s="13" t="s">
        <v>69</v>
      </c>
      <c r="AY2753" s="210" t="s">
        <v>165</v>
      </c>
    </row>
    <row r="2754" spans="1:65" s="13" customFormat="1" ht="11.25">
      <c r="B2754" s="199"/>
      <c r="C2754" s="200"/>
      <c r="D2754" s="201" t="s">
        <v>181</v>
      </c>
      <c r="E2754" s="202" t="s">
        <v>19</v>
      </c>
      <c r="F2754" s="203" t="s">
        <v>3383</v>
      </c>
      <c r="G2754" s="200"/>
      <c r="H2754" s="204">
        <v>13.5</v>
      </c>
      <c r="I2754" s="205"/>
      <c r="J2754" s="200"/>
      <c r="K2754" s="200"/>
      <c r="L2754" s="206"/>
      <c r="M2754" s="207"/>
      <c r="N2754" s="208"/>
      <c r="O2754" s="208"/>
      <c r="P2754" s="208"/>
      <c r="Q2754" s="208"/>
      <c r="R2754" s="208"/>
      <c r="S2754" s="208"/>
      <c r="T2754" s="209"/>
      <c r="AT2754" s="210" t="s">
        <v>181</v>
      </c>
      <c r="AU2754" s="210" t="s">
        <v>79</v>
      </c>
      <c r="AV2754" s="13" t="s">
        <v>79</v>
      </c>
      <c r="AW2754" s="13" t="s">
        <v>31</v>
      </c>
      <c r="AX2754" s="13" t="s">
        <v>69</v>
      </c>
      <c r="AY2754" s="210" t="s">
        <v>165</v>
      </c>
    </row>
    <row r="2755" spans="1:65" s="13" customFormat="1" ht="11.25">
      <c r="B2755" s="199"/>
      <c r="C2755" s="200"/>
      <c r="D2755" s="201" t="s">
        <v>181</v>
      </c>
      <c r="E2755" s="202" t="s">
        <v>19</v>
      </c>
      <c r="F2755" s="203" t="s">
        <v>3384</v>
      </c>
      <c r="G2755" s="200"/>
      <c r="H2755" s="204">
        <v>5.3</v>
      </c>
      <c r="I2755" s="205"/>
      <c r="J2755" s="200"/>
      <c r="K2755" s="200"/>
      <c r="L2755" s="206"/>
      <c r="M2755" s="207"/>
      <c r="N2755" s="208"/>
      <c r="O2755" s="208"/>
      <c r="P2755" s="208"/>
      <c r="Q2755" s="208"/>
      <c r="R2755" s="208"/>
      <c r="S2755" s="208"/>
      <c r="T2755" s="209"/>
      <c r="AT2755" s="210" t="s">
        <v>181</v>
      </c>
      <c r="AU2755" s="210" t="s">
        <v>79</v>
      </c>
      <c r="AV2755" s="13" t="s">
        <v>79</v>
      </c>
      <c r="AW2755" s="13" t="s">
        <v>31</v>
      </c>
      <c r="AX2755" s="13" t="s">
        <v>69</v>
      </c>
      <c r="AY2755" s="210" t="s">
        <v>165</v>
      </c>
    </row>
    <row r="2756" spans="1:65" s="15" customFormat="1" ht="11.25">
      <c r="B2756" s="221"/>
      <c r="C2756" s="222"/>
      <c r="D2756" s="201" t="s">
        <v>181</v>
      </c>
      <c r="E2756" s="223" t="s">
        <v>19</v>
      </c>
      <c r="F2756" s="224" t="s">
        <v>184</v>
      </c>
      <c r="G2756" s="222"/>
      <c r="H2756" s="225">
        <v>351.4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181</v>
      </c>
      <c r="AU2756" s="231" t="s">
        <v>79</v>
      </c>
      <c r="AV2756" s="15" t="s">
        <v>88</v>
      </c>
      <c r="AW2756" s="15" t="s">
        <v>31</v>
      </c>
      <c r="AX2756" s="15" t="s">
        <v>73</v>
      </c>
      <c r="AY2756" s="231" t="s">
        <v>165</v>
      </c>
    </row>
    <row r="2757" spans="1:65" s="2" customFormat="1" ht="24.2" customHeight="1">
      <c r="A2757" s="37"/>
      <c r="B2757" s="38"/>
      <c r="C2757" s="181" t="s">
        <v>3385</v>
      </c>
      <c r="D2757" s="181" t="s">
        <v>167</v>
      </c>
      <c r="E2757" s="182" t="s">
        <v>3386</v>
      </c>
      <c r="F2757" s="183" t="s">
        <v>3387</v>
      </c>
      <c r="G2757" s="184" t="s">
        <v>170</v>
      </c>
      <c r="H2757" s="185">
        <v>28.1</v>
      </c>
      <c r="I2757" s="186"/>
      <c r="J2757" s="187">
        <f>ROUND(I2757*H2757,2)</f>
        <v>0</v>
      </c>
      <c r="K2757" s="183" t="s">
        <v>171</v>
      </c>
      <c r="L2757" s="42"/>
      <c r="M2757" s="188" t="s">
        <v>19</v>
      </c>
      <c r="N2757" s="189" t="s">
        <v>41</v>
      </c>
      <c r="O2757" s="67"/>
      <c r="P2757" s="190">
        <f>O2757*H2757</f>
        <v>0</v>
      </c>
      <c r="Q2757" s="190">
        <v>1.1E-4</v>
      </c>
      <c r="R2757" s="190">
        <f>Q2757*H2757</f>
        <v>3.0910000000000004E-3</v>
      </c>
      <c r="S2757" s="190">
        <v>0</v>
      </c>
      <c r="T2757" s="191">
        <f>S2757*H2757</f>
        <v>0</v>
      </c>
      <c r="U2757" s="37"/>
      <c r="V2757" s="37"/>
      <c r="W2757" s="37"/>
      <c r="X2757" s="37"/>
      <c r="Y2757" s="37"/>
      <c r="Z2757" s="37"/>
      <c r="AA2757" s="37"/>
      <c r="AB2757" s="37"/>
      <c r="AC2757" s="37"/>
      <c r="AD2757" s="37"/>
      <c r="AE2757" s="37"/>
      <c r="AR2757" s="192" t="s">
        <v>226</v>
      </c>
      <c r="AT2757" s="192" t="s">
        <v>167</v>
      </c>
      <c r="AU2757" s="192" t="s">
        <v>79</v>
      </c>
      <c r="AY2757" s="20" t="s">
        <v>165</v>
      </c>
      <c r="BE2757" s="193">
        <f>IF(N2757="základní",J2757,0)</f>
        <v>0</v>
      </c>
      <c r="BF2757" s="193">
        <f>IF(N2757="snížená",J2757,0)</f>
        <v>0</v>
      </c>
      <c r="BG2757" s="193">
        <f>IF(N2757="zákl. přenesená",J2757,0)</f>
        <v>0</v>
      </c>
      <c r="BH2757" s="193">
        <f>IF(N2757="sníž. přenesená",J2757,0)</f>
        <v>0</v>
      </c>
      <c r="BI2757" s="193">
        <f>IF(N2757="nulová",J2757,0)</f>
        <v>0</v>
      </c>
      <c r="BJ2757" s="20" t="s">
        <v>79</v>
      </c>
      <c r="BK2757" s="193">
        <f>ROUND(I2757*H2757,2)</f>
        <v>0</v>
      </c>
      <c r="BL2757" s="20" t="s">
        <v>226</v>
      </c>
      <c r="BM2757" s="192" t="s">
        <v>3388</v>
      </c>
    </row>
    <row r="2758" spans="1:65" s="2" customFormat="1" ht="11.25">
      <c r="A2758" s="37"/>
      <c r="B2758" s="38"/>
      <c r="C2758" s="39"/>
      <c r="D2758" s="194" t="s">
        <v>172</v>
      </c>
      <c r="E2758" s="39"/>
      <c r="F2758" s="195" t="s">
        <v>3389</v>
      </c>
      <c r="G2758" s="39"/>
      <c r="H2758" s="39"/>
      <c r="I2758" s="196"/>
      <c r="J2758" s="39"/>
      <c r="K2758" s="39"/>
      <c r="L2758" s="42"/>
      <c r="M2758" s="197"/>
      <c r="N2758" s="198"/>
      <c r="O2758" s="67"/>
      <c r="P2758" s="67"/>
      <c r="Q2758" s="67"/>
      <c r="R2758" s="67"/>
      <c r="S2758" s="67"/>
      <c r="T2758" s="68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T2758" s="20" t="s">
        <v>172</v>
      </c>
      <c r="AU2758" s="20" t="s">
        <v>79</v>
      </c>
    </row>
    <row r="2759" spans="1:65" s="13" customFormat="1" ht="11.25">
      <c r="B2759" s="199"/>
      <c r="C2759" s="200"/>
      <c r="D2759" s="201" t="s">
        <v>181</v>
      </c>
      <c r="E2759" s="202" t="s">
        <v>19</v>
      </c>
      <c r="F2759" s="203" t="s">
        <v>3390</v>
      </c>
      <c r="G2759" s="200"/>
      <c r="H2759" s="204">
        <v>8</v>
      </c>
      <c r="I2759" s="205"/>
      <c r="J2759" s="200"/>
      <c r="K2759" s="200"/>
      <c r="L2759" s="206"/>
      <c r="M2759" s="207"/>
      <c r="N2759" s="208"/>
      <c r="O2759" s="208"/>
      <c r="P2759" s="208"/>
      <c r="Q2759" s="208"/>
      <c r="R2759" s="208"/>
      <c r="S2759" s="208"/>
      <c r="T2759" s="209"/>
      <c r="AT2759" s="210" t="s">
        <v>181</v>
      </c>
      <c r="AU2759" s="210" t="s">
        <v>79</v>
      </c>
      <c r="AV2759" s="13" t="s">
        <v>79</v>
      </c>
      <c r="AW2759" s="13" t="s">
        <v>31</v>
      </c>
      <c r="AX2759" s="13" t="s">
        <v>69</v>
      </c>
      <c r="AY2759" s="210" t="s">
        <v>165</v>
      </c>
    </row>
    <row r="2760" spans="1:65" s="13" customFormat="1" ht="11.25">
      <c r="B2760" s="199"/>
      <c r="C2760" s="200"/>
      <c r="D2760" s="201" t="s">
        <v>181</v>
      </c>
      <c r="E2760" s="202" t="s">
        <v>19</v>
      </c>
      <c r="F2760" s="203" t="s">
        <v>3391</v>
      </c>
      <c r="G2760" s="200"/>
      <c r="H2760" s="204">
        <v>14.5</v>
      </c>
      <c r="I2760" s="205"/>
      <c r="J2760" s="200"/>
      <c r="K2760" s="200"/>
      <c r="L2760" s="206"/>
      <c r="M2760" s="207"/>
      <c r="N2760" s="208"/>
      <c r="O2760" s="208"/>
      <c r="P2760" s="208"/>
      <c r="Q2760" s="208"/>
      <c r="R2760" s="208"/>
      <c r="S2760" s="208"/>
      <c r="T2760" s="209"/>
      <c r="AT2760" s="210" t="s">
        <v>181</v>
      </c>
      <c r="AU2760" s="210" t="s">
        <v>79</v>
      </c>
      <c r="AV2760" s="13" t="s">
        <v>79</v>
      </c>
      <c r="AW2760" s="13" t="s">
        <v>31</v>
      </c>
      <c r="AX2760" s="13" t="s">
        <v>69</v>
      </c>
      <c r="AY2760" s="210" t="s">
        <v>165</v>
      </c>
    </row>
    <row r="2761" spans="1:65" s="13" customFormat="1" ht="11.25">
      <c r="B2761" s="199"/>
      <c r="C2761" s="200"/>
      <c r="D2761" s="201" t="s">
        <v>181</v>
      </c>
      <c r="E2761" s="202" t="s">
        <v>19</v>
      </c>
      <c r="F2761" s="203" t="s">
        <v>3392</v>
      </c>
      <c r="G2761" s="200"/>
      <c r="H2761" s="204">
        <v>5.6</v>
      </c>
      <c r="I2761" s="205"/>
      <c r="J2761" s="200"/>
      <c r="K2761" s="200"/>
      <c r="L2761" s="206"/>
      <c r="M2761" s="207"/>
      <c r="N2761" s="208"/>
      <c r="O2761" s="208"/>
      <c r="P2761" s="208"/>
      <c r="Q2761" s="208"/>
      <c r="R2761" s="208"/>
      <c r="S2761" s="208"/>
      <c r="T2761" s="209"/>
      <c r="AT2761" s="210" t="s">
        <v>181</v>
      </c>
      <c r="AU2761" s="210" t="s">
        <v>79</v>
      </c>
      <c r="AV2761" s="13" t="s">
        <v>79</v>
      </c>
      <c r="AW2761" s="13" t="s">
        <v>31</v>
      </c>
      <c r="AX2761" s="13" t="s">
        <v>69</v>
      </c>
      <c r="AY2761" s="210" t="s">
        <v>165</v>
      </c>
    </row>
    <row r="2762" spans="1:65" s="15" customFormat="1" ht="11.25">
      <c r="B2762" s="221"/>
      <c r="C2762" s="222"/>
      <c r="D2762" s="201" t="s">
        <v>181</v>
      </c>
      <c r="E2762" s="223" t="s">
        <v>19</v>
      </c>
      <c r="F2762" s="224" t="s">
        <v>184</v>
      </c>
      <c r="G2762" s="222"/>
      <c r="H2762" s="225">
        <v>28.1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181</v>
      </c>
      <c r="AU2762" s="231" t="s">
        <v>79</v>
      </c>
      <c r="AV2762" s="15" t="s">
        <v>88</v>
      </c>
      <c r="AW2762" s="15" t="s">
        <v>31</v>
      </c>
      <c r="AX2762" s="15" t="s">
        <v>73</v>
      </c>
      <c r="AY2762" s="231" t="s">
        <v>165</v>
      </c>
    </row>
    <row r="2763" spans="1:65" s="2" customFormat="1" ht="24.2" customHeight="1">
      <c r="A2763" s="37"/>
      <c r="B2763" s="38"/>
      <c r="C2763" s="181" t="s">
        <v>2025</v>
      </c>
      <c r="D2763" s="181" t="s">
        <v>167</v>
      </c>
      <c r="E2763" s="182" t="s">
        <v>3393</v>
      </c>
      <c r="F2763" s="183" t="s">
        <v>3394</v>
      </c>
      <c r="G2763" s="184" t="s">
        <v>290</v>
      </c>
      <c r="H2763" s="185">
        <v>158</v>
      </c>
      <c r="I2763" s="186"/>
      <c r="J2763" s="187">
        <f>ROUND(I2763*H2763,2)</f>
        <v>0</v>
      </c>
      <c r="K2763" s="183" t="s">
        <v>171</v>
      </c>
      <c r="L2763" s="42"/>
      <c r="M2763" s="188" t="s">
        <v>19</v>
      </c>
      <c r="N2763" s="189" t="s">
        <v>41</v>
      </c>
      <c r="O2763" s="67"/>
      <c r="P2763" s="190">
        <f>O2763*H2763</f>
        <v>0</v>
      </c>
      <c r="Q2763" s="190">
        <v>0</v>
      </c>
      <c r="R2763" s="190">
        <f>Q2763*H2763</f>
        <v>0</v>
      </c>
      <c r="S2763" s="190">
        <v>0</v>
      </c>
      <c r="T2763" s="191">
        <f>S2763*H2763</f>
        <v>0</v>
      </c>
      <c r="U2763" s="37"/>
      <c r="V2763" s="37"/>
      <c r="W2763" s="37"/>
      <c r="X2763" s="37"/>
      <c r="Y2763" s="37"/>
      <c r="Z2763" s="37"/>
      <c r="AA2763" s="37"/>
      <c r="AB2763" s="37"/>
      <c r="AC2763" s="37"/>
      <c r="AD2763" s="37"/>
      <c r="AE2763" s="37"/>
      <c r="AR2763" s="192" t="s">
        <v>226</v>
      </c>
      <c r="AT2763" s="192" t="s">
        <v>167</v>
      </c>
      <c r="AU2763" s="192" t="s">
        <v>79</v>
      </c>
      <c r="AY2763" s="20" t="s">
        <v>165</v>
      </c>
      <c r="BE2763" s="193">
        <f>IF(N2763="základní",J2763,0)</f>
        <v>0</v>
      </c>
      <c r="BF2763" s="193">
        <f>IF(N2763="snížená",J2763,0)</f>
        <v>0</v>
      </c>
      <c r="BG2763" s="193">
        <f>IF(N2763="zákl. přenesená",J2763,0)</f>
        <v>0</v>
      </c>
      <c r="BH2763" s="193">
        <f>IF(N2763="sníž. přenesená",J2763,0)</f>
        <v>0</v>
      </c>
      <c r="BI2763" s="193">
        <f>IF(N2763="nulová",J2763,0)</f>
        <v>0</v>
      </c>
      <c r="BJ2763" s="20" t="s">
        <v>79</v>
      </c>
      <c r="BK2763" s="193">
        <f>ROUND(I2763*H2763,2)</f>
        <v>0</v>
      </c>
      <c r="BL2763" s="20" t="s">
        <v>226</v>
      </c>
      <c r="BM2763" s="192" t="s">
        <v>3395</v>
      </c>
    </row>
    <row r="2764" spans="1:65" s="2" customFormat="1" ht="11.25">
      <c r="A2764" s="37"/>
      <c r="B2764" s="38"/>
      <c r="C2764" s="39"/>
      <c r="D2764" s="194" t="s">
        <v>172</v>
      </c>
      <c r="E2764" s="39"/>
      <c r="F2764" s="195" t="s">
        <v>3396</v>
      </c>
      <c r="G2764" s="39"/>
      <c r="H2764" s="39"/>
      <c r="I2764" s="196"/>
      <c r="J2764" s="39"/>
      <c r="K2764" s="39"/>
      <c r="L2764" s="42"/>
      <c r="M2764" s="197"/>
      <c r="N2764" s="198"/>
      <c r="O2764" s="67"/>
      <c r="P2764" s="67"/>
      <c r="Q2764" s="67"/>
      <c r="R2764" s="67"/>
      <c r="S2764" s="67"/>
      <c r="T2764" s="68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T2764" s="20" t="s">
        <v>172</v>
      </c>
      <c r="AU2764" s="20" t="s">
        <v>79</v>
      </c>
    </row>
    <row r="2765" spans="1:65" s="13" customFormat="1" ht="11.25">
      <c r="B2765" s="199"/>
      <c r="C2765" s="200"/>
      <c r="D2765" s="201" t="s">
        <v>181</v>
      </c>
      <c r="E2765" s="202" t="s">
        <v>19</v>
      </c>
      <c r="F2765" s="203" t="s">
        <v>3397</v>
      </c>
      <c r="G2765" s="200"/>
      <c r="H2765" s="204">
        <v>11</v>
      </c>
      <c r="I2765" s="205"/>
      <c r="J2765" s="200"/>
      <c r="K2765" s="200"/>
      <c r="L2765" s="206"/>
      <c r="M2765" s="207"/>
      <c r="N2765" s="208"/>
      <c r="O2765" s="208"/>
      <c r="P2765" s="208"/>
      <c r="Q2765" s="208"/>
      <c r="R2765" s="208"/>
      <c r="S2765" s="208"/>
      <c r="T2765" s="209"/>
      <c r="AT2765" s="210" t="s">
        <v>181</v>
      </c>
      <c r="AU2765" s="210" t="s">
        <v>79</v>
      </c>
      <c r="AV2765" s="13" t="s">
        <v>79</v>
      </c>
      <c r="AW2765" s="13" t="s">
        <v>31</v>
      </c>
      <c r="AX2765" s="13" t="s">
        <v>69</v>
      </c>
      <c r="AY2765" s="210" t="s">
        <v>165</v>
      </c>
    </row>
    <row r="2766" spans="1:65" s="13" customFormat="1" ht="11.25">
      <c r="B2766" s="199"/>
      <c r="C2766" s="200"/>
      <c r="D2766" s="201" t="s">
        <v>181</v>
      </c>
      <c r="E2766" s="202" t="s">
        <v>19</v>
      </c>
      <c r="F2766" s="203" t="s">
        <v>3398</v>
      </c>
      <c r="G2766" s="200"/>
      <c r="H2766" s="204">
        <v>11</v>
      </c>
      <c r="I2766" s="205"/>
      <c r="J2766" s="200"/>
      <c r="K2766" s="200"/>
      <c r="L2766" s="206"/>
      <c r="M2766" s="207"/>
      <c r="N2766" s="208"/>
      <c r="O2766" s="208"/>
      <c r="P2766" s="208"/>
      <c r="Q2766" s="208"/>
      <c r="R2766" s="208"/>
      <c r="S2766" s="208"/>
      <c r="T2766" s="209"/>
      <c r="AT2766" s="210" t="s">
        <v>181</v>
      </c>
      <c r="AU2766" s="210" t="s">
        <v>79</v>
      </c>
      <c r="AV2766" s="13" t="s">
        <v>79</v>
      </c>
      <c r="AW2766" s="13" t="s">
        <v>31</v>
      </c>
      <c r="AX2766" s="13" t="s">
        <v>69</v>
      </c>
      <c r="AY2766" s="210" t="s">
        <v>165</v>
      </c>
    </row>
    <row r="2767" spans="1:65" s="13" customFormat="1" ht="11.25">
      <c r="B2767" s="199"/>
      <c r="C2767" s="200"/>
      <c r="D2767" s="201" t="s">
        <v>181</v>
      </c>
      <c r="E2767" s="202" t="s">
        <v>19</v>
      </c>
      <c r="F2767" s="203" t="s">
        <v>3399</v>
      </c>
      <c r="G2767" s="200"/>
      <c r="H2767" s="204">
        <v>11</v>
      </c>
      <c r="I2767" s="205"/>
      <c r="J2767" s="200"/>
      <c r="K2767" s="200"/>
      <c r="L2767" s="206"/>
      <c r="M2767" s="207"/>
      <c r="N2767" s="208"/>
      <c r="O2767" s="208"/>
      <c r="P2767" s="208"/>
      <c r="Q2767" s="208"/>
      <c r="R2767" s="208"/>
      <c r="S2767" s="208"/>
      <c r="T2767" s="209"/>
      <c r="AT2767" s="210" t="s">
        <v>181</v>
      </c>
      <c r="AU2767" s="210" t="s">
        <v>79</v>
      </c>
      <c r="AV2767" s="13" t="s">
        <v>79</v>
      </c>
      <c r="AW2767" s="13" t="s">
        <v>31</v>
      </c>
      <c r="AX2767" s="13" t="s">
        <v>69</v>
      </c>
      <c r="AY2767" s="210" t="s">
        <v>165</v>
      </c>
    </row>
    <row r="2768" spans="1:65" s="13" customFormat="1" ht="11.25">
      <c r="B2768" s="199"/>
      <c r="C2768" s="200"/>
      <c r="D2768" s="201" t="s">
        <v>181</v>
      </c>
      <c r="E2768" s="202" t="s">
        <v>19</v>
      </c>
      <c r="F2768" s="203" t="s">
        <v>3400</v>
      </c>
      <c r="G2768" s="200"/>
      <c r="H2768" s="204">
        <v>11</v>
      </c>
      <c r="I2768" s="205"/>
      <c r="J2768" s="200"/>
      <c r="K2768" s="200"/>
      <c r="L2768" s="206"/>
      <c r="M2768" s="207"/>
      <c r="N2768" s="208"/>
      <c r="O2768" s="208"/>
      <c r="P2768" s="208"/>
      <c r="Q2768" s="208"/>
      <c r="R2768" s="208"/>
      <c r="S2768" s="208"/>
      <c r="T2768" s="209"/>
      <c r="AT2768" s="210" t="s">
        <v>181</v>
      </c>
      <c r="AU2768" s="210" t="s">
        <v>79</v>
      </c>
      <c r="AV2768" s="13" t="s">
        <v>79</v>
      </c>
      <c r="AW2768" s="13" t="s">
        <v>31</v>
      </c>
      <c r="AX2768" s="13" t="s">
        <v>69</v>
      </c>
      <c r="AY2768" s="210" t="s">
        <v>165</v>
      </c>
    </row>
    <row r="2769" spans="2:51" s="13" customFormat="1" ht="11.25">
      <c r="B2769" s="199"/>
      <c r="C2769" s="200"/>
      <c r="D2769" s="201" t="s">
        <v>181</v>
      </c>
      <c r="E2769" s="202" t="s">
        <v>19</v>
      </c>
      <c r="F2769" s="203" t="s">
        <v>3350</v>
      </c>
      <c r="G2769" s="200"/>
      <c r="H2769" s="204">
        <v>3</v>
      </c>
      <c r="I2769" s="205"/>
      <c r="J2769" s="200"/>
      <c r="K2769" s="200"/>
      <c r="L2769" s="206"/>
      <c r="M2769" s="207"/>
      <c r="N2769" s="208"/>
      <c r="O2769" s="208"/>
      <c r="P2769" s="208"/>
      <c r="Q2769" s="208"/>
      <c r="R2769" s="208"/>
      <c r="S2769" s="208"/>
      <c r="T2769" s="209"/>
      <c r="AT2769" s="210" t="s">
        <v>181</v>
      </c>
      <c r="AU2769" s="210" t="s">
        <v>79</v>
      </c>
      <c r="AV2769" s="13" t="s">
        <v>79</v>
      </c>
      <c r="AW2769" s="13" t="s">
        <v>31</v>
      </c>
      <c r="AX2769" s="13" t="s">
        <v>69</v>
      </c>
      <c r="AY2769" s="210" t="s">
        <v>165</v>
      </c>
    </row>
    <row r="2770" spans="2:51" s="13" customFormat="1" ht="11.25">
      <c r="B2770" s="199"/>
      <c r="C2770" s="200"/>
      <c r="D2770" s="201" t="s">
        <v>181</v>
      </c>
      <c r="E2770" s="202" t="s">
        <v>19</v>
      </c>
      <c r="F2770" s="203" t="s">
        <v>3351</v>
      </c>
      <c r="G2770" s="200"/>
      <c r="H2770" s="204">
        <v>3</v>
      </c>
      <c r="I2770" s="205"/>
      <c r="J2770" s="200"/>
      <c r="K2770" s="200"/>
      <c r="L2770" s="206"/>
      <c r="M2770" s="207"/>
      <c r="N2770" s="208"/>
      <c r="O2770" s="208"/>
      <c r="P2770" s="208"/>
      <c r="Q2770" s="208"/>
      <c r="R2770" s="208"/>
      <c r="S2770" s="208"/>
      <c r="T2770" s="209"/>
      <c r="AT2770" s="210" t="s">
        <v>181</v>
      </c>
      <c r="AU2770" s="210" t="s">
        <v>79</v>
      </c>
      <c r="AV2770" s="13" t="s">
        <v>79</v>
      </c>
      <c r="AW2770" s="13" t="s">
        <v>31</v>
      </c>
      <c r="AX2770" s="13" t="s">
        <v>69</v>
      </c>
      <c r="AY2770" s="210" t="s">
        <v>165</v>
      </c>
    </row>
    <row r="2771" spans="2:51" s="13" customFormat="1" ht="11.25">
      <c r="B2771" s="199"/>
      <c r="C2771" s="200"/>
      <c r="D2771" s="201" t="s">
        <v>181</v>
      </c>
      <c r="E2771" s="202" t="s">
        <v>19</v>
      </c>
      <c r="F2771" s="203" t="s">
        <v>3401</v>
      </c>
      <c r="G2771" s="200"/>
      <c r="H2771" s="204">
        <v>6</v>
      </c>
      <c r="I2771" s="205"/>
      <c r="J2771" s="200"/>
      <c r="K2771" s="200"/>
      <c r="L2771" s="206"/>
      <c r="M2771" s="207"/>
      <c r="N2771" s="208"/>
      <c r="O2771" s="208"/>
      <c r="P2771" s="208"/>
      <c r="Q2771" s="208"/>
      <c r="R2771" s="208"/>
      <c r="S2771" s="208"/>
      <c r="T2771" s="209"/>
      <c r="AT2771" s="210" t="s">
        <v>181</v>
      </c>
      <c r="AU2771" s="210" t="s">
        <v>79</v>
      </c>
      <c r="AV2771" s="13" t="s">
        <v>79</v>
      </c>
      <c r="AW2771" s="13" t="s">
        <v>31</v>
      </c>
      <c r="AX2771" s="13" t="s">
        <v>69</v>
      </c>
      <c r="AY2771" s="210" t="s">
        <v>165</v>
      </c>
    </row>
    <row r="2772" spans="2:51" s="13" customFormat="1" ht="11.25">
      <c r="B2772" s="199"/>
      <c r="C2772" s="200"/>
      <c r="D2772" s="201" t="s">
        <v>181</v>
      </c>
      <c r="E2772" s="202" t="s">
        <v>19</v>
      </c>
      <c r="F2772" s="203" t="s">
        <v>3402</v>
      </c>
      <c r="G2772" s="200"/>
      <c r="H2772" s="204">
        <v>9</v>
      </c>
      <c r="I2772" s="205"/>
      <c r="J2772" s="200"/>
      <c r="K2772" s="200"/>
      <c r="L2772" s="206"/>
      <c r="M2772" s="207"/>
      <c r="N2772" s="208"/>
      <c r="O2772" s="208"/>
      <c r="P2772" s="208"/>
      <c r="Q2772" s="208"/>
      <c r="R2772" s="208"/>
      <c r="S2772" s="208"/>
      <c r="T2772" s="209"/>
      <c r="AT2772" s="210" t="s">
        <v>181</v>
      </c>
      <c r="AU2772" s="210" t="s">
        <v>79</v>
      </c>
      <c r="AV2772" s="13" t="s">
        <v>79</v>
      </c>
      <c r="AW2772" s="13" t="s">
        <v>31</v>
      </c>
      <c r="AX2772" s="13" t="s">
        <v>69</v>
      </c>
      <c r="AY2772" s="210" t="s">
        <v>165</v>
      </c>
    </row>
    <row r="2773" spans="2:51" s="13" customFormat="1" ht="11.25">
      <c r="B2773" s="199"/>
      <c r="C2773" s="200"/>
      <c r="D2773" s="201" t="s">
        <v>181</v>
      </c>
      <c r="E2773" s="202" t="s">
        <v>19</v>
      </c>
      <c r="F2773" s="203" t="s">
        <v>3403</v>
      </c>
      <c r="G2773" s="200"/>
      <c r="H2773" s="204">
        <v>9</v>
      </c>
      <c r="I2773" s="205"/>
      <c r="J2773" s="200"/>
      <c r="K2773" s="200"/>
      <c r="L2773" s="206"/>
      <c r="M2773" s="207"/>
      <c r="N2773" s="208"/>
      <c r="O2773" s="208"/>
      <c r="P2773" s="208"/>
      <c r="Q2773" s="208"/>
      <c r="R2773" s="208"/>
      <c r="S2773" s="208"/>
      <c r="T2773" s="209"/>
      <c r="AT2773" s="210" t="s">
        <v>181</v>
      </c>
      <c r="AU2773" s="210" t="s">
        <v>79</v>
      </c>
      <c r="AV2773" s="13" t="s">
        <v>79</v>
      </c>
      <c r="AW2773" s="13" t="s">
        <v>31</v>
      </c>
      <c r="AX2773" s="13" t="s">
        <v>69</v>
      </c>
      <c r="AY2773" s="210" t="s">
        <v>165</v>
      </c>
    </row>
    <row r="2774" spans="2:51" s="13" customFormat="1" ht="11.25">
      <c r="B2774" s="199"/>
      <c r="C2774" s="200"/>
      <c r="D2774" s="201" t="s">
        <v>181</v>
      </c>
      <c r="E2774" s="202" t="s">
        <v>19</v>
      </c>
      <c r="F2774" s="203" t="s">
        <v>3296</v>
      </c>
      <c r="G2774" s="200"/>
      <c r="H2774" s="204">
        <v>12</v>
      </c>
      <c r="I2774" s="205"/>
      <c r="J2774" s="200"/>
      <c r="K2774" s="200"/>
      <c r="L2774" s="206"/>
      <c r="M2774" s="207"/>
      <c r="N2774" s="208"/>
      <c r="O2774" s="208"/>
      <c r="P2774" s="208"/>
      <c r="Q2774" s="208"/>
      <c r="R2774" s="208"/>
      <c r="S2774" s="208"/>
      <c r="T2774" s="209"/>
      <c r="AT2774" s="210" t="s">
        <v>181</v>
      </c>
      <c r="AU2774" s="210" t="s">
        <v>79</v>
      </c>
      <c r="AV2774" s="13" t="s">
        <v>79</v>
      </c>
      <c r="AW2774" s="13" t="s">
        <v>31</v>
      </c>
      <c r="AX2774" s="13" t="s">
        <v>69</v>
      </c>
      <c r="AY2774" s="210" t="s">
        <v>165</v>
      </c>
    </row>
    <row r="2775" spans="2:51" s="13" customFormat="1" ht="11.25">
      <c r="B2775" s="199"/>
      <c r="C2775" s="200"/>
      <c r="D2775" s="201" t="s">
        <v>181</v>
      </c>
      <c r="E2775" s="202" t="s">
        <v>19</v>
      </c>
      <c r="F2775" s="203" t="s">
        <v>3404</v>
      </c>
      <c r="G2775" s="200"/>
      <c r="H2775" s="204">
        <v>26</v>
      </c>
      <c r="I2775" s="205"/>
      <c r="J2775" s="200"/>
      <c r="K2775" s="200"/>
      <c r="L2775" s="206"/>
      <c r="M2775" s="207"/>
      <c r="N2775" s="208"/>
      <c r="O2775" s="208"/>
      <c r="P2775" s="208"/>
      <c r="Q2775" s="208"/>
      <c r="R2775" s="208"/>
      <c r="S2775" s="208"/>
      <c r="T2775" s="209"/>
      <c r="AT2775" s="210" t="s">
        <v>181</v>
      </c>
      <c r="AU2775" s="210" t="s">
        <v>79</v>
      </c>
      <c r="AV2775" s="13" t="s">
        <v>79</v>
      </c>
      <c r="AW2775" s="13" t="s">
        <v>31</v>
      </c>
      <c r="AX2775" s="13" t="s">
        <v>69</v>
      </c>
      <c r="AY2775" s="210" t="s">
        <v>165</v>
      </c>
    </row>
    <row r="2776" spans="2:51" s="13" customFormat="1" ht="11.25">
      <c r="B2776" s="199"/>
      <c r="C2776" s="200"/>
      <c r="D2776" s="201" t="s">
        <v>181</v>
      </c>
      <c r="E2776" s="202" t="s">
        <v>19</v>
      </c>
      <c r="F2776" s="203" t="s">
        <v>3405</v>
      </c>
      <c r="G2776" s="200"/>
      <c r="H2776" s="204">
        <v>9</v>
      </c>
      <c r="I2776" s="205"/>
      <c r="J2776" s="200"/>
      <c r="K2776" s="200"/>
      <c r="L2776" s="206"/>
      <c r="M2776" s="207"/>
      <c r="N2776" s="208"/>
      <c r="O2776" s="208"/>
      <c r="P2776" s="208"/>
      <c r="Q2776" s="208"/>
      <c r="R2776" s="208"/>
      <c r="S2776" s="208"/>
      <c r="T2776" s="209"/>
      <c r="AT2776" s="210" t="s">
        <v>181</v>
      </c>
      <c r="AU2776" s="210" t="s">
        <v>79</v>
      </c>
      <c r="AV2776" s="13" t="s">
        <v>79</v>
      </c>
      <c r="AW2776" s="13" t="s">
        <v>31</v>
      </c>
      <c r="AX2776" s="13" t="s">
        <v>69</v>
      </c>
      <c r="AY2776" s="210" t="s">
        <v>165</v>
      </c>
    </row>
    <row r="2777" spans="2:51" s="13" customFormat="1" ht="11.25">
      <c r="B2777" s="199"/>
      <c r="C2777" s="200"/>
      <c r="D2777" s="201" t="s">
        <v>181</v>
      </c>
      <c r="E2777" s="202" t="s">
        <v>19</v>
      </c>
      <c r="F2777" s="203" t="s">
        <v>3406</v>
      </c>
      <c r="G2777" s="200"/>
      <c r="H2777" s="204">
        <v>3</v>
      </c>
      <c r="I2777" s="205"/>
      <c r="J2777" s="200"/>
      <c r="K2777" s="200"/>
      <c r="L2777" s="206"/>
      <c r="M2777" s="207"/>
      <c r="N2777" s="208"/>
      <c r="O2777" s="208"/>
      <c r="P2777" s="208"/>
      <c r="Q2777" s="208"/>
      <c r="R2777" s="208"/>
      <c r="S2777" s="208"/>
      <c r="T2777" s="209"/>
      <c r="AT2777" s="210" t="s">
        <v>181</v>
      </c>
      <c r="AU2777" s="210" t="s">
        <v>79</v>
      </c>
      <c r="AV2777" s="13" t="s">
        <v>79</v>
      </c>
      <c r="AW2777" s="13" t="s">
        <v>31</v>
      </c>
      <c r="AX2777" s="13" t="s">
        <v>69</v>
      </c>
      <c r="AY2777" s="210" t="s">
        <v>165</v>
      </c>
    </row>
    <row r="2778" spans="2:51" s="13" customFormat="1" ht="11.25">
      <c r="B2778" s="199"/>
      <c r="C2778" s="200"/>
      <c r="D2778" s="201" t="s">
        <v>181</v>
      </c>
      <c r="E2778" s="202" t="s">
        <v>19</v>
      </c>
      <c r="F2778" s="203" t="s">
        <v>3407</v>
      </c>
      <c r="G2778" s="200"/>
      <c r="H2778" s="204">
        <v>3</v>
      </c>
      <c r="I2778" s="205"/>
      <c r="J2778" s="200"/>
      <c r="K2778" s="200"/>
      <c r="L2778" s="206"/>
      <c r="M2778" s="207"/>
      <c r="N2778" s="208"/>
      <c r="O2778" s="208"/>
      <c r="P2778" s="208"/>
      <c r="Q2778" s="208"/>
      <c r="R2778" s="208"/>
      <c r="S2778" s="208"/>
      <c r="T2778" s="209"/>
      <c r="AT2778" s="210" t="s">
        <v>181</v>
      </c>
      <c r="AU2778" s="210" t="s">
        <v>79</v>
      </c>
      <c r="AV2778" s="13" t="s">
        <v>79</v>
      </c>
      <c r="AW2778" s="13" t="s">
        <v>31</v>
      </c>
      <c r="AX2778" s="13" t="s">
        <v>69</v>
      </c>
      <c r="AY2778" s="210" t="s">
        <v>165</v>
      </c>
    </row>
    <row r="2779" spans="2:51" s="13" customFormat="1" ht="11.25">
      <c r="B2779" s="199"/>
      <c r="C2779" s="200"/>
      <c r="D2779" s="201" t="s">
        <v>181</v>
      </c>
      <c r="E2779" s="202" t="s">
        <v>19</v>
      </c>
      <c r="F2779" s="203" t="s">
        <v>3408</v>
      </c>
      <c r="G2779" s="200"/>
      <c r="H2779" s="204">
        <v>3</v>
      </c>
      <c r="I2779" s="205"/>
      <c r="J2779" s="200"/>
      <c r="K2779" s="200"/>
      <c r="L2779" s="206"/>
      <c r="M2779" s="207"/>
      <c r="N2779" s="208"/>
      <c r="O2779" s="208"/>
      <c r="P2779" s="208"/>
      <c r="Q2779" s="208"/>
      <c r="R2779" s="208"/>
      <c r="S2779" s="208"/>
      <c r="T2779" s="209"/>
      <c r="AT2779" s="210" t="s">
        <v>181</v>
      </c>
      <c r="AU2779" s="210" t="s">
        <v>79</v>
      </c>
      <c r="AV2779" s="13" t="s">
        <v>79</v>
      </c>
      <c r="AW2779" s="13" t="s">
        <v>31</v>
      </c>
      <c r="AX2779" s="13" t="s">
        <v>69</v>
      </c>
      <c r="AY2779" s="210" t="s">
        <v>165</v>
      </c>
    </row>
    <row r="2780" spans="2:51" s="13" customFormat="1" ht="11.25">
      <c r="B2780" s="199"/>
      <c r="C2780" s="200"/>
      <c r="D2780" s="201" t="s">
        <v>181</v>
      </c>
      <c r="E2780" s="202" t="s">
        <v>19</v>
      </c>
      <c r="F2780" s="203" t="s">
        <v>3409</v>
      </c>
      <c r="G2780" s="200"/>
      <c r="H2780" s="204">
        <v>6</v>
      </c>
      <c r="I2780" s="205"/>
      <c r="J2780" s="200"/>
      <c r="K2780" s="200"/>
      <c r="L2780" s="206"/>
      <c r="M2780" s="207"/>
      <c r="N2780" s="208"/>
      <c r="O2780" s="208"/>
      <c r="P2780" s="208"/>
      <c r="Q2780" s="208"/>
      <c r="R2780" s="208"/>
      <c r="S2780" s="208"/>
      <c r="T2780" s="209"/>
      <c r="AT2780" s="210" t="s">
        <v>181</v>
      </c>
      <c r="AU2780" s="210" t="s">
        <v>79</v>
      </c>
      <c r="AV2780" s="13" t="s">
        <v>79</v>
      </c>
      <c r="AW2780" s="13" t="s">
        <v>31</v>
      </c>
      <c r="AX2780" s="13" t="s">
        <v>69</v>
      </c>
      <c r="AY2780" s="210" t="s">
        <v>165</v>
      </c>
    </row>
    <row r="2781" spans="2:51" s="13" customFormat="1" ht="11.25">
      <c r="B2781" s="199"/>
      <c r="C2781" s="200"/>
      <c r="D2781" s="201" t="s">
        <v>181</v>
      </c>
      <c r="E2781" s="202" t="s">
        <v>19</v>
      </c>
      <c r="F2781" s="203" t="s">
        <v>3410</v>
      </c>
      <c r="G2781" s="200"/>
      <c r="H2781" s="204">
        <v>3</v>
      </c>
      <c r="I2781" s="205"/>
      <c r="J2781" s="200"/>
      <c r="K2781" s="200"/>
      <c r="L2781" s="206"/>
      <c r="M2781" s="207"/>
      <c r="N2781" s="208"/>
      <c r="O2781" s="208"/>
      <c r="P2781" s="208"/>
      <c r="Q2781" s="208"/>
      <c r="R2781" s="208"/>
      <c r="S2781" s="208"/>
      <c r="T2781" s="209"/>
      <c r="AT2781" s="210" t="s">
        <v>181</v>
      </c>
      <c r="AU2781" s="210" t="s">
        <v>79</v>
      </c>
      <c r="AV2781" s="13" t="s">
        <v>79</v>
      </c>
      <c r="AW2781" s="13" t="s">
        <v>31</v>
      </c>
      <c r="AX2781" s="13" t="s">
        <v>69</v>
      </c>
      <c r="AY2781" s="210" t="s">
        <v>165</v>
      </c>
    </row>
    <row r="2782" spans="2:51" s="13" customFormat="1" ht="11.25">
      <c r="B2782" s="199"/>
      <c r="C2782" s="200"/>
      <c r="D2782" s="201" t="s">
        <v>181</v>
      </c>
      <c r="E2782" s="202" t="s">
        <v>19</v>
      </c>
      <c r="F2782" s="203" t="s">
        <v>3411</v>
      </c>
      <c r="G2782" s="200"/>
      <c r="H2782" s="204">
        <v>3</v>
      </c>
      <c r="I2782" s="205"/>
      <c r="J2782" s="200"/>
      <c r="K2782" s="200"/>
      <c r="L2782" s="206"/>
      <c r="M2782" s="207"/>
      <c r="N2782" s="208"/>
      <c r="O2782" s="208"/>
      <c r="P2782" s="208"/>
      <c r="Q2782" s="208"/>
      <c r="R2782" s="208"/>
      <c r="S2782" s="208"/>
      <c r="T2782" s="209"/>
      <c r="AT2782" s="210" t="s">
        <v>181</v>
      </c>
      <c r="AU2782" s="210" t="s">
        <v>79</v>
      </c>
      <c r="AV2782" s="13" t="s">
        <v>79</v>
      </c>
      <c r="AW2782" s="13" t="s">
        <v>31</v>
      </c>
      <c r="AX2782" s="13" t="s">
        <v>69</v>
      </c>
      <c r="AY2782" s="210" t="s">
        <v>165</v>
      </c>
    </row>
    <row r="2783" spans="2:51" s="13" customFormat="1" ht="11.25">
      <c r="B2783" s="199"/>
      <c r="C2783" s="200"/>
      <c r="D2783" s="201" t="s">
        <v>181</v>
      </c>
      <c r="E2783" s="202" t="s">
        <v>19</v>
      </c>
      <c r="F2783" s="203" t="s">
        <v>3412</v>
      </c>
      <c r="G2783" s="200"/>
      <c r="H2783" s="204">
        <v>3</v>
      </c>
      <c r="I2783" s="205"/>
      <c r="J2783" s="200"/>
      <c r="K2783" s="200"/>
      <c r="L2783" s="206"/>
      <c r="M2783" s="207"/>
      <c r="N2783" s="208"/>
      <c r="O2783" s="208"/>
      <c r="P2783" s="208"/>
      <c r="Q2783" s="208"/>
      <c r="R2783" s="208"/>
      <c r="S2783" s="208"/>
      <c r="T2783" s="209"/>
      <c r="AT2783" s="210" t="s">
        <v>181</v>
      </c>
      <c r="AU2783" s="210" t="s">
        <v>79</v>
      </c>
      <c r="AV2783" s="13" t="s">
        <v>79</v>
      </c>
      <c r="AW2783" s="13" t="s">
        <v>31</v>
      </c>
      <c r="AX2783" s="13" t="s">
        <v>69</v>
      </c>
      <c r="AY2783" s="210" t="s">
        <v>165</v>
      </c>
    </row>
    <row r="2784" spans="2:51" s="13" customFormat="1" ht="11.25">
      <c r="B2784" s="199"/>
      <c r="C2784" s="200"/>
      <c r="D2784" s="201" t="s">
        <v>181</v>
      </c>
      <c r="E2784" s="202" t="s">
        <v>19</v>
      </c>
      <c r="F2784" s="203" t="s">
        <v>3413</v>
      </c>
      <c r="G2784" s="200"/>
      <c r="H2784" s="204">
        <v>2</v>
      </c>
      <c r="I2784" s="205"/>
      <c r="J2784" s="200"/>
      <c r="K2784" s="200"/>
      <c r="L2784" s="206"/>
      <c r="M2784" s="207"/>
      <c r="N2784" s="208"/>
      <c r="O2784" s="208"/>
      <c r="P2784" s="208"/>
      <c r="Q2784" s="208"/>
      <c r="R2784" s="208"/>
      <c r="S2784" s="208"/>
      <c r="T2784" s="209"/>
      <c r="AT2784" s="210" t="s">
        <v>181</v>
      </c>
      <c r="AU2784" s="210" t="s">
        <v>79</v>
      </c>
      <c r="AV2784" s="13" t="s">
        <v>79</v>
      </c>
      <c r="AW2784" s="13" t="s">
        <v>31</v>
      </c>
      <c r="AX2784" s="13" t="s">
        <v>69</v>
      </c>
      <c r="AY2784" s="210" t="s">
        <v>165</v>
      </c>
    </row>
    <row r="2785" spans="1:65" s="13" customFormat="1" ht="11.25">
      <c r="B2785" s="199"/>
      <c r="C2785" s="200"/>
      <c r="D2785" s="201" t="s">
        <v>181</v>
      </c>
      <c r="E2785" s="202" t="s">
        <v>19</v>
      </c>
      <c r="F2785" s="203" t="s">
        <v>3414</v>
      </c>
      <c r="G2785" s="200"/>
      <c r="H2785" s="204">
        <v>3</v>
      </c>
      <c r="I2785" s="205"/>
      <c r="J2785" s="200"/>
      <c r="K2785" s="200"/>
      <c r="L2785" s="206"/>
      <c r="M2785" s="207"/>
      <c r="N2785" s="208"/>
      <c r="O2785" s="208"/>
      <c r="P2785" s="208"/>
      <c r="Q2785" s="208"/>
      <c r="R2785" s="208"/>
      <c r="S2785" s="208"/>
      <c r="T2785" s="209"/>
      <c r="AT2785" s="210" t="s">
        <v>181</v>
      </c>
      <c r="AU2785" s="210" t="s">
        <v>79</v>
      </c>
      <c r="AV2785" s="13" t="s">
        <v>79</v>
      </c>
      <c r="AW2785" s="13" t="s">
        <v>31</v>
      </c>
      <c r="AX2785" s="13" t="s">
        <v>69</v>
      </c>
      <c r="AY2785" s="210" t="s">
        <v>165</v>
      </c>
    </row>
    <row r="2786" spans="1:65" s="13" customFormat="1" ht="11.25">
      <c r="B2786" s="199"/>
      <c r="C2786" s="200"/>
      <c r="D2786" s="201" t="s">
        <v>181</v>
      </c>
      <c r="E2786" s="202" t="s">
        <v>19</v>
      </c>
      <c r="F2786" s="203" t="s">
        <v>3415</v>
      </c>
      <c r="G2786" s="200"/>
      <c r="H2786" s="204">
        <v>6</v>
      </c>
      <c r="I2786" s="205"/>
      <c r="J2786" s="200"/>
      <c r="K2786" s="200"/>
      <c r="L2786" s="206"/>
      <c r="M2786" s="207"/>
      <c r="N2786" s="208"/>
      <c r="O2786" s="208"/>
      <c r="P2786" s="208"/>
      <c r="Q2786" s="208"/>
      <c r="R2786" s="208"/>
      <c r="S2786" s="208"/>
      <c r="T2786" s="209"/>
      <c r="AT2786" s="210" t="s">
        <v>181</v>
      </c>
      <c r="AU2786" s="210" t="s">
        <v>79</v>
      </c>
      <c r="AV2786" s="13" t="s">
        <v>79</v>
      </c>
      <c r="AW2786" s="13" t="s">
        <v>31</v>
      </c>
      <c r="AX2786" s="13" t="s">
        <v>69</v>
      </c>
      <c r="AY2786" s="210" t="s">
        <v>165</v>
      </c>
    </row>
    <row r="2787" spans="1:65" s="13" customFormat="1" ht="11.25">
      <c r="B2787" s="199"/>
      <c r="C2787" s="200"/>
      <c r="D2787" s="201" t="s">
        <v>181</v>
      </c>
      <c r="E2787" s="202" t="s">
        <v>19</v>
      </c>
      <c r="F2787" s="203" t="s">
        <v>3356</v>
      </c>
      <c r="G2787" s="200"/>
      <c r="H2787" s="204">
        <v>2</v>
      </c>
      <c r="I2787" s="205"/>
      <c r="J2787" s="200"/>
      <c r="K2787" s="200"/>
      <c r="L2787" s="206"/>
      <c r="M2787" s="207"/>
      <c r="N2787" s="208"/>
      <c r="O2787" s="208"/>
      <c r="P2787" s="208"/>
      <c r="Q2787" s="208"/>
      <c r="R2787" s="208"/>
      <c r="S2787" s="208"/>
      <c r="T2787" s="209"/>
      <c r="AT2787" s="210" t="s">
        <v>181</v>
      </c>
      <c r="AU2787" s="210" t="s">
        <v>79</v>
      </c>
      <c r="AV2787" s="13" t="s">
        <v>79</v>
      </c>
      <c r="AW2787" s="13" t="s">
        <v>31</v>
      </c>
      <c r="AX2787" s="13" t="s">
        <v>69</v>
      </c>
      <c r="AY2787" s="210" t="s">
        <v>165</v>
      </c>
    </row>
    <row r="2788" spans="1:65" s="15" customFormat="1" ht="11.25">
      <c r="B2788" s="221"/>
      <c r="C2788" s="222"/>
      <c r="D2788" s="201" t="s">
        <v>181</v>
      </c>
      <c r="E2788" s="223" t="s">
        <v>19</v>
      </c>
      <c r="F2788" s="224" t="s">
        <v>184</v>
      </c>
      <c r="G2788" s="222"/>
      <c r="H2788" s="225">
        <v>158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181</v>
      </c>
      <c r="AU2788" s="231" t="s">
        <v>79</v>
      </c>
      <c r="AV2788" s="15" t="s">
        <v>88</v>
      </c>
      <c r="AW2788" s="15" t="s">
        <v>31</v>
      </c>
      <c r="AX2788" s="15" t="s">
        <v>73</v>
      </c>
      <c r="AY2788" s="231" t="s">
        <v>165</v>
      </c>
    </row>
    <row r="2789" spans="1:65" s="2" customFormat="1" ht="33" customHeight="1">
      <c r="A2789" s="37"/>
      <c r="B2789" s="38"/>
      <c r="C2789" s="181" t="s">
        <v>3416</v>
      </c>
      <c r="D2789" s="181" t="s">
        <v>167</v>
      </c>
      <c r="E2789" s="182" t="s">
        <v>3417</v>
      </c>
      <c r="F2789" s="183" t="s">
        <v>3418</v>
      </c>
      <c r="G2789" s="184" t="s">
        <v>290</v>
      </c>
      <c r="H2789" s="185">
        <v>63</v>
      </c>
      <c r="I2789" s="186"/>
      <c r="J2789" s="187">
        <f>ROUND(I2789*H2789,2)</f>
        <v>0</v>
      </c>
      <c r="K2789" s="183" t="s">
        <v>171</v>
      </c>
      <c r="L2789" s="42"/>
      <c r="M2789" s="188" t="s">
        <v>19</v>
      </c>
      <c r="N2789" s="189" t="s">
        <v>41</v>
      </c>
      <c r="O2789" s="67"/>
      <c r="P2789" s="190">
        <f>O2789*H2789</f>
        <v>0</v>
      </c>
      <c r="Q2789" s="190">
        <v>0</v>
      </c>
      <c r="R2789" s="190">
        <f>Q2789*H2789</f>
        <v>0</v>
      </c>
      <c r="S2789" s="190">
        <v>0</v>
      </c>
      <c r="T2789" s="191">
        <f>S2789*H2789</f>
        <v>0</v>
      </c>
      <c r="U2789" s="37"/>
      <c r="V2789" s="37"/>
      <c r="W2789" s="37"/>
      <c r="X2789" s="37"/>
      <c r="Y2789" s="37"/>
      <c r="Z2789" s="37"/>
      <c r="AA2789" s="37"/>
      <c r="AB2789" s="37"/>
      <c r="AC2789" s="37"/>
      <c r="AD2789" s="37"/>
      <c r="AE2789" s="37"/>
      <c r="AR2789" s="192" t="s">
        <v>226</v>
      </c>
      <c r="AT2789" s="192" t="s">
        <v>167</v>
      </c>
      <c r="AU2789" s="192" t="s">
        <v>79</v>
      </c>
      <c r="AY2789" s="20" t="s">
        <v>165</v>
      </c>
      <c r="BE2789" s="193">
        <f>IF(N2789="základní",J2789,0)</f>
        <v>0</v>
      </c>
      <c r="BF2789" s="193">
        <f>IF(N2789="snížená",J2789,0)</f>
        <v>0</v>
      </c>
      <c r="BG2789" s="193">
        <f>IF(N2789="zákl. přenesená",J2789,0)</f>
        <v>0</v>
      </c>
      <c r="BH2789" s="193">
        <f>IF(N2789="sníž. přenesená",J2789,0)</f>
        <v>0</v>
      </c>
      <c r="BI2789" s="193">
        <f>IF(N2789="nulová",J2789,0)</f>
        <v>0</v>
      </c>
      <c r="BJ2789" s="20" t="s">
        <v>79</v>
      </c>
      <c r="BK2789" s="193">
        <f>ROUND(I2789*H2789,2)</f>
        <v>0</v>
      </c>
      <c r="BL2789" s="20" t="s">
        <v>226</v>
      </c>
      <c r="BM2789" s="192" t="s">
        <v>3419</v>
      </c>
    </row>
    <row r="2790" spans="1:65" s="2" customFormat="1" ht="11.25">
      <c r="A2790" s="37"/>
      <c r="B2790" s="38"/>
      <c r="C2790" s="39"/>
      <c r="D2790" s="194" t="s">
        <v>172</v>
      </c>
      <c r="E2790" s="39"/>
      <c r="F2790" s="195" t="s">
        <v>3420</v>
      </c>
      <c r="G2790" s="39"/>
      <c r="H2790" s="39"/>
      <c r="I2790" s="196"/>
      <c r="J2790" s="39"/>
      <c r="K2790" s="39"/>
      <c r="L2790" s="42"/>
      <c r="M2790" s="197"/>
      <c r="N2790" s="198"/>
      <c r="O2790" s="67"/>
      <c r="P2790" s="67"/>
      <c r="Q2790" s="67"/>
      <c r="R2790" s="67"/>
      <c r="S2790" s="67"/>
      <c r="T2790" s="68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T2790" s="20" t="s">
        <v>172</v>
      </c>
      <c r="AU2790" s="20" t="s">
        <v>79</v>
      </c>
    </row>
    <row r="2791" spans="1:65" s="13" customFormat="1" ht="11.25">
      <c r="B2791" s="199"/>
      <c r="C2791" s="200"/>
      <c r="D2791" s="201" t="s">
        <v>181</v>
      </c>
      <c r="E2791" s="202" t="s">
        <v>19</v>
      </c>
      <c r="F2791" s="203" t="s">
        <v>3421</v>
      </c>
      <c r="G2791" s="200"/>
      <c r="H2791" s="204">
        <v>3</v>
      </c>
      <c r="I2791" s="205"/>
      <c r="J2791" s="200"/>
      <c r="K2791" s="200"/>
      <c r="L2791" s="206"/>
      <c r="M2791" s="207"/>
      <c r="N2791" s="208"/>
      <c r="O2791" s="208"/>
      <c r="P2791" s="208"/>
      <c r="Q2791" s="208"/>
      <c r="R2791" s="208"/>
      <c r="S2791" s="208"/>
      <c r="T2791" s="209"/>
      <c r="AT2791" s="210" t="s">
        <v>181</v>
      </c>
      <c r="AU2791" s="210" t="s">
        <v>79</v>
      </c>
      <c r="AV2791" s="13" t="s">
        <v>79</v>
      </c>
      <c r="AW2791" s="13" t="s">
        <v>31</v>
      </c>
      <c r="AX2791" s="13" t="s">
        <v>69</v>
      </c>
      <c r="AY2791" s="210" t="s">
        <v>165</v>
      </c>
    </row>
    <row r="2792" spans="1:65" s="13" customFormat="1" ht="11.25">
      <c r="B2792" s="199"/>
      <c r="C2792" s="200"/>
      <c r="D2792" s="201" t="s">
        <v>181</v>
      </c>
      <c r="E2792" s="202" t="s">
        <v>19</v>
      </c>
      <c r="F2792" s="203" t="s">
        <v>3422</v>
      </c>
      <c r="G2792" s="200"/>
      <c r="H2792" s="204">
        <v>3</v>
      </c>
      <c r="I2792" s="205"/>
      <c r="J2792" s="200"/>
      <c r="K2792" s="200"/>
      <c r="L2792" s="206"/>
      <c r="M2792" s="207"/>
      <c r="N2792" s="208"/>
      <c r="O2792" s="208"/>
      <c r="P2792" s="208"/>
      <c r="Q2792" s="208"/>
      <c r="R2792" s="208"/>
      <c r="S2792" s="208"/>
      <c r="T2792" s="209"/>
      <c r="AT2792" s="210" t="s">
        <v>181</v>
      </c>
      <c r="AU2792" s="210" t="s">
        <v>79</v>
      </c>
      <c r="AV2792" s="13" t="s">
        <v>79</v>
      </c>
      <c r="AW2792" s="13" t="s">
        <v>31</v>
      </c>
      <c r="AX2792" s="13" t="s">
        <v>69</v>
      </c>
      <c r="AY2792" s="210" t="s">
        <v>165</v>
      </c>
    </row>
    <row r="2793" spans="1:65" s="13" customFormat="1" ht="11.25">
      <c r="B2793" s="199"/>
      <c r="C2793" s="200"/>
      <c r="D2793" s="201" t="s">
        <v>181</v>
      </c>
      <c r="E2793" s="202" t="s">
        <v>19</v>
      </c>
      <c r="F2793" s="203" t="s">
        <v>3423</v>
      </c>
      <c r="G2793" s="200"/>
      <c r="H2793" s="204">
        <v>3</v>
      </c>
      <c r="I2793" s="205"/>
      <c r="J2793" s="200"/>
      <c r="K2793" s="200"/>
      <c r="L2793" s="206"/>
      <c r="M2793" s="207"/>
      <c r="N2793" s="208"/>
      <c r="O2793" s="208"/>
      <c r="P2793" s="208"/>
      <c r="Q2793" s="208"/>
      <c r="R2793" s="208"/>
      <c r="S2793" s="208"/>
      <c r="T2793" s="209"/>
      <c r="AT2793" s="210" t="s">
        <v>181</v>
      </c>
      <c r="AU2793" s="210" t="s">
        <v>79</v>
      </c>
      <c r="AV2793" s="13" t="s">
        <v>79</v>
      </c>
      <c r="AW2793" s="13" t="s">
        <v>31</v>
      </c>
      <c r="AX2793" s="13" t="s">
        <v>69</v>
      </c>
      <c r="AY2793" s="210" t="s">
        <v>165</v>
      </c>
    </row>
    <row r="2794" spans="1:65" s="13" customFormat="1" ht="11.25">
      <c r="B2794" s="199"/>
      <c r="C2794" s="200"/>
      <c r="D2794" s="201" t="s">
        <v>181</v>
      </c>
      <c r="E2794" s="202" t="s">
        <v>19</v>
      </c>
      <c r="F2794" s="203" t="s">
        <v>3424</v>
      </c>
      <c r="G2794" s="200"/>
      <c r="H2794" s="204">
        <v>3</v>
      </c>
      <c r="I2794" s="205"/>
      <c r="J2794" s="200"/>
      <c r="K2794" s="200"/>
      <c r="L2794" s="206"/>
      <c r="M2794" s="207"/>
      <c r="N2794" s="208"/>
      <c r="O2794" s="208"/>
      <c r="P2794" s="208"/>
      <c r="Q2794" s="208"/>
      <c r="R2794" s="208"/>
      <c r="S2794" s="208"/>
      <c r="T2794" s="209"/>
      <c r="AT2794" s="210" t="s">
        <v>181</v>
      </c>
      <c r="AU2794" s="210" t="s">
        <v>79</v>
      </c>
      <c r="AV2794" s="13" t="s">
        <v>79</v>
      </c>
      <c r="AW2794" s="13" t="s">
        <v>31</v>
      </c>
      <c r="AX2794" s="13" t="s">
        <v>69</v>
      </c>
      <c r="AY2794" s="210" t="s">
        <v>165</v>
      </c>
    </row>
    <row r="2795" spans="1:65" s="13" customFormat="1" ht="11.25">
      <c r="B2795" s="199"/>
      <c r="C2795" s="200"/>
      <c r="D2795" s="201" t="s">
        <v>181</v>
      </c>
      <c r="E2795" s="202" t="s">
        <v>19</v>
      </c>
      <c r="F2795" s="203" t="s">
        <v>3425</v>
      </c>
      <c r="G2795" s="200"/>
      <c r="H2795" s="204">
        <v>2</v>
      </c>
      <c r="I2795" s="205"/>
      <c r="J2795" s="200"/>
      <c r="K2795" s="200"/>
      <c r="L2795" s="206"/>
      <c r="M2795" s="207"/>
      <c r="N2795" s="208"/>
      <c r="O2795" s="208"/>
      <c r="P2795" s="208"/>
      <c r="Q2795" s="208"/>
      <c r="R2795" s="208"/>
      <c r="S2795" s="208"/>
      <c r="T2795" s="209"/>
      <c r="AT2795" s="210" t="s">
        <v>181</v>
      </c>
      <c r="AU2795" s="210" t="s">
        <v>79</v>
      </c>
      <c r="AV2795" s="13" t="s">
        <v>79</v>
      </c>
      <c r="AW2795" s="13" t="s">
        <v>31</v>
      </c>
      <c r="AX2795" s="13" t="s">
        <v>69</v>
      </c>
      <c r="AY2795" s="210" t="s">
        <v>165</v>
      </c>
    </row>
    <row r="2796" spans="1:65" s="13" customFormat="1" ht="11.25">
      <c r="B2796" s="199"/>
      <c r="C2796" s="200"/>
      <c r="D2796" s="201" t="s">
        <v>181</v>
      </c>
      <c r="E2796" s="202" t="s">
        <v>19</v>
      </c>
      <c r="F2796" s="203" t="s">
        <v>3426</v>
      </c>
      <c r="G2796" s="200"/>
      <c r="H2796" s="204">
        <v>2</v>
      </c>
      <c r="I2796" s="205"/>
      <c r="J2796" s="200"/>
      <c r="K2796" s="200"/>
      <c r="L2796" s="206"/>
      <c r="M2796" s="207"/>
      <c r="N2796" s="208"/>
      <c r="O2796" s="208"/>
      <c r="P2796" s="208"/>
      <c r="Q2796" s="208"/>
      <c r="R2796" s="208"/>
      <c r="S2796" s="208"/>
      <c r="T2796" s="209"/>
      <c r="AT2796" s="210" t="s">
        <v>181</v>
      </c>
      <c r="AU2796" s="210" t="s">
        <v>79</v>
      </c>
      <c r="AV2796" s="13" t="s">
        <v>79</v>
      </c>
      <c r="AW2796" s="13" t="s">
        <v>31</v>
      </c>
      <c r="AX2796" s="13" t="s">
        <v>69</v>
      </c>
      <c r="AY2796" s="210" t="s">
        <v>165</v>
      </c>
    </row>
    <row r="2797" spans="1:65" s="13" customFormat="1" ht="11.25">
      <c r="B2797" s="199"/>
      <c r="C2797" s="200"/>
      <c r="D2797" s="201" t="s">
        <v>181</v>
      </c>
      <c r="E2797" s="202" t="s">
        <v>19</v>
      </c>
      <c r="F2797" s="203" t="s">
        <v>3427</v>
      </c>
      <c r="G2797" s="200"/>
      <c r="H2797" s="204">
        <v>2</v>
      </c>
      <c r="I2797" s="205"/>
      <c r="J2797" s="200"/>
      <c r="K2797" s="200"/>
      <c r="L2797" s="206"/>
      <c r="M2797" s="207"/>
      <c r="N2797" s="208"/>
      <c r="O2797" s="208"/>
      <c r="P2797" s="208"/>
      <c r="Q2797" s="208"/>
      <c r="R2797" s="208"/>
      <c r="S2797" s="208"/>
      <c r="T2797" s="209"/>
      <c r="AT2797" s="210" t="s">
        <v>181</v>
      </c>
      <c r="AU2797" s="210" t="s">
        <v>79</v>
      </c>
      <c r="AV2797" s="13" t="s">
        <v>79</v>
      </c>
      <c r="AW2797" s="13" t="s">
        <v>31</v>
      </c>
      <c r="AX2797" s="13" t="s">
        <v>69</v>
      </c>
      <c r="AY2797" s="210" t="s">
        <v>165</v>
      </c>
    </row>
    <row r="2798" spans="1:65" s="13" customFormat="1" ht="11.25">
      <c r="B2798" s="199"/>
      <c r="C2798" s="200"/>
      <c r="D2798" s="201" t="s">
        <v>181</v>
      </c>
      <c r="E2798" s="202" t="s">
        <v>19</v>
      </c>
      <c r="F2798" s="203" t="s">
        <v>3428</v>
      </c>
      <c r="G2798" s="200"/>
      <c r="H2798" s="204">
        <v>3</v>
      </c>
      <c r="I2798" s="205"/>
      <c r="J2798" s="200"/>
      <c r="K2798" s="200"/>
      <c r="L2798" s="206"/>
      <c r="M2798" s="207"/>
      <c r="N2798" s="208"/>
      <c r="O2798" s="208"/>
      <c r="P2798" s="208"/>
      <c r="Q2798" s="208"/>
      <c r="R2798" s="208"/>
      <c r="S2798" s="208"/>
      <c r="T2798" s="209"/>
      <c r="AT2798" s="210" t="s">
        <v>181</v>
      </c>
      <c r="AU2798" s="210" t="s">
        <v>79</v>
      </c>
      <c r="AV2798" s="13" t="s">
        <v>79</v>
      </c>
      <c r="AW2798" s="13" t="s">
        <v>31</v>
      </c>
      <c r="AX2798" s="13" t="s">
        <v>69</v>
      </c>
      <c r="AY2798" s="210" t="s">
        <v>165</v>
      </c>
    </row>
    <row r="2799" spans="1:65" s="13" customFormat="1" ht="11.25">
      <c r="B2799" s="199"/>
      <c r="C2799" s="200"/>
      <c r="D2799" s="201" t="s">
        <v>181</v>
      </c>
      <c r="E2799" s="202" t="s">
        <v>19</v>
      </c>
      <c r="F2799" s="203" t="s">
        <v>3429</v>
      </c>
      <c r="G2799" s="200"/>
      <c r="H2799" s="204">
        <v>3</v>
      </c>
      <c r="I2799" s="205"/>
      <c r="J2799" s="200"/>
      <c r="K2799" s="200"/>
      <c r="L2799" s="206"/>
      <c r="M2799" s="207"/>
      <c r="N2799" s="208"/>
      <c r="O2799" s="208"/>
      <c r="P2799" s="208"/>
      <c r="Q2799" s="208"/>
      <c r="R2799" s="208"/>
      <c r="S2799" s="208"/>
      <c r="T2799" s="209"/>
      <c r="AT2799" s="210" t="s">
        <v>181</v>
      </c>
      <c r="AU2799" s="210" t="s">
        <v>79</v>
      </c>
      <c r="AV2799" s="13" t="s">
        <v>79</v>
      </c>
      <c r="AW2799" s="13" t="s">
        <v>31</v>
      </c>
      <c r="AX2799" s="13" t="s">
        <v>69</v>
      </c>
      <c r="AY2799" s="210" t="s">
        <v>165</v>
      </c>
    </row>
    <row r="2800" spans="1:65" s="13" customFormat="1" ht="11.25">
      <c r="B2800" s="199"/>
      <c r="C2800" s="200"/>
      <c r="D2800" s="201" t="s">
        <v>181</v>
      </c>
      <c r="E2800" s="202" t="s">
        <v>19</v>
      </c>
      <c r="F2800" s="203" t="s">
        <v>3430</v>
      </c>
      <c r="G2800" s="200"/>
      <c r="H2800" s="204">
        <v>3</v>
      </c>
      <c r="I2800" s="205"/>
      <c r="J2800" s="200"/>
      <c r="K2800" s="200"/>
      <c r="L2800" s="206"/>
      <c r="M2800" s="207"/>
      <c r="N2800" s="208"/>
      <c r="O2800" s="208"/>
      <c r="P2800" s="208"/>
      <c r="Q2800" s="208"/>
      <c r="R2800" s="208"/>
      <c r="S2800" s="208"/>
      <c r="T2800" s="209"/>
      <c r="AT2800" s="210" t="s">
        <v>181</v>
      </c>
      <c r="AU2800" s="210" t="s">
        <v>79</v>
      </c>
      <c r="AV2800" s="13" t="s">
        <v>79</v>
      </c>
      <c r="AW2800" s="13" t="s">
        <v>31</v>
      </c>
      <c r="AX2800" s="13" t="s">
        <v>69</v>
      </c>
      <c r="AY2800" s="210" t="s">
        <v>165</v>
      </c>
    </row>
    <row r="2801" spans="1:65" s="13" customFormat="1" ht="11.25">
      <c r="B2801" s="199"/>
      <c r="C2801" s="200"/>
      <c r="D2801" s="201" t="s">
        <v>181</v>
      </c>
      <c r="E2801" s="202" t="s">
        <v>19</v>
      </c>
      <c r="F2801" s="203" t="s">
        <v>3431</v>
      </c>
      <c r="G2801" s="200"/>
      <c r="H2801" s="204">
        <v>8</v>
      </c>
      <c r="I2801" s="205"/>
      <c r="J2801" s="200"/>
      <c r="K2801" s="200"/>
      <c r="L2801" s="206"/>
      <c r="M2801" s="207"/>
      <c r="N2801" s="208"/>
      <c r="O2801" s="208"/>
      <c r="P2801" s="208"/>
      <c r="Q2801" s="208"/>
      <c r="R2801" s="208"/>
      <c r="S2801" s="208"/>
      <c r="T2801" s="209"/>
      <c r="AT2801" s="210" t="s">
        <v>181</v>
      </c>
      <c r="AU2801" s="210" t="s">
        <v>79</v>
      </c>
      <c r="AV2801" s="13" t="s">
        <v>79</v>
      </c>
      <c r="AW2801" s="13" t="s">
        <v>31</v>
      </c>
      <c r="AX2801" s="13" t="s">
        <v>69</v>
      </c>
      <c r="AY2801" s="210" t="s">
        <v>165</v>
      </c>
    </row>
    <row r="2802" spans="1:65" s="13" customFormat="1" ht="11.25">
      <c r="B2802" s="199"/>
      <c r="C2802" s="200"/>
      <c r="D2802" s="201" t="s">
        <v>181</v>
      </c>
      <c r="E2802" s="202" t="s">
        <v>19</v>
      </c>
      <c r="F2802" s="203" t="s">
        <v>3432</v>
      </c>
      <c r="G2802" s="200"/>
      <c r="H2802" s="204">
        <v>3</v>
      </c>
      <c r="I2802" s="205"/>
      <c r="J2802" s="200"/>
      <c r="K2802" s="200"/>
      <c r="L2802" s="206"/>
      <c r="M2802" s="207"/>
      <c r="N2802" s="208"/>
      <c r="O2802" s="208"/>
      <c r="P2802" s="208"/>
      <c r="Q2802" s="208"/>
      <c r="R2802" s="208"/>
      <c r="S2802" s="208"/>
      <c r="T2802" s="209"/>
      <c r="AT2802" s="210" t="s">
        <v>181</v>
      </c>
      <c r="AU2802" s="210" t="s">
        <v>79</v>
      </c>
      <c r="AV2802" s="13" t="s">
        <v>79</v>
      </c>
      <c r="AW2802" s="13" t="s">
        <v>31</v>
      </c>
      <c r="AX2802" s="13" t="s">
        <v>69</v>
      </c>
      <c r="AY2802" s="210" t="s">
        <v>165</v>
      </c>
    </row>
    <row r="2803" spans="1:65" s="13" customFormat="1" ht="11.25">
      <c r="B2803" s="199"/>
      <c r="C2803" s="200"/>
      <c r="D2803" s="201" t="s">
        <v>181</v>
      </c>
      <c r="E2803" s="202" t="s">
        <v>19</v>
      </c>
      <c r="F2803" s="203" t="s">
        <v>3433</v>
      </c>
      <c r="G2803" s="200"/>
      <c r="H2803" s="204">
        <v>2</v>
      </c>
      <c r="I2803" s="205"/>
      <c r="J2803" s="200"/>
      <c r="K2803" s="200"/>
      <c r="L2803" s="206"/>
      <c r="M2803" s="207"/>
      <c r="N2803" s="208"/>
      <c r="O2803" s="208"/>
      <c r="P2803" s="208"/>
      <c r="Q2803" s="208"/>
      <c r="R2803" s="208"/>
      <c r="S2803" s="208"/>
      <c r="T2803" s="209"/>
      <c r="AT2803" s="210" t="s">
        <v>181</v>
      </c>
      <c r="AU2803" s="210" t="s">
        <v>79</v>
      </c>
      <c r="AV2803" s="13" t="s">
        <v>79</v>
      </c>
      <c r="AW2803" s="13" t="s">
        <v>31</v>
      </c>
      <c r="AX2803" s="13" t="s">
        <v>69</v>
      </c>
      <c r="AY2803" s="210" t="s">
        <v>165</v>
      </c>
    </row>
    <row r="2804" spans="1:65" s="13" customFormat="1" ht="11.25">
      <c r="B2804" s="199"/>
      <c r="C2804" s="200"/>
      <c r="D2804" s="201" t="s">
        <v>181</v>
      </c>
      <c r="E2804" s="202" t="s">
        <v>19</v>
      </c>
      <c r="F2804" s="203" t="s">
        <v>3434</v>
      </c>
      <c r="G2804" s="200"/>
      <c r="H2804" s="204">
        <v>2</v>
      </c>
      <c r="I2804" s="205"/>
      <c r="J2804" s="200"/>
      <c r="K2804" s="200"/>
      <c r="L2804" s="206"/>
      <c r="M2804" s="207"/>
      <c r="N2804" s="208"/>
      <c r="O2804" s="208"/>
      <c r="P2804" s="208"/>
      <c r="Q2804" s="208"/>
      <c r="R2804" s="208"/>
      <c r="S2804" s="208"/>
      <c r="T2804" s="209"/>
      <c r="AT2804" s="210" t="s">
        <v>181</v>
      </c>
      <c r="AU2804" s="210" t="s">
        <v>79</v>
      </c>
      <c r="AV2804" s="13" t="s">
        <v>79</v>
      </c>
      <c r="AW2804" s="13" t="s">
        <v>31</v>
      </c>
      <c r="AX2804" s="13" t="s">
        <v>69</v>
      </c>
      <c r="AY2804" s="210" t="s">
        <v>165</v>
      </c>
    </row>
    <row r="2805" spans="1:65" s="13" customFormat="1" ht="11.25">
      <c r="B2805" s="199"/>
      <c r="C2805" s="200"/>
      <c r="D2805" s="201" t="s">
        <v>181</v>
      </c>
      <c r="E2805" s="202" t="s">
        <v>19</v>
      </c>
      <c r="F2805" s="203" t="s">
        <v>3435</v>
      </c>
      <c r="G2805" s="200"/>
      <c r="H2805" s="204">
        <v>2</v>
      </c>
      <c r="I2805" s="205"/>
      <c r="J2805" s="200"/>
      <c r="K2805" s="200"/>
      <c r="L2805" s="206"/>
      <c r="M2805" s="207"/>
      <c r="N2805" s="208"/>
      <c r="O2805" s="208"/>
      <c r="P2805" s="208"/>
      <c r="Q2805" s="208"/>
      <c r="R2805" s="208"/>
      <c r="S2805" s="208"/>
      <c r="T2805" s="209"/>
      <c r="AT2805" s="210" t="s">
        <v>181</v>
      </c>
      <c r="AU2805" s="210" t="s">
        <v>79</v>
      </c>
      <c r="AV2805" s="13" t="s">
        <v>79</v>
      </c>
      <c r="AW2805" s="13" t="s">
        <v>31</v>
      </c>
      <c r="AX2805" s="13" t="s">
        <v>69</v>
      </c>
      <c r="AY2805" s="210" t="s">
        <v>165</v>
      </c>
    </row>
    <row r="2806" spans="1:65" s="13" customFormat="1" ht="11.25">
      <c r="B2806" s="199"/>
      <c r="C2806" s="200"/>
      <c r="D2806" s="201" t="s">
        <v>181</v>
      </c>
      <c r="E2806" s="202" t="s">
        <v>19</v>
      </c>
      <c r="F2806" s="203" t="s">
        <v>3436</v>
      </c>
      <c r="G2806" s="200"/>
      <c r="H2806" s="204">
        <v>3</v>
      </c>
      <c r="I2806" s="205"/>
      <c r="J2806" s="200"/>
      <c r="K2806" s="200"/>
      <c r="L2806" s="206"/>
      <c r="M2806" s="207"/>
      <c r="N2806" s="208"/>
      <c r="O2806" s="208"/>
      <c r="P2806" s="208"/>
      <c r="Q2806" s="208"/>
      <c r="R2806" s="208"/>
      <c r="S2806" s="208"/>
      <c r="T2806" s="209"/>
      <c r="AT2806" s="210" t="s">
        <v>181</v>
      </c>
      <c r="AU2806" s="210" t="s">
        <v>79</v>
      </c>
      <c r="AV2806" s="13" t="s">
        <v>79</v>
      </c>
      <c r="AW2806" s="13" t="s">
        <v>31</v>
      </c>
      <c r="AX2806" s="13" t="s">
        <v>69</v>
      </c>
      <c r="AY2806" s="210" t="s">
        <v>165</v>
      </c>
    </row>
    <row r="2807" spans="1:65" s="13" customFormat="1" ht="11.25">
      <c r="B2807" s="199"/>
      <c r="C2807" s="200"/>
      <c r="D2807" s="201" t="s">
        <v>181</v>
      </c>
      <c r="E2807" s="202" t="s">
        <v>19</v>
      </c>
      <c r="F2807" s="203" t="s">
        <v>3437</v>
      </c>
      <c r="G2807" s="200"/>
      <c r="H2807" s="204">
        <v>2</v>
      </c>
      <c r="I2807" s="205"/>
      <c r="J2807" s="200"/>
      <c r="K2807" s="200"/>
      <c r="L2807" s="206"/>
      <c r="M2807" s="207"/>
      <c r="N2807" s="208"/>
      <c r="O2807" s="208"/>
      <c r="P2807" s="208"/>
      <c r="Q2807" s="208"/>
      <c r="R2807" s="208"/>
      <c r="S2807" s="208"/>
      <c r="T2807" s="209"/>
      <c r="AT2807" s="210" t="s">
        <v>181</v>
      </c>
      <c r="AU2807" s="210" t="s">
        <v>79</v>
      </c>
      <c r="AV2807" s="13" t="s">
        <v>79</v>
      </c>
      <c r="AW2807" s="13" t="s">
        <v>31</v>
      </c>
      <c r="AX2807" s="13" t="s">
        <v>69</v>
      </c>
      <c r="AY2807" s="210" t="s">
        <v>165</v>
      </c>
    </row>
    <row r="2808" spans="1:65" s="13" customFormat="1" ht="11.25">
      <c r="B2808" s="199"/>
      <c r="C2808" s="200"/>
      <c r="D2808" s="201" t="s">
        <v>181</v>
      </c>
      <c r="E2808" s="202" t="s">
        <v>19</v>
      </c>
      <c r="F2808" s="203" t="s">
        <v>3301</v>
      </c>
      <c r="G2808" s="200"/>
      <c r="H2808" s="204">
        <v>2</v>
      </c>
      <c r="I2808" s="205"/>
      <c r="J2808" s="200"/>
      <c r="K2808" s="200"/>
      <c r="L2808" s="206"/>
      <c r="M2808" s="207"/>
      <c r="N2808" s="208"/>
      <c r="O2808" s="208"/>
      <c r="P2808" s="208"/>
      <c r="Q2808" s="208"/>
      <c r="R2808" s="208"/>
      <c r="S2808" s="208"/>
      <c r="T2808" s="209"/>
      <c r="AT2808" s="210" t="s">
        <v>181</v>
      </c>
      <c r="AU2808" s="210" t="s">
        <v>79</v>
      </c>
      <c r="AV2808" s="13" t="s">
        <v>79</v>
      </c>
      <c r="AW2808" s="13" t="s">
        <v>31</v>
      </c>
      <c r="AX2808" s="13" t="s">
        <v>69</v>
      </c>
      <c r="AY2808" s="210" t="s">
        <v>165</v>
      </c>
    </row>
    <row r="2809" spans="1:65" s="13" customFormat="1" ht="11.25">
      <c r="B2809" s="199"/>
      <c r="C2809" s="200"/>
      <c r="D2809" s="201" t="s">
        <v>181</v>
      </c>
      <c r="E2809" s="202" t="s">
        <v>19</v>
      </c>
      <c r="F2809" s="203" t="s">
        <v>3302</v>
      </c>
      <c r="G2809" s="200"/>
      <c r="H2809" s="204">
        <v>2</v>
      </c>
      <c r="I2809" s="205"/>
      <c r="J2809" s="200"/>
      <c r="K2809" s="200"/>
      <c r="L2809" s="206"/>
      <c r="M2809" s="207"/>
      <c r="N2809" s="208"/>
      <c r="O2809" s="208"/>
      <c r="P2809" s="208"/>
      <c r="Q2809" s="208"/>
      <c r="R2809" s="208"/>
      <c r="S2809" s="208"/>
      <c r="T2809" s="209"/>
      <c r="AT2809" s="210" t="s">
        <v>181</v>
      </c>
      <c r="AU2809" s="210" t="s">
        <v>79</v>
      </c>
      <c r="AV2809" s="13" t="s">
        <v>79</v>
      </c>
      <c r="AW2809" s="13" t="s">
        <v>31</v>
      </c>
      <c r="AX2809" s="13" t="s">
        <v>69</v>
      </c>
      <c r="AY2809" s="210" t="s">
        <v>165</v>
      </c>
    </row>
    <row r="2810" spans="1:65" s="13" customFormat="1" ht="11.25">
      <c r="B2810" s="199"/>
      <c r="C2810" s="200"/>
      <c r="D2810" s="201" t="s">
        <v>181</v>
      </c>
      <c r="E2810" s="202" t="s">
        <v>19</v>
      </c>
      <c r="F2810" s="203" t="s">
        <v>3438</v>
      </c>
      <c r="G2810" s="200"/>
      <c r="H2810" s="204">
        <v>4</v>
      </c>
      <c r="I2810" s="205"/>
      <c r="J2810" s="200"/>
      <c r="K2810" s="200"/>
      <c r="L2810" s="206"/>
      <c r="M2810" s="207"/>
      <c r="N2810" s="208"/>
      <c r="O2810" s="208"/>
      <c r="P2810" s="208"/>
      <c r="Q2810" s="208"/>
      <c r="R2810" s="208"/>
      <c r="S2810" s="208"/>
      <c r="T2810" s="209"/>
      <c r="AT2810" s="210" t="s">
        <v>181</v>
      </c>
      <c r="AU2810" s="210" t="s">
        <v>79</v>
      </c>
      <c r="AV2810" s="13" t="s">
        <v>79</v>
      </c>
      <c r="AW2810" s="13" t="s">
        <v>31</v>
      </c>
      <c r="AX2810" s="13" t="s">
        <v>69</v>
      </c>
      <c r="AY2810" s="210" t="s">
        <v>165</v>
      </c>
    </row>
    <row r="2811" spans="1:65" s="13" customFormat="1" ht="11.25">
      <c r="B2811" s="199"/>
      <c r="C2811" s="200"/>
      <c r="D2811" s="201" t="s">
        <v>181</v>
      </c>
      <c r="E2811" s="202" t="s">
        <v>19</v>
      </c>
      <c r="F2811" s="203" t="s">
        <v>3439</v>
      </c>
      <c r="G2811" s="200"/>
      <c r="H2811" s="204">
        <v>2</v>
      </c>
      <c r="I2811" s="205"/>
      <c r="J2811" s="200"/>
      <c r="K2811" s="200"/>
      <c r="L2811" s="206"/>
      <c r="M2811" s="207"/>
      <c r="N2811" s="208"/>
      <c r="O2811" s="208"/>
      <c r="P2811" s="208"/>
      <c r="Q2811" s="208"/>
      <c r="R2811" s="208"/>
      <c r="S2811" s="208"/>
      <c r="T2811" s="209"/>
      <c r="AT2811" s="210" t="s">
        <v>181</v>
      </c>
      <c r="AU2811" s="210" t="s">
        <v>79</v>
      </c>
      <c r="AV2811" s="13" t="s">
        <v>79</v>
      </c>
      <c r="AW2811" s="13" t="s">
        <v>31</v>
      </c>
      <c r="AX2811" s="13" t="s">
        <v>69</v>
      </c>
      <c r="AY2811" s="210" t="s">
        <v>165</v>
      </c>
    </row>
    <row r="2812" spans="1:65" s="13" customFormat="1" ht="11.25">
      <c r="B2812" s="199"/>
      <c r="C2812" s="200"/>
      <c r="D2812" s="201" t="s">
        <v>181</v>
      </c>
      <c r="E2812" s="202" t="s">
        <v>19</v>
      </c>
      <c r="F2812" s="203" t="s">
        <v>3284</v>
      </c>
      <c r="G2812" s="200"/>
      <c r="H2812" s="204">
        <v>2</v>
      </c>
      <c r="I2812" s="205"/>
      <c r="J2812" s="200"/>
      <c r="K2812" s="200"/>
      <c r="L2812" s="206"/>
      <c r="M2812" s="207"/>
      <c r="N2812" s="208"/>
      <c r="O2812" s="208"/>
      <c r="P2812" s="208"/>
      <c r="Q2812" s="208"/>
      <c r="R2812" s="208"/>
      <c r="S2812" s="208"/>
      <c r="T2812" s="209"/>
      <c r="AT2812" s="210" t="s">
        <v>181</v>
      </c>
      <c r="AU2812" s="210" t="s">
        <v>79</v>
      </c>
      <c r="AV2812" s="13" t="s">
        <v>79</v>
      </c>
      <c r="AW2812" s="13" t="s">
        <v>31</v>
      </c>
      <c r="AX2812" s="13" t="s">
        <v>69</v>
      </c>
      <c r="AY2812" s="210" t="s">
        <v>165</v>
      </c>
    </row>
    <row r="2813" spans="1:65" s="13" customFormat="1" ht="11.25">
      <c r="B2813" s="199"/>
      <c r="C2813" s="200"/>
      <c r="D2813" s="201" t="s">
        <v>181</v>
      </c>
      <c r="E2813" s="202" t="s">
        <v>19</v>
      </c>
      <c r="F2813" s="203" t="s">
        <v>3356</v>
      </c>
      <c r="G2813" s="200"/>
      <c r="H2813" s="204">
        <v>2</v>
      </c>
      <c r="I2813" s="205"/>
      <c r="J2813" s="200"/>
      <c r="K2813" s="200"/>
      <c r="L2813" s="206"/>
      <c r="M2813" s="207"/>
      <c r="N2813" s="208"/>
      <c r="O2813" s="208"/>
      <c r="P2813" s="208"/>
      <c r="Q2813" s="208"/>
      <c r="R2813" s="208"/>
      <c r="S2813" s="208"/>
      <c r="T2813" s="209"/>
      <c r="AT2813" s="210" t="s">
        <v>181</v>
      </c>
      <c r="AU2813" s="210" t="s">
        <v>79</v>
      </c>
      <c r="AV2813" s="13" t="s">
        <v>79</v>
      </c>
      <c r="AW2813" s="13" t="s">
        <v>31</v>
      </c>
      <c r="AX2813" s="13" t="s">
        <v>69</v>
      </c>
      <c r="AY2813" s="210" t="s">
        <v>165</v>
      </c>
    </row>
    <row r="2814" spans="1:65" s="15" customFormat="1" ht="11.25">
      <c r="B2814" s="221"/>
      <c r="C2814" s="222"/>
      <c r="D2814" s="201" t="s">
        <v>181</v>
      </c>
      <c r="E2814" s="223" t="s">
        <v>19</v>
      </c>
      <c r="F2814" s="224" t="s">
        <v>184</v>
      </c>
      <c r="G2814" s="222"/>
      <c r="H2814" s="225">
        <v>63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181</v>
      </c>
      <c r="AU2814" s="231" t="s">
        <v>79</v>
      </c>
      <c r="AV2814" s="15" t="s">
        <v>88</v>
      </c>
      <c r="AW2814" s="15" t="s">
        <v>31</v>
      </c>
      <c r="AX2814" s="15" t="s">
        <v>73</v>
      </c>
      <c r="AY2814" s="231" t="s">
        <v>165</v>
      </c>
    </row>
    <row r="2815" spans="1:65" s="2" customFormat="1" ht="24.2" customHeight="1">
      <c r="A2815" s="37"/>
      <c r="B2815" s="38"/>
      <c r="C2815" s="181" t="s">
        <v>2028</v>
      </c>
      <c r="D2815" s="181" t="s">
        <v>167</v>
      </c>
      <c r="E2815" s="182" t="s">
        <v>3440</v>
      </c>
      <c r="F2815" s="183" t="s">
        <v>3441</v>
      </c>
      <c r="G2815" s="184" t="s">
        <v>323</v>
      </c>
      <c r="H2815" s="185">
        <v>447.88799999999998</v>
      </c>
      <c r="I2815" s="186"/>
      <c r="J2815" s="187">
        <f>ROUND(I2815*H2815,2)</f>
        <v>0</v>
      </c>
      <c r="K2815" s="183" t="s">
        <v>171</v>
      </c>
      <c r="L2815" s="42"/>
      <c r="M2815" s="188" t="s">
        <v>19</v>
      </c>
      <c r="N2815" s="189" t="s">
        <v>41</v>
      </c>
      <c r="O2815" s="67"/>
      <c r="P2815" s="190">
        <f>O2815*H2815</f>
        <v>0</v>
      </c>
      <c r="Q2815" s="190">
        <v>5.0000000000000002E-5</v>
      </c>
      <c r="R2815" s="190">
        <f>Q2815*H2815</f>
        <v>2.2394399999999998E-2</v>
      </c>
      <c r="S2815" s="190">
        <v>0</v>
      </c>
      <c r="T2815" s="191">
        <f>S2815*H2815</f>
        <v>0</v>
      </c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R2815" s="192" t="s">
        <v>226</v>
      </c>
      <c r="AT2815" s="192" t="s">
        <v>167</v>
      </c>
      <c r="AU2815" s="192" t="s">
        <v>79</v>
      </c>
      <c r="AY2815" s="20" t="s">
        <v>165</v>
      </c>
      <c r="BE2815" s="193">
        <f>IF(N2815="základní",J2815,0)</f>
        <v>0</v>
      </c>
      <c r="BF2815" s="193">
        <f>IF(N2815="snížená",J2815,0)</f>
        <v>0</v>
      </c>
      <c r="BG2815" s="193">
        <f>IF(N2815="zákl. přenesená",J2815,0)</f>
        <v>0</v>
      </c>
      <c r="BH2815" s="193">
        <f>IF(N2815="sníž. přenesená",J2815,0)</f>
        <v>0</v>
      </c>
      <c r="BI2815" s="193">
        <f>IF(N2815="nulová",J2815,0)</f>
        <v>0</v>
      </c>
      <c r="BJ2815" s="20" t="s">
        <v>79</v>
      </c>
      <c r="BK2815" s="193">
        <f>ROUND(I2815*H2815,2)</f>
        <v>0</v>
      </c>
      <c r="BL2815" s="20" t="s">
        <v>226</v>
      </c>
      <c r="BM2815" s="192" t="s">
        <v>3442</v>
      </c>
    </row>
    <row r="2816" spans="1:65" s="2" customFormat="1" ht="11.25">
      <c r="A2816" s="37"/>
      <c r="B2816" s="38"/>
      <c r="C2816" s="39"/>
      <c r="D2816" s="194" t="s">
        <v>172</v>
      </c>
      <c r="E2816" s="39"/>
      <c r="F2816" s="195" t="s">
        <v>3443</v>
      </c>
      <c r="G2816" s="39"/>
      <c r="H2816" s="39"/>
      <c r="I2816" s="196"/>
      <c r="J2816" s="39"/>
      <c r="K2816" s="39"/>
      <c r="L2816" s="42"/>
      <c r="M2816" s="197"/>
      <c r="N2816" s="198"/>
      <c r="O2816" s="67"/>
      <c r="P2816" s="67"/>
      <c r="Q2816" s="67"/>
      <c r="R2816" s="67"/>
      <c r="S2816" s="67"/>
      <c r="T2816" s="68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T2816" s="20" t="s">
        <v>172</v>
      </c>
      <c r="AU2816" s="20" t="s">
        <v>79</v>
      </c>
    </row>
    <row r="2817" spans="1:65" s="2" customFormat="1" ht="24.2" customHeight="1">
      <c r="A2817" s="37"/>
      <c r="B2817" s="38"/>
      <c r="C2817" s="181" t="s">
        <v>3444</v>
      </c>
      <c r="D2817" s="181" t="s">
        <v>167</v>
      </c>
      <c r="E2817" s="182" t="s">
        <v>3445</v>
      </c>
      <c r="F2817" s="183" t="s">
        <v>3446</v>
      </c>
      <c r="G2817" s="184" t="s">
        <v>323</v>
      </c>
      <c r="H2817" s="185">
        <v>19.37</v>
      </c>
      <c r="I2817" s="186"/>
      <c r="J2817" s="187">
        <f>ROUND(I2817*H2817,2)</f>
        <v>0</v>
      </c>
      <c r="K2817" s="183" t="s">
        <v>171</v>
      </c>
      <c r="L2817" s="42"/>
      <c r="M2817" s="188" t="s">
        <v>19</v>
      </c>
      <c r="N2817" s="189" t="s">
        <v>41</v>
      </c>
      <c r="O2817" s="67"/>
      <c r="P2817" s="190">
        <f>O2817*H2817</f>
        <v>0</v>
      </c>
      <c r="Q2817" s="190">
        <v>0</v>
      </c>
      <c r="R2817" s="190">
        <f>Q2817*H2817</f>
        <v>0</v>
      </c>
      <c r="S2817" s="190">
        <v>8.6900000000000005E-2</v>
      </c>
      <c r="T2817" s="191">
        <f>S2817*H2817</f>
        <v>1.6832530000000001</v>
      </c>
      <c r="U2817" s="37"/>
      <c r="V2817" s="37"/>
      <c r="W2817" s="37"/>
      <c r="X2817" s="37"/>
      <c r="Y2817" s="37"/>
      <c r="Z2817" s="37"/>
      <c r="AA2817" s="37"/>
      <c r="AB2817" s="37"/>
      <c r="AC2817" s="37"/>
      <c r="AD2817" s="37"/>
      <c r="AE2817" s="37"/>
      <c r="AR2817" s="192" t="s">
        <v>226</v>
      </c>
      <c r="AT2817" s="192" t="s">
        <v>167</v>
      </c>
      <c r="AU2817" s="192" t="s">
        <v>79</v>
      </c>
      <c r="AY2817" s="20" t="s">
        <v>165</v>
      </c>
      <c r="BE2817" s="193">
        <f>IF(N2817="základní",J2817,0)</f>
        <v>0</v>
      </c>
      <c r="BF2817" s="193">
        <f>IF(N2817="snížená",J2817,0)</f>
        <v>0</v>
      </c>
      <c r="BG2817" s="193">
        <f>IF(N2817="zákl. přenesená",J2817,0)</f>
        <v>0</v>
      </c>
      <c r="BH2817" s="193">
        <f>IF(N2817="sníž. přenesená",J2817,0)</f>
        <v>0</v>
      </c>
      <c r="BI2817" s="193">
        <f>IF(N2817="nulová",J2817,0)</f>
        <v>0</v>
      </c>
      <c r="BJ2817" s="20" t="s">
        <v>79</v>
      </c>
      <c r="BK2817" s="193">
        <f>ROUND(I2817*H2817,2)</f>
        <v>0</v>
      </c>
      <c r="BL2817" s="20" t="s">
        <v>226</v>
      </c>
      <c r="BM2817" s="192" t="s">
        <v>3447</v>
      </c>
    </row>
    <row r="2818" spans="1:65" s="2" customFormat="1" ht="11.25">
      <c r="A2818" s="37"/>
      <c r="B2818" s="38"/>
      <c r="C2818" s="39"/>
      <c r="D2818" s="194" t="s">
        <v>172</v>
      </c>
      <c r="E2818" s="39"/>
      <c r="F2818" s="195" t="s">
        <v>3448</v>
      </c>
      <c r="G2818" s="39"/>
      <c r="H2818" s="39"/>
      <c r="I2818" s="196"/>
      <c r="J2818" s="39"/>
      <c r="K2818" s="39"/>
      <c r="L2818" s="42"/>
      <c r="M2818" s="197"/>
      <c r="N2818" s="198"/>
      <c r="O2818" s="67"/>
      <c r="P2818" s="67"/>
      <c r="Q2818" s="67"/>
      <c r="R2818" s="67"/>
      <c r="S2818" s="67"/>
      <c r="T2818" s="68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T2818" s="20" t="s">
        <v>172</v>
      </c>
      <c r="AU2818" s="20" t="s">
        <v>79</v>
      </c>
    </row>
    <row r="2819" spans="1:65" s="13" customFormat="1" ht="22.5">
      <c r="B2819" s="199"/>
      <c r="C2819" s="200"/>
      <c r="D2819" s="201" t="s">
        <v>181</v>
      </c>
      <c r="E2819" s="202" t="s">
        <v>19</v>
      </c>
      <c r="F2819" s="203" t="s">
        <v>1068</v>
      </c>
      <c r="G2819" s="200"/>
      <c r="H2819" s="204">
        <v>11.76</v>
      </c>
      <c r="I2819" s="205"/>
      <c r="J2819" s="200"/>
      <c r="K2819" s="200"/>
      <c r="L2819" s="206"/>
      <c r="M2819" s="207"/>
      <c r="N2819" s="208"/>
      <c r="O2819" s="208"/>
      <c r="P2819" s="208"/>
      <c r="Q2819" s="208"/>
      <c r="R2819" s="208"/>
      <c r="S2819" s="208"/>
      <c r="T2819" s="209"/>
      <c r="AT2819" s="210" t="s">
        <v>181</v>
      </c>
      <c r="AU2819" s="210" t="s">
        <v>79</v>
      </c>
      <c r="AV2819" s="13" t="s">
        <v>79</v>
      </c>
      <c r="AW2819" s="13" t="s">
        <v>31</v>
      </c>
      <c r="AX2819" s="13" t="s">
        <v>69</v>
      </c>
      <c r="AY2819" s="210" t="s">
        <v>165</v>
      </c>
    </row>
    <row r="2820" spans="1:65" s="13" customFormat="1" ht="11.25">
      <c r="B2820" s="199"/>
      <c r="C2820" s="200"/>
      <c r="D2820" s="201" t="s">
        <v>181</v>
      </c>
      <c r="E2820" s="202" t="s">
        <v>19</v>
      </c>
      <c r="F2820" s="203" t="s">
        <v>1069</v>
      </c>
      <c r="G2820" s="200"/>
      <c r="H2820" s="204">
        <v>3.81</v>
      </c>
      <c r="I2820" s="205"/>
      <c r="J2820" s="200"/>
      <c r="K2820" s="200"/>
      <c r="L2820" s="206"/>
      <c r="M2820" s="207"/>
      <c r="N2820" s="208"/>
      <c r="O2820" s="208"/>
      <c r="P2820" s="208"/>
      <c r="Q2820" s="208"/>
      <c r="R2820" s="208"/>
      <c r="S2820" s="208"/>
      <c r="T2820" s="209"/>
      <c r="AT2820" s="210" t="s">
        <v>181</v>
      </c>
      <c r="AU2820" s="210" t="s">
        <v>79</v>
      </c>
      <c r="AV2820" s="13" t="s">
        <v>79</v>
      </c>
      <c r="AW2820" s="13" t="s">
        <v>31</v>
      </c>
      <c r="AX2820" s="13" t="s">
        <v>69</v>
      </c>
      <c r="AY2820" s="210" t="s">
        <v>165</v>
      </c>
    </row>
    <row r="2821" spans="1:65" s="13" customFormat="1" ht="11.25">
      <c r="B2821" s="199"/>
      <c r="C2821" s="200"/>
      <c r="D2821" s="201" t="s">
        <v>181</v>
      </c>
      <c r="E2821" s="202" t="s">
        <v>19</v>
      </c>
      <c r="F2821" s="203" t="s">
        <v>1070</v>
      </c>
      <c r="G2821" s="200"/>
      <c r="H2821" s="204">
        <v>3.8</v>
      </c>
      <c r="I2821" s="205"/>
      <c r="J2821" s="200"/>
      <c r="K2821" s="200"/>
      <c r="L2821" s="206"/>
      <c r="M2821" s="207"/>
      <c r="N2821" s="208"/>
      <c r="O2821" s="208"/>
      <c r="P2821" s="208"/>
      <c r="Q2821" s="208"/>
      <c r="R2821" s="208"/>
      <c r="S2821" s="208"/>
      <c r="T2821" s="209"/>
      <c r="AT2821" s="210" t="s">
        <v>181</v>
      </c>
      <c r="AU2821" s="210" t="s">
        <v>79</v>
      </c>
      <c r="AV2821" s="13" t="s">
        <v>79</v>
      </c>
      <c r="AW2821" s="13" t="s">
        <v>31</v>
      </c>
      <c r="AX2821" s="13" t="s">
        <v>69</v>
      </c>
      <c r="AY2821" s="210" t="s">
        <v>165</v>
      </c>
    </row>
    <row r="2822" spans="1:65" s="15" customFormat="1" ht="11.25">
      <c r="B2822" s="221"/>
      <c r="C2822" s="222"/>
      <c r="D2822" s="201" t="s">
        <v>181</v>
      </c>
      <c r="E2822" s="223" t="s">
        <v>19</v>
      </c>
      <c r="F2822" s="224" t="s">
        <v>184</v>
      </c>
      <c r="G2822" s="222"/>
      <c r="H2822" s="225">
        <v>19.37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181</v>
      </c>
      <c r="AU2822" s="231" t="s">
        <v>79</v>
      </c>
      <c r="AV2822" s="15" t="s">
        <v>88</v>
      </c>
      <c r="AW2822" s="15" t="s">
        <v>31</v>
      </c>
      <c r="AX2822" s="15" t="s">
        <v>73</v>
      </c>
      <c r="AY2822" s="231" t="s">
        <v>165</v>
      </c>
    </row>
    <row r="2823" spans="1:65" s="2" customFormat="1" ht="49.15" customHeight="1">
      <c r="A2823" s="37"/>
      <c r="B2823" s="38"/>
      <c r="C2823" s="181" t="s">
        <v>2036</v>
      </c>
      <c r="D2823" s="181" t="s">
        <v>167</v>
      </c>
      <c r="E2823" s="182" t="s">
        <v>3449</v>
      </c>
      <c r="F2823" s="183" t="s">
        <v>3450</v>
      </c>
      <c r="G2823" s="184" t="s">
        <v>256</v>
      </c>
      <c r="H2823" s="185">
        <v>11.936</v>
      </c>
      <c r="I2823" s="186"/>
      <c r="J2823" s="187">
        <f>ROUND(I2823*H2823,2)</f>
        <v>0</v>
      </c>
      <c r="K2823" s="183" t="s">
        <v>171</v>
      </c>
      <c r="L2823" s="42"/>
      <c r="M2823" s="188" t="s">
        <v>19</v>
      </c>
      <c r="N2823" s="189" t="s">
        <v>41</v>
      </c>
      <c r="O2823" s="67"/>
      <c r="P2823" s="190">
        <f>O2823*H2823</f>
        <v>0</v>
      </c>
      <c r="Q2823" s="190">
        <v>0</v>
      </c>
      <c r="R2823" s="190">
        <f>Q2823*H2823</f>
        <v>0</v>
      </c>
      <c r="S2823" s="190">
        <v>0</v>
      </c>
      <c r="T2823" s="191">
        <f>S2823*H2823</f>
        <v>0</v>
      </c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R2823" s="192" t="s">
        <v>226</v>
      </c>
      <c r="AT2823" s="192" t="s">
        <v>167</v>
      </c>
      <c r="AU2823" s="192" t="s">
        <v>79</v>
      </c>
      <c r="AY2823" s="20" t="s">
        <v>165</v>
      </c>
      <c r="BE2823" s="193">
        <f>IF(N2823="základní",J2823,0)</f>
        <v>0</v>
      </c>
      <c r="BF2823" s="193">
        <f>IF(N2823="snížená",J2823,0)</f>
        <v>0</v>
      </c>
      <c r="BG2823" s="193">
        <f>IF(N2823="zákl. přenesená",J2823,0)</f>
        <v>0</v>
      </c>
      <c r="BH2823" s="193">
        <f>IF(N2823="sníž. přenesená",J2823,0)</f>
        <v>0</v>
      </c>
      <c r="BI2823" s="193">
        <f>IF(N2823="nulová",J2823,0)</f>
        <v>0</v>
      </c>
      <c r="BJ2823" s="20" t="s">
        <v>79</v>
      </c>
      <c r="BK2823" s="193">
        <f>ROUND(I2823*H2823,2)</f>
        <v>0</v>
      </c>
      <c r="BL2823" s="20" t="s">
        <v>226</v>
      </c>
      <c r="BM2823" s="192" t="s">
        <v>3451</v>
      </c>
    </row>
    <row r="2824" spans="1:65" s="2" customFormat="1" ht="11.25">
      <c r="A2824" s="37"/>
      <c r="B2824" s="38"/>
      <c r="C2824" s="39"/>
      <c r="D2824" s="194" t="s">
        <v>172</v>
      </c>
      <c r="E2824" s="39"/>
      <c r="F2824" s="195" t="s">
        <v>3452</v>
      </c>
      <c r="G2824" s="39"/>
      <c r="H2824" s="39"/>
      <c r="I2824" s="196"/>
      <c r="J2824" s="39"/>
      <c r="K2824" s="39"/>
      <c r="L2824" s="42"/>
      <c r="M2824" s="197"/>
      <c r="N2824" s="198"/>
      <c r="O2824" s="67"/>
      <c r="P2824" s="67"/>
      <c r="Q2824" s="67"/>
      <c r="R2824" s="67"/>
      <c r="S2824" s="67"/>
      <c r="T2824" s="68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T2824" s="20" t="s">
        <v>172</v>
      </c>
      <c r="AU2824" s="20" t="s">
        <v>79</v>
      </c>
    </row>
    <row r="2825" spans="1:65" s="12" customFormat="1" ht="22.9" customHeight="1">
      <c r="B2825" s="165"/>
      <c r="C2825" s="166"/>
      <c r="D2825" s="167" t="s">
        <v>68</v>
      </c>
      <c r="E2825" s="179" t="s">
        <v>3453</v>
      </c>
      <c r="F2825" s="179" t="s">
        <v>3454</v>
      </c>
      <c r="G2825" s="166"/>
      <c r="H2825" s="166"/>
      <c r="I2825" s="169"/>
      <c r="J2825" s="180">
        <f>BK2825</f>
        <v>0</v>
      </c>
      <c r="K2825" s="166"/>
      <c r="L2825" s="171"/>
      <c r="M2825" s="172"/>
      <c r="N2825" s="173"/>
      <c r="O2825" s="173"/>
      <c r="P2825" s="174">
        <f>SUM(P2826:P2868)</f>
        <v>0</v>
      </c>
      <c r="Q2825" s="173"/>
      <c r="R2825" s="174">
        <f>SUM(R2826:R2868)</f>
        <v>0.23664404999999999</v>
      </c>
      <c r="S2825" s="173"/>
      <c r="T2825" s="175">
        <f>SUM(T2826:T2868)</f>
        <v>0</v>
      </c>
      <c r="AR2825" s="176" t="s">
        <v>79</v>
      </c>
      <c r="AT2825" s="177" t="s">
        <v>68</v>
      </c>
      <c r="AU2825" s="177" t="s">
        <v>73</v>
      </c>
      <c r="AY2825" s="176" t="s">
        <v>165</v>
      </c>
      <c r="BK2825" s="178">
        <f>SUM(BK2826:BK2868)</f>
        <v>0</v>
      </c>
    </row>
    <row r="2826" spans="1:65" s="2" customFormat="1" ht="37.9" customHeight="1">
      <c r="A2826" s="37"/>
      <c r="B2826" s="38"/>
      <c r="C2826" s="181" t="s">
        <v>3455</v>
      </c>
      <c r="D2826" s="181" t="s">
        <v>167</v>
      </c>
      <c r="E2826" s="182" t="s">
        <v>3456</v>
      </c>
      <c r="F2826" s="183" t="s">
        <v>3457</v>
      </c>
      <c r="G2826" s="184" t="s">
        <v>323</v>
      </c>
      <c r="H2826" s="185">
        <v>2.88</v>
      </c>
      <c r="I2826" s="186"/>
      <c r="J2826" s="187">
        <f>ROUND(I2826*H2826,2)</f>
        <v>0</v>
      </c>
      <c r="K2826" s="183" t="s">
        <v>171</v>
      </c>
      <c r="L2826" s="42"/>
      <c r="M2826" s="188" t="s">
        <v>19</v>
      </c>
      <c r="N2826" s="189" t="s">
        <v>41</v>
      </c>
      <c r="O2826" s="67"/>
      <c r="P2826" s="190">
        <f>O2826*H2826</f>
        <v>0</v>
      </c>
      <c r="Q2826" s="190">
        <v>6.9999999999999994E-5</v>
      </c>
      <c r="R2826" s="190">
        <f>Q2826*H2826</f>
        <v>2.0159999999999997E-4</v>
      </c>
      <c r="S2826" s="190">
        <v>0</v>
      </c>
      <c r="T2826" s="191">
        <f>S2826*H2826</f>
        <v>0</v>
      </c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R2826" s="192" t="s">
        <v>226</v>
      </c>
      <c r="AT2826" s="192" t="s">
        <v>167</v>
      </c>
      <c r="AU2826" s="192" t="s">
        <v>79</v>
      </c>
      <c r="AY2826" s="20" t="s">
        <v>165</v>
      </c>
      <c r="BE2826" s="193">
        <f>IF(N2826="základní",J2826,0)</f>
        <v>0</v>
      </c>
      <c r="BF2826" s="193">
        <f>IF(N2826="snížená",J2826,0)</f>
        <v>0</v>
      </c>
      <c r="BG2826" s="193">
        <f>IF(N2826="zákl. přenesená",J2826,0)</f>
        <v>0</v>
      </c>
      <c r="BH2826" s="193">
        <f>IF(N2826="sníž. přenesená",J2826,0)</f>
        <v>0</v>
      </c>
      <c r="BI2826" s="193">
        <f>IF(N2826="nulová",J2826,0)</f>
        <v>0</v>
      </c>
      <c r="BJ2826" s="20" t="s">
        <v>79</v>
      </c>
      <c r="BK2826" s="193">
        <f>ROUND(I2826*H2826,2)</f>
        <v>0</v>
      </c>
      <c r="BL2826" s="20" t="s">
        <v>226</v>
      </c>
      <c r="BM2826" s="192" t="s">
        <v>3458</v>
      </c>
    </row>
    <row r="2827" spans="1:65" s="2" customFormat="1" ht="11.25">
      <c r="A2827" s="37"/>
      <c r="B2827" s="38"/>
      <c r="C2827" s="39"/>
      <c r="D2827" s="194" t="s">
        <v>172</v>
      </c>
      <c r="E2827" s="39"/>
      <c r="F2827" s="195" t="s">
        <v>3459</v>
      </c>
      <c r="G2827" s="39"/>
      <c r="H2827" s="39"/>
      <c r="I2827" s="196"/>
      <c r="J2827" s="39"/>
      <c r="K2827" s="39"/>
      <c r="L2827" s="42"/>
      <c r="M2827" s="197"/>
      <c r="N2827" s="198"/>
      <c r="O2827" s="67"/>
      <c r="P2827" s="67"/>
      <c r="Q2827" s="67"/>
      <c r="R2827" s="67"/>
      <c r="S2827" s="67"/>
      <c r="T2827" s="68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T2827" s="20" t="s">
        <v>172</v>
      </c>
      <c r="AU2827" s="20" t="s">
        <v>79</v>
      </c>
    </row>
    <row r="2828" spans="1:65" s="13" customFormat="1" ht="11.25">
      <c r="B2828" s="199"/>
      <c r="C2828" s="200"/>
      <c r="D2828" s="201" t="s">
        <v>181</v>
      </c>
      <c r="E2828" s="202" t="s">
        <v>19</v>
      </c>
      <c r="F2828" s="203" t="s">
        <v>3460</v>
      </c>
      <c r="G2828" s="200"/>
      <c r="H2828" s="204">
        <v>2.88</v>
      </c>
      <c r="I2828" s="205"/>
      <c r="J2828" s="200"/>
      <c r="K2828" s="200"/>
      <c r="L2828" s="206"/>
      <c r="M2828" s="207"/>
      <c r="N2828" s="208"/>
      <c r="O2828" s="208"/>
      <c r="P2828" s="208"/>
      <c r="Q2828" s="208"/>
      <c r="R2828" s="208"/>
      <c r="S2828" s="208"/>
      <c r="T2828" s="209"/>
      <c r="AT2828" s="210" t="s">
        <v>181</v>
      </c>
      <c r="AU2828" s="210" t="s">
        <v>79</v>
      </c>
      <c r="AV2828" s="13" t="s">
        <v>79</v>
      </c>
      <c r="AW2828" s="13" t="s">
        <v>31</v>
      </c>
      <c r="AX2828" s="13" t="s">
        <v>69</v>
      </c>
      <c r="AY2828" s="210" t="s">
        <v>165</v>
      </c>
    </row>
    <row r="2829" spans="1:65" s="15" customFormat="1" ht="11.25">
      <c r="B2829" s="221"/>
      <c r="C2829" s="222"/>
      <c r="D2829" s="201" t="s">
        <v>181</v>
      </c>
      <c r="E2829" s="223" t="s">
        <v>19</v>
      </c>
      <c r="F2829" s="224" t="s">
        <v>184</v>
      </c>
      <c r="G2829" s="222"/>
      <c r="H2829" s="225">
        <v>2.88</v>
      </c>
      <c r="I2829" s="226"/>
      <c r="J2829" s="222"/>
      <c r="K2829" s="222"/>
      <c r="L2829" s="227"/>
      <c r="M2829" s="228"/>
      <c r="N2829" s="229"/>
      <c r="O2829" s="229"/>
      <c r="P2829" s="229"/>
      <c r="Q2829" s="229"/>
      <c r="R2829" s="229"/>
      <c r="S2829" s="229"/>
      <c r="T2829" s="230"/>
      <c r="AT2829" s="231" t="s">
        <v>181</v>
      </c>
      <c r="AU2829" s="231" t="s">
        <v>79</v>
      </c>
      <c r="AV2829" s="15" t="s">
        <v>88</v>
      </c>
      <c r="AW2829" s="15" t="s">
        <v>31</v>
      </c>
      <c r="AX2829" s="15" t="s">
        <v>73</v>
      </c>
      <c r="AY2829" s="231" t="s">
        <v>165</v>
      </c>
    </row>
    <row r="2830" spans="1:65" s="2" customFormat="1" ht="24.2" customHeight="1">
      <c r="A2830" s="37"/>
      <c r="B2830" s="38"/>
      <c r="C2830" s="181" t="s">
        <v>2039</v>
      </c>
      <c r="D2830" s="181" t="s">
        <v>167</v>
      </c>
      <c r="E2830" s="182" t="s">
        <v>3461</v>
      </c>
      <c r="F2830" s="183" t="s">
        <v>3462</v>
      </c>
      <c r="G2830" s="184" t="s">
        <v>323</v>
      </c>
      <c r="H2830" s="185">
        <v>12.525</v>
      </c>
      <c r="I2830" s="186"/>
      <c r="J2830" s="187">
        <f>ROUND(I2830*H2830,2)</f>
        <v>0</v>
      </c>
      <c r="K2830" s="183" t="s">
        <v>171</v>
      </c>
      <c r="L2830" s="42"/>
      <c r="M2830" s="188" t="s">
        <v>19</v>
      </c>
      <c r="N2830" s="189" t="s">
        <v>41</v>
      </c>
      <c r="O2830" s="67"/>
      <c r="P2830" s="190">
        <f>O2830*H2830</f>
        <v>0</v>
      </c>
      <c r="Q2830" s="190">
        <v>0</v>
      </c>
      <c r="R2830" s="190">
        <f>Q2830*H2830</f>
        <v>0</v>
      </c>
      <c r="S2830" s="190">
        <v>0</v>
      </c>
      <c r="T2830" s="191">
        <f>S2830*H2830</f>
        <v>0</v>
      </c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R2830" s="192" t="s">
        <v>226</v>
      </c>
      <c r="AT2830" s="192" t="s">
        <v>167</v>
      </c>
      <c r="AU2830" s="192" t="s">
        <v>79</v>
      </c>
      <c r="AY2830" s="20" t="s">
        <v>165</v>
      </c>
      <c r="BE2830" s="193">
        <f>IF(N2830="základní",J2830,0)</f>
        <v>0</v>
      </c>
      <c r="BF2830" s="193">
        <f>IF(N2830="snížená",J2830,0)</f>
        <v>0</v>
      </c>
      <c r="BG2830" s="193">
        <f>IF(N2830="zákl. přenesená",J2830,0)</f>
        <v>0</v>
      </c>
      <c r="BH2830" s="193">
        <f>IF(N2830="sníž. přenesená",J2830,0)</f>
        <v>0</v>
      </c>
      <c r="BI2830" s="193">
        <f>IF(N2830="nulová",J2830,0)</f>
        <v>0</v>
      </c>
      <c r="BJ2830" s="20" t="s">
        <v>79</v>
      </c>
      <c r="BK2830" s="193">
        <f>ROUND(I2830*H2830,2)</f>
        <v>0</v>
      </c>
      <c r="BL2830" s="20" t="s">
        <v>226</v>
      </c>
      <c r="BM2830" s="192" t="s">
        <v>3463</v>
      </c>
    </row>
    <row r="2831" spans="1:65" s="2" customFormat="1" ht="11.25">
      <c r="A2831" s="37"/>
      <c r="B2831" s="38"/>
      <c r="C2831" s="39"/>
      <c r="D2831" s="194" t="s">
        <v>172</v>
      </c>
      <c r="E2831" s="39"/>
      <c r="F2831" s="195" t="s">
        <v>3464</v>
      </c>
      <c r="G2831" s="39"/>
      <c r="H2831" s="39"/>
      <c r="I2831" s="196"/>
      <c r="J2831" s="39"/>
      <c r="K2831" s="39"/>
      <c r="L2831" s="42"/>
      <c r="M2831" s="197"/>
      <c r="N2831" s="198"/>
      <c r="O2831" s="67"/>
      <c r="P2831" s="67"/>
      <c r="Q2831" s="67"/>
      <c r="R2831" s="67"/>
      <c r="S2831" s="67"/>
      <c r="T2831" s="68"/>
      <c r="U2831" s="37"/>
      <c r="V2831" s="37"/>
      <c r="W2831" s="37"/>
      <c r="X2831" s="37"/>
      <c r="Y2831" s="37"/>
      <c r="Z2831" s="37"/>
      <c r="AA2831" s="37"/>
      <c r="AB2831" s="37"/>
      <c r="AC2831" s="37"/>
      <c r="AD2831" s="37"/>
      <c r="AE2831" s="37"/>
      <c r="AT2831" s="20" t="s">
        <v>172</v>
      </c>
      <c r="AU2831" s="20" t="s">
        <v>79</v>
      </c>
    </row>
    <row r="2832" spans="1:65" s="13" customFormat="1" ht="11.25">
      <c r="B2832" s="199"/>
      <c r="C2832" s="200"/>
      <c r="D2832" s="201" t="s">
        <v>181</v>
      </c>
      <c r="E2832" s="202" t="s">
        <v>19</v>
      </c>
      <c r="F2832" s="203" t="s">
        <v>3465</v>
      </c>
      <c r="G2832" s="200"/>
      <c r="H2832" s="204">
        <v>12.525</v>
      </c>
      <c r="I2832" s="205"/>
      <c r="J2832" s="200"/>
      <c r="K2832" s="200"/>
      <c r="L2832" s="206"/>
      <c r="M2832" s="207"/>
      <c r="N2832" s="208"/>
      <c r="O2832" s="208"/>
      <c r="P2832" s="208"/>
      <c r="Q2832" s="208"/>
      <c r="R2832" s="208"/>
      <c r="S2832" s="208"/>
      <c r="T2832" s="209"/>
      <c r="AT2832" s="210" t="s">
        <v>181</v>
      </c>
      <c r="AU2832" s="210" t="s">
        <v>79</v>
      </c>
      <c r="AV2832" s="13" t="s">
        <v>79</v>
      </c>
      <c r="AW2832" s="13" t="s">
        <v>31</v>
      </c>
      <c r="AX2832" s="13" t="s">
        <v>73</v>
      </c>
      <c r="AY2832" s="210" t="s">
        <v>165</v>
      </c>
    </row>
    <row r="2833" spans="1:65" s="2" customFormat="1" ht="24.2" customHeight="1">
      <c r="A2833" s="37"/>
      <c r="B2833" s="38"/>
      <c r="C2833" s="181" t="s">
        <v>3466</v>
      </c>
      <c r="D2833" s="181" t="s">
        <v>167</v>
      </c>
      <c r="E2833" s="182" t="s">
        <v>3467</v>
      </c>
      <c r="F2833" s="183" t="s">
        <v>3468</v>
      </c>
      <c r="G2833" s="184" t="s">
        <v>323</v>
      </c>
      <c r="H2833" s="185">
        <v>12.525</v>
      </c>
      <c r="I2833" s="186"/>
      <c r="J2833" s="187">
        <f>ROUND(I2833*H2833,2)</f>
        <v>0</v>
      </c>
      <c r="K2833" s="183" t="s">
        <v>171</v>
      </c>
      <c r="L2833" s="42"/>
      <c r="M2833" s="188" t="s">
        <v>19</v>
      </c>
      <c r="N2833" s="189" t="s">
        <v>41</v>
      </c>
      <c r="O2833" s="67"/>
      <c r="P2833" s="190">
        <f>O2833*H2833</f>
        <v>0</v>
      </c>
      <c r="Q2833" s="190">
        <v>0</v>
      </c>
      <c r="R2833" s="190">
        <f>Q2833*H2833</f>
        <v>0</v>
      </c>
      <c r="S2833" s="190">
        <v>0</v>
      </c>
      <c r="T2833" s="191">
        <f>S2833*H2833</f>
        <v>0</v>
      </c>
      <c r="U2833" s="37"/>
      <c r="V2833" s="37"/>
      <c r="W2833" s="37"/>
      <c r="X2833" s="37"/>
      <c r="Y2833" s="37"/>
      <c r="Z2833" s="37"/>
      <c r="AA2833" s="37"/>
      <c r="AB2833" s="37"/>
      <c r="AC2833" s="37"/>
      <c r="AD2833" s="37"/>
      <c r="AE2833" s="37"/>
      <c r="AR2833" s="192" t="s">
        <v>226</v>
      </c>
      <c r="AT2833" s="192" t="s">
        <v>167</v>
      </c>
      <c r="AU2833" s="192" t="s">
        <v>79</v>
      </c>
      <c r="AY2833" s="20" t="s">
        <v>165</v>
      </c>
      <c r="BE2833" s="193">
        <f>IF(N2833="základní",J2833,0)</f>
        <v>0</v>
      </c>
      <c r="BF2833" s="193">
        <f>IF(N2833="snížená",J2833,0)</f>
        <v>0</v>
      </c>
      <c r="BG2833" s="193">
        <f>IF(N2833="zákl. přenesená",J2833,0)</f>
        <v>0</v>
      </c>
      <c r="BH2833" s="193">
        <f>IF(N2833="sníž. přenesená",J2833,0)</f>
        <v>0</v>
      </c>
      <c r="BI2833" s="193">
        <f>IF(N2833="nulová",J2833,0)</f>
        <v>0</v>
      </c>
      <c r="BJ2833" s="20" t="s">
        <v>79</v>
      </c>
      <c r="BK2833" s="193">
        <f>ROUND(I2833*H2833,2)</f>
        <v>0</v>
      </c>
      <c r="BL2833" s="20" t="s">
        <v>226</v>
      </c>
      <c r="BM2833" s="192" t="s">
        <v>3469</v>
      </c>
    </row>
    <row r="2834" spans="1:65" s="2" customFormat="1" ht="11.25">
      <c r="A2834" s="37"/>
      <c r="B2834" s="38"/>
      <c r="C2834" s="39"/>
      <c r="D2834" s="194" t="s">
        <v>172</v>
      </c>
      <c r="E2834" s="39"/>
      <c r="F2834" s="195" t="s">
        <v>3470</v>
      </c>
      <c r="G2834" s="39"/>
      <c r="H2834" s="39"/>
      <c r="I2834" s="196"/>
      <c r="J2834" s="39"/>
      <c r="K2834" s="39"/>
      <c r="L2834" s="42"/>
      <c r="M2834" s="197"/>
      <c r="N2834" s="198"/>
      <c r="O2834" s="67"/>
      <c r="P2834" s="67"/>
      <c r="Q2834" s="67"/>
      <c r="R2834" s="67"/>
      <c r="S2834" s="67"/>
      <c r="T2834" s="68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T2834" s="20" t="s">
        <v>172</v>
      </c>
      <c r="AU2834" s="20" t="s">
        <v>79</v>
      </c>
    </row>
    <row r="2835" spans="1:65" s="2" customFormat="1" ht="37.9" customHeight="1">
      <c r="A2835" s="37"/>
      <c r="B2835" s="38"/>
      <c r="C2835" s="181" t="s">
        <v>2043</v>
      </c>
      <c r="D2835" s="181" t="s">
        <v>167</v>
      </c>
      <c r="E2835" s="182" t="s">
        <v>3471</v>
      </c>
      <c r="F2835" s="183" t="s">
        <v>3472</v>
      </c>
      <c r="G2835" s="184" t="s">
        <v>323</v>
      </c>
      <c r="H2835" s="185">
        <v>12.525</v>
      </c>
      <c r="I2835" s="186"/>
      <c r="J2835" s="187">
        <f>ROUND(I2835*H2835,2)</f>
        <v>0</v>
      </c>
      <c r="K2835" s="183" t="s">
        <v>171</v>
      </c>
      <c r="L2835" s="42"/>
      <c r="M2835" s="188" t="s">
        <v>19</v>
      </c>
      <c r="N2835" s="189" t="s">
        <v>41</v>
      </c>
      <c r="O2835" s="67"/>
      <c r="P2835" s="190">
        <f>O2835*H2835</f>
        <v>0</v>
      </c>
      <c r="Q2835" s="190">
        <v>1.1E-4</v>
      </c>
      <c r="R2835" s="190">
        <f>Q2835*H2835</f>
        <v>1.3777500000000001E-3</v>
      </c>
      <c r="S2835" s="190">
        <v>0</v>
      </c>
      <c r="T2835" s="191">
        <f>S2835*H2835</f>
        <v>0</v>
      </c>
      <c r="U2835" s="37"/>
      <c r="V2835" s="37"/>
      <c r="W2835" s="37"/>
      <c r="X2835" s="37"/>
      <c r="Y2835" s="37"/>
      <c r="Z2835" s="37"/>
      <c r="AA2835" s="37"/>
      <c r="AB2835" s="37"/>
      <c r="AC2835" s="37"/>
      <c r="AD2835" s="37"/>
      <c r="AE2835" s="37"/>
      <c r="AR2835" s="192" t="s">
        <v>226</v>
      </c>
      <c r="AT2835" s="192" t="s">
        <v>167</v>
      </c>
      <c r="AU2835" s="192" t="s">
        <v>79</v>
      </c>
      <c r="AY2835" s="20" t="s">
        <v>165</v>
      </c>
      <c r="BE2835" s="193">
        <f>IF(N2835="základní",J2835,0)</f>
        <v>0</v>
      </c>
      <c r="BF2835" s="193">
        <f>IF(N2835="snížená",J2835,0)</f>
        <v>0</v>
      </c>
      <c r="BG2835" s="193">
        <f>IF(N2835="zákl. přenesená",J2835,0)</f>
        <v>0</v>
      </c>
      <c r="BH2835" s="193">
        <f>IF(N2835="sníž. přenesená",J2835,0)</f>
        <v>0</v>
      </c>
      <c r="BI2835" s="193">
        <f>IF(N2835="nulová",J2835,0)</f>
        <v>0</v>
      </c>
      <c r="BJ2835" s="20" t="s">
        <v>79</v>
      </c>
      <c r="BK2835" s="193">
        <f>ROUND(I2835*H2835,2)</f>
        <v>0</v>
      </c>
      <c r="BL2835" s="20" t="s">
        <v>226</v>
      </c>
      <c r="BM2835" s="192" t="s">
        <v>3473</v>
      </c>
    </row>
    <row r="2836" spans="1:65" s="2" customFormat="1" ht="11.25">
      <c r="A2836" s="37"/>
      <c r="B2836" s="38"/>
      <c r="C2836" s="39"/>
      <c r="D2836" s="194" t="s">
        <v>172</v>
      </c>
      <c r="E2836" s="39"/>
      <c r="F2836" s="195" t="s">
        <v>3474</v>
      </c>
      <c r="G2836" s="39"/>
      <c r="H2836" s="39"/>
      <c r="I2836" s="196"/>
      <c r="J2836" s="39"/>
      <c r="K2836" s="39"/>
      <c r="L2836" s="42"/>
      <c r="M2836" s="197"/>
      <c r="N2836" s="198"/>
      <c r="O2836" s="67"/>
      <c r="P2836" s="67"/>
      <c r="Q2836" s="67"/>
      <c r="R2836" s="67"/>
      <c r="S2836" s="67"/>
      <c r="T2836" s="68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T2836" s="20" t="s">
        <v>172</v>
      </c>
      <c r="AU2836" s="20" t="s">
        <v>79</v>
      </c>
    </row>
    <row r="2837" spans="1:65" s="2" customFormat="1" ht="37.9" customHeight="1">
      <c r="A2837" s="37"/>
      <c r="B2837" s="38"/>
      <c r="C2837" s="181" t="s">
        <v>3475</v>
      </c>
      <c r="D2837" s="181" t="s">
        <v>167</v>
      </c>
      <c r="E2837" s="182" t="s">
        <v>3476</v>
      </c>
      <c r="F2837" s="183" t="s">
        <v>3477</v>
      </c>
      <c r="G2837" s="184" t="s">
        <v>323</v>
      </c>
      <c r="H2837" s="185">
        <v>12.525</v>
      </c>
      <c r="I2837" s="186"/>
      <c r="J2837" s="187">
        <f>ROUND(I2837*H2837,2)</f>
        <v>0</v>
      </c>
      <c r="K2837" s="183" t="s">
        <v>171</v>
      </c>
      <c r="L2837" s="42"/>
      <c r="M2837" s="188" t="s">
        <v>19</v>
      </c>
      <c r="N2837" s="189" t="s">
        <v>41</v>
      </c>
      <c r="O2837" s="67"/>
      <c r="P2837" s="190">
        <f>O2837*H2837</f>
        <v>0</v>
      </c>
      <c r="Q2837" s="190">
        <v>3.6000000000000002E-4</v>
      </c>
      <c r="R2837" s="190">
        <f>Q2837*H2837</f>
        <v>4.509E-3</v>
      </c>
      <c r="S2837" s="190">
        <v>0</v>
      </c>
      <c r="T2837" s="191">
        <f>S2837*H2837</f>
        <v>0</v>
      </c>
      <c r="U2837" s="37"/>
      <c r="V2837" s="37"/>
      <c r="W2837" s="37"/>
      <c r="X2837" s="37"/>
      <c r="Y2837" s="37"/>
      <c r="Z2837" s="37"/>
      <c r="AA2837" s="37"/>
      <c r="AB2837" s="37"/>
      <c r="AC2837" s="37"/>
      <c r="AD2837" s="37"/>
      <c r="AE2837" s="37"/>
      <c r="AR2837" s="192" t="s">
        <v>226</v>
      </c>
      <c r="AT2837" s="192" t="s">
        <v>167</v>
      </c>
      <c r="AU2837" s="192" t="s">
        <v>79</v>
      </c>
      <c r="AY2837" s="20" t="s">
        <v>165</v>
      </c>
      <c r="BE2837" s="193">
        <f>IF(N2837="základní",J2837,0)</f>
        <v>0</v>
      </c>
      <c r="BF2837" s="193">
        <f>IF(N2837="snížená",J2837,0)</f>
        <v>0</v>
      </c>
      <c r="BG2837" s="193">
        <f>IF(N2837="zákl. přenesená",J2837,0)</f>
        <v>0</v>
      </c>
      <c r="BH2837" s="193">
        <f>IF(N2837="sníž. přenesená",J2837,0)</f>
        <v>0</v>
      </c>
      <c r="BI2837" s="193">
        <f>IF(N2837="nulová",J2837,0)</f>
        <v>0</v>
      </c>
      <c r="BJ2837" s="20" t="s">
        <v>79</v>
      </c>
      <c r="BK2837" s="193">
        <f>ROUND(I2837*H2837,2)</f>
        <v>0</v>
      </c>
      <c r="BL2837" s="20" t="s">
        <v>226</v>
      </c>
      <c r="BM2837" s="192" t="s">
        <v>3478</v>
      </c>
    </row>
    <row r="2838" spans="1:65" s="2" customFormat="1" ht="11.25">
      <c r="A2838" s="37"/>
      <c r="B2838" s="38"/>
      <c r="C2838" s="39"/>
      <c r="D2838" s="194" t="s">
        <v>172</v>
      </c>
      <c r="E2838" s="39"/>
      <c r="F2838" s="195" t="s">
        <v>3479</v>
      </c>
      <c r="G2838" s="39"/>
      <c r="H2838" s="39"/>
      <c r="I2838" s="196"/>
      <c r="J2838" s="39"/>
      <c r="K2838" s="39"/>
      <c r="L2838" s="42"/>
      <c r="M2838" s="197"/>
      <c r="N2838" s="198"/>
      <c r="O2838" s="67"/>
      <c r="P2838" s="67"/>
      <c r="Q2838" s="67"/>
      <c r="R2838" s="67"/>
      <c r="S2838" s="67"/>
      <c r="T2838" s="68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T2838" s="20" t="s">
        <v>172</v>
      </c>
      <c r="AU2838" s="20" t="s">
        <v>79</v>
      </c>
    </row>
    <row r="2839" spans="1:65" s="2" customFormat="1" ht="24.2" customHeight="1">
      <c r="A2839" s="37"/>
      <c r="B2839" s="38"/>
      <c r="C2839" s="181" t="s">
        <v>2048</v>
      </c>
      <c r="D2839" s="181" t="s">
        <v>167</v>
      </c>
      <c r="E2839" s="182" t="s">
        <v>3480</v>
      </c>
      <c r="F2839" s="183" t="s">
        <v>3481</v>
      </c>
      <c r="G2839" s="184" t="s">
        <v>323</v>
      </c>
      <c r="H2839" s="185">
        <v>2.88</v>
      </c>
      <c r="I2839" s="186"/>
      <c r="J2839" s="187">
        <f>ROUND(I2839*H2839,2)</f>
        <v>0</v>
      </c>
      <c r="K2839" s="183" t="s">
        <v>171</v>
      </c>
      <c r="L2839" s="42"/>
      <c r="M2839" s="188" t="s">
        <v>19</v>
      </c>
      <c r="N2839" s="189" t="s">
        <v>41</v>
      </c>
      <c r="O2839" s="67"/>
      <c r="P2839" s="190">
        <f>O2839*H2839</f>
        <v>0</v>
      </c>
      <c r="Q2839" s="190">
        <v>1.7000000000000001E-4</v>
      </c>
      <c r="R2839" s="190">
        <f>Q2839*H2839</f>
        <v>4.8959999999999997E-4</v>
      </c>
      <c r="S2839" s="190">
        <v>0</v>
      </c>
      <c r="T2839" s="191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2" t="s">
        <v>226</v>
      </c>
      <c r="AT2839" s="192" t="s">
        <v>167</v>
      </c>
      <c r="AU2839" s="192" t="s">
        <v>79</v>
      </c>
      <c r="AY2839" s="20" t="s">
        <v>165</v>
      </c>
      <c r="BE2839" s="193">
        <f>IF(N2839="základní",J2839,0)</f>
        <v>0</v>
      </c>
      <c r="BF2839" s="193">
        <f>IF(N2839="snížená",J2839,0)</f>
        <v>0</v>
      </c>
      <c r="BG2839" s="193">
        <f>IF(N2839="zákl. přenesená",J2839,0)</f>
        <v>0</v>
      </c>
      <c r="BH2839" s="193">
        <f>IF(N2839="sníž. přenesená",J2839,0)</f>
        <v>0</v>
      </c>
      <c r="BI2839" s="193">
        <f>IF(N2839="nulová",J2839,0)</f>
        <v>0</v>
      </c>
      <c r="BJ2839" s="20" t="s">
        <v>79</v>
      </c>
      <c r="BK2839" s="193">
        <f>ROUND(I2839*H2839,2)</f>
        <v>0</v>
      </c>
      <c r="BL2839" s="20" t="s">
        <v>226</v>
      </c>
      <c r="BM2839" s="192" t="s">
        <v>3482</v>
      </c>
    </row>
    <row r="2840" spans="1:65" s="2" customFormat="1" ht="11.25">
      <c r="A2840" s="37"/>
      <c r="B2840" s="38"/>
      <c r="C2840" s="39"/>
      <c r="D2840" s="194" t="s">
        <v>172</v>
      </c>
      <c r="E2840" s="39"/>
      <c r="F2840" s="195" t="s">
        <v>3483</v>
      </c>
      <c r="G2840" s="39"/>
      <c r="H2840" s="39"/>
      <c r="I2840" s="196"/>
      <c r="J2840" s="39"/>
      <c r="K2840" s="39"/>
      <c r="L2840" s="42"/>
      <c r="M2840" s="197"/>
      <c r="N2840" s="198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172</v>
      </c>
      <c r="AU2840" s="20" t="s">
        <v>79</v>
      </c>
    </row>
    <row r="2841" spans="1:65" s="13" customFormat="1" ht="11.25">
      <c r="B2841" s="199"/>
      <c r="C2841" s="200"/>
      <c r="D2841" s="201" t="s">
        <v>181</v>
      </c>
      <c r="E2841" s="202" t="s">
        <v>19</v>
      </c>
      <c r="F2841" s="203" t="s">
        <v>3460</v>
      </c>
      <c r="G2841" s="200"/>
      <c r="H2841" s="204">
        <v>2.88</v>
      </c>
      <c r="I2841" s="205"/>
      <c r="J2841" s="200"/>
      <c r="K2841" s="200"/>
      <c r="L2841" s="206"/>
      <c r="M2841" s="207"/>
      <c r="N2841" s="208"/>
      <c r="O2841" s="208"/>
      <c r="P2841" s="208"/>
      <c r="Q2841" s="208"/>
      <c r="R2841" s="208"/>
      <c r="S2841" s="208"/>
      <c r="T2841" s="209"/>
      <c r="AT2841" s="210" t="s">
        <v>181</v>
      </c>
      <c r="AU2841" s="210" t="s">
        <v>79</v>
      </c>
      <c r="AV2841" s="13" t="s">
        <v>79</v>
      </c>
      <c r="AW2841" s="13" t="s">
        <v>31</v>
      </c>
      <c r="AX2841" s="13" t="s">
        <v>69</v>
      </c>
      <c r="AY2841" s="210" t="s">
        <v>165</v>
      </c>
    </row>
    <row r="2842" spans="1:65" s="15" customFormat="1" ht="11.25">
      <c r="B2842" s="221"/>
      <c r="C2842" s="222"/>
      <c r="D2842" s="201" t="s">
        <v>181</v>
      </c>
      <c r="E2842" s="223" t="s">
        <v>19</v>
      </c>
      <c r="F2842" s="224" t="s">
        <v>184</v>
      </c>
      <c r="G2842" s="222"/>
      <c r="H2842" s="225">
        <v>2.88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181</v>
      </c>
      <c r="AU2842" s="231" t="s">
        <v>79</v>
      </c>
      <c r="AV2842" s="15" t="s">
        <v>88</v>
      </c>
      <c r="AW2842" s="15" t="s">
        <v>31</v>
      </c>
      <c r="AX2842" s="15" t="s">
        <v>73</v>
      </c>
      <c r="AY2842" s="231" t="s">
        <v>165</v>
      </c>
    </row>
    <row r="2843" spans="1:65" s="2" customFormat="1" ht="24.2" customHeight="1">
      <c r="A2843" s="37"/>
      <c r="B2843" s="38"/>
      <c r="C2843" s="181" t="s">
        <v>3484</v>
      </c>
      <c r="D2843" s="181" t="s">
        <v>167</v>
      </c>
      <c r="E2843" s="182" t="s">
        <v>3485</v>
      </c>
      <c r="F2843" s="183" t="s">
        <v>3486</v>
      </c>
      <c r="G2843" s="184" t="s">
        <v>323</v>
      </c>
      <c r="H2843" s="185">
        <v>2.88</v>
      </c>
      <c r="I2843" s="186"/>
      <c r="J2843" s="187">
        <f>ROUND(I2843*H2843,2)</f>
        <v>0</v>
      </c>
      <c r="K2843" s="183" t="s">
        <v>171</v>
      </c>
      <c r="L2843" s="42"/>
      <c r="M2843" s="188" t="s">
        <v>19</v>
      </c>
      <c r="N2843" s="189" t="s">
        <v>41</v>
      </c>
      <c r="O2843" s="67"/>
      <c r="P2843" s="190">
        <f>O2843*H2843</f>
        <v>0</v>
      </c>
      <c r="Q2843" s="190">
        <v>1.7000000000000001E-4</v>
      </c>
      <c r="R2843" s="190">
        <f>Q2843*H2843</f>
        <v>4.8959999999999997E-4</v>
      </c>
      <c r="S2843" s="190">
        <v>0</v>
      </c>
      <c r="T2843" s="191">
        <f>S2843*H2843</f>
        <v>0</v>
      </c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R2843" s="192" t="s">
        <v>226</v>
      </c>
      <c r="AT2843" s="192" t="s">
        <v>167</v>
      </c>
      <c r="AU2843" s="192" t="s">
        <v>79</v>
      </c>
      <c r="AY2843" s="20" t="s">
        <v>165</v>
      </c>
      <c r="BE2843" s="193">
        <f>IF(N2843="základní",J2843,0)</f>
        <v>0</v>
      </c>
      <c r="BF2843" s="193">
        <f>IF(N2843="snížená",J2843,0)</f>
        <v>0</v>
      </c>
      <c r="BG2843" s="193">
        <f>IF(N2843="zákl. přenesená",J2843,0)</f>
        <v>0</v>
      </c>
      <c r="BH2843" s="193">
        <f>IF(N2843="sníž. přenesená",J2843,0)</f>
        <v>0</v>
      </c>
      <c r="BI2843" s="193">
        <f>IF(N2843="nulová",J2843,0)</f>
        <v>0</v>
      </c>
      <c r="BJ2843" s="20" t="s">
        <v>79</v>
      </c>
      <c r="BK2843" s="193">
        <f>ROUND(I2843*H2843,2)</f>
        <v>0</v>
      </c>
      <c r="BL2843" s="20" t="s">
        <v>226</v>
      </c>
      <c r="BM2843" s="192" t="s">
        <v>3487</v>
      </c>
    </row>
    <row r="2844" spans="1:65" s="2" customFormat="1" ht="11.25">
      <c r="A2844" s="37"/>
      <c r="B2844" s="38"/>
      <c r="C2844" s="39"/>
      <c r="D2844" s="194" t="s">
        <v>172</v>
      </c>
      <c r="E2844" s="39"/>
      <c r="F2844" s="195" t="s">
        <v>3488</v>
      </c>
      <c r="G2844" s="39"/>
      <c r="H2844" s="39"/>
      <c r="I2844" s="196"/>
      <c r="J2844" s="39"/>
      <c r="K2844" s="39"/>
      <c r="L2844" s="42"/>
      <c r="M2844" s="197"/>
      <c r="N2844" s="198"/>
      <c r="O2844" s="67"/>
      <c r="P2844" s="67"/>
      <c r="Q2844" s="67"/>
      <c r="R2844" s="67"/>
      <c r="S2844" s="67"/>
      <c r="T2844" s="68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T2844" s="20" t="s">
        <v>172</v>
      </c>
      <c r="AU2844" s="20" t="s">
        <v>79</v>
      </c>
    </row>
    <row r="2845" spans="1:65" s="13" customFormat="1" ht="11.25">
      <c r="B2845" s="199"/>
      <c r="C2845" s="200"/>
      <c r="D2845" s="201" t="s">
        <v>181</v>
      </c>
      <c r="E2845" s="202" t="s">
        <v>19</v>
      </c>
      <c r="F2845" s="203" t="s">
        <v>3460</v>
      </c>
      <c r="G2845" s="200"/>
      <c r="H2845" s="204">
        <v>2.88</v>
      </c>
      <c r="I2845" s="205"/>
      <c r="J2845" s="200"/>
      <c r="K2845" s="200"/>
      <c r="L2845" s="206"/>
      <c r="M2845" s="207"/>
      <c r="N2845" s="208"/>
      <c r="O2845" s="208"/>
      <c r="P2845" s="208"/>
      <c r="Q2845" s="208"/>
      <c r="R2845" s="208"/>
      <c r="S2845" s="208"/>
      <c r="T2845" s="209"/>
      <c r="AT2845" s="210" t="s">
        <v>181</v>
      </c>
      <c r="AU2845" s="210" t="s">
        <v>79</v>
      </c>
      <c r="AV2845" s="13" t="s">
        <v>79</v>
      </c>
      <c r="AW2845" s="13" t="s">
        <v>31</v>
      </c>
      <c r="AX2845" s="13" t="s">
        <v>69</v>
      </c>
      <c r="AY2845" s="210" t="s">
        <v>165</v>
      </c>
    </row>
    <row r="2846" spans="1:65" s="15" customFormat="1" ht="11.25">
      <c r="B2846" s="221"/>
      <c r="C2846" s="222"/>
      <c r="D2846" s="201" t="s">
        <v>181</v>
      </c>
      <c r="E2846" s="223" t="s">
        <v>19</v>
      </c>
      <c r="F2846" s="224" t="s">
        <v>184</v>
      </c>
      <c r="G2846" s="222"/>
      <c r="H2846" s="225">
        <v>2.88</v>
      </c>
      <c r="I2846" s="226"/>
      <c r="J2846" s="222"/>
      <c r="K2846" s="222"/>
      <c r="L2846" s="227"/>
      <c r="M2846" s="228"/>
      <c r="N2846" s="229"/>
      <c r="O2846" s="229"/>
      <c r="P2846" s="229"/>
      <c r="Q2846" s="229"/>
      <c r="R2846" s="229"/>
      <c r="S2846" s="229"/>
      <c r="T2846" s="230"/>
      <c r="AT2846" s="231" t="s">
        <v>181</v>
      </c>
      <c r="AU2846" s="231" t="s">
        <v>79</v>
      </c>
      <c r="AV2846" s="15" t="s">
        <v>88</v>
      </c>
      <c r="AW2846" s="15" t="s">
        <v>31</v>
      </c>
      <c r="AX2846" s="15" t="s">
        <v>73</v>
      </c>
      <c r="AY2846" s="231" t="s">
        <v>165</v>
      </c>
    </row>
    <row r="2847" spans="1:65" s="2" customFormat="1" ht="24.2" customHeight="1">
      <c r="A2847" s="37"/>
      <c r="B2847" s="38"/>
      <c r="C2847" s="181" t="s">
        <v>2052</v>
      </c>
      <c r="D2847" s="181" t="s">
        <v>167</v>
      </c>
      <c r="E2847" s="182" t="s">
        <v>3489</v>
      </c>
      <c r="F2847" s="183" t="s">
        <v>3490</v>
      </c>
      <c r="G2847" s="184" t="s">
        <v>323</v>
      </c>
      <c r="H2847" s="185">
        <v>44.1</v>
      </c>
      <c r="I2847" s="186"/>
      <c r="J2847" s="187">
        <f>ROUND(I2847*H2847,2)</f>
        <v>0</v>
      </c>
      <c r="K2847" s="183" t="s">
        <v>171</v>
      </c>
      <c r="L2847" s="42"/>
      <c r="M2847" s="188" t="s">
        <v>19</v>
      </c>
      <c r="N2847" s="189" t="s">
        <v>41</v>
      </c>
      <c r="O2847" s="67"/>
      <c r="P2847" s="190">
        <f>O2847*H2847</f>
        <v>0</v>
      </c>
      <c r="Q2847" s="190">
        <v>3.8000000000000002E-4</v>
      </c>
      <c r="R2847" s="190">
        <f>Q2847*H2847</f>
        <v>1.6758000000000002E-2</v>
      </c>
      <c r="S2847" s="190">
        <v>0</v>
      </c>
      <c r="T2847" s="191">
        <f>S2847*H2847</f>
        <v>0</v>
      </c>
      <c r="U2847" s="37"/>
      <c r="V2847" s="37"/>
      <c r="W2847" s="37"/>
      <c r="X2847" s="37"/>
      <c r="Y2847" s="37"/>
      <c r="Z2847" s="37"/>
      <c r="AA2847" s="37"/>
      <c r="AB2847" s="37"/>
      <c r="AC2847" s="37"/>
      <c r="AD2847" s="37"/>
      <c r="AE2847" s="37"/>
      <c r="AR2847" s="192" t="s">
        <v>226</v>
      </c>
      <c r="AT2847" s="192" t="s">
        <v>167</v>
      </c>
      <c r="AU2847" s="192" t="s">
        <v>79</v>
      </c>
      <c r="AY2847" s="20" t="s">
        <v>165</v>
      </c>
      <c r="BE2847" s="193">
        <f>IF(N2847="základní",J2847,0)</f>
        <v>0</v>
      </c>
      <c r="BF2847" s="193">
        <f>IF(N2847="snížená",J2847,0)</f>
        <v>0</v>
      </c>
      <c r="BG2847" s="193">
        <f>IF(N2847="zákl. přenesená",J2847,0)</f>
        <v>0</v>
      </c>
      <c r="BH2847" s="193">
        <f>IF(N2847="sníž. přenesená",J2847,0)</f>
        <v>0</v>
      </c>
      <c r="BI2847" s="193">
        <f>IF(N2847="nulová",J2847,0)</f>
        <v>0</v>
      </c>
      <c r="BJ2847" s="20" t="s">
        <v>79</v>
      </c>
      <c r="BK2847" s="193">
        <f>ROUND(I2847*H2847,2)</f>
        <v>0</v>
      </c>
      <c r="BL2847" s="20" t="s">
        <v>226</v>
      </c>
      <c r="BM2847" s="192" t="s">
        <v>3491</v>
      </c>
    </row>
    <row r="2848" spans="1:65" s="2" customFormat="1" ht="11.25">
      <c r="A2848" s="37"/>
      <c r="B2848" s="38"/>
      <c r="C2848" s="39"/>
      <c r="D2848" s="194" t="s">
        <v>172</v>
      </c>
      <c r="E2848" s="39"/>
      <c r="F2848" s="195" t="s">
        <v>3492</v>
      </c>
      <c r="G2848" s="39"/>
      <c r="H2848" s="39"/>
      <c r="I2848" s="196"/>
      <c r="J2848" s="39"/>
      <c r="K2848" s="39"/>
      <c r="L2848" s="42"/>
      <c r="M2848" s="197"/>
      <c r="N2848" s="198"/>
      <c r="O2848" s="67"/>
      <c r="P2848" s="67"/>
      <c r="Q2848" s="67"/>
      <c r="R2848" s="67"/>
      <c r="S2848" s="67"/>
      <c r="T2848" s="68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T2848" s="20" t="s">
        <v>172</v>
      </c>
      <c r="AU2848" s="20" t="s">
        <v>79</v>
      </c>
    </row>
    <row r="2849" spans="1:65" s="13" customFormat="1" ht="11.25">
      <c r="B2849" s="199"/>
      <c r="C2849" s="200"/>
      <c r="D2849" s="201" t="s">
        <v>181</v>
      </c>
      <c r="E2849" s="202" t="s">
        <v>19</v>
      </c>
      <c r="F2849" s="203" t="s">
        <v>1231</v>
      </c>
      <c r="G2849" s="200"/>
      <c r="H2849" s="204">
        <v>44.1</v>
      </c>
      <c r="I2849" s="205"/>
      <c r="J2849" s="200"/>
      <c r="K2849" s="200"/>
      <c r="L2849" s="206"/>
      <c r="M2849" s="207"/>
      <c r="N2849" s="208"/>
      <c r="O2849" s="208"/>
      <c r="P2849" s="208"/>
      <c r="Q2849" s="208"/>
      <c r="R2849" s="208"/>
      <c r="S2849" s="208"/>
      <c r="T2849" s="209"/>
      <c r="AT2849" s="210" t="s">
        <v>181</v>
      </c>
      <c r="AU2849" s="210" t="s">
        <v>79</v>
      </c>
      <c r="AV2849" s="13" t="s">
        <v>79</v>
      </c>
      <c r="AW2849" s="13" t="s">
        <v>31</v>
      </c>
      <c r="AX2849" s="13" t="s">
        <v>69</v>
      </c>
      <c r="AY2849" s="210" t="s">
        <v>165</v>
      </c>
    </row>
    <row r="2850" spans="1:65" s="15" customFormat="1" ht="11.25">
      <c r="B2850" s="221"/>
      <c r="C2850" s="222"/>
      <c r="D2850" s="201" t="s">
        <v>181</v>
      </c>
      <c r="E2850" s="223" t="s">
        <v>19</v>
      </c>
      <c r="F2850" s="224" t="s">
        <v>184</v>
      </c>
      <c r="G2850" s="222"/>
      <c r="H2850" s="225">
        <v>44.1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181</v>
      </c>
      <c r="AU2850" s="231" t="s">
        <v>79</v>
      </c>
      <c r="AV2850" s="15" t="s">
        <v>88</v>
      </c>
      <c r="AW2850" s="15" t="s">
        <v>31</v>
      </c>
      <c r="AX2850" s="15" t="s">
        <v>73</v>
      </c>
      <c r="AY2850" s="231" t="s">
        <v>165</v>
      </c>
    </row>
    <row r="2851" spans="1:65" s="2" customFormat="1" ht="24.2" customHeight="1">
      <c r="A2851" s="37"/>
      <c r="B2851" s="38"/>
      <c r="C2851" s="181" t="s">
        <v>3493</v>
      </c>
      <c r="D2851" s="181" t="s">
        <v>167</v>
      </c>
      <c r="E2851" s="182" t="s">
        <v>3494</v>
      </c>
      <c r="F2851" s="183" t="s">
        <v>3495</v>
      </c>
      <c r="G2851" s="184" t="s">
        <v>323</v>
      </c>
      <c r="H2851" s="185">
        <v>53.36</v>
      </c>
      <c r="I2851" s="186"/>
      <c r="J2851" s="187">
        <f>ROUND(I2851*H2851,2)</f>
        <v>0</v>
      </c>
      <c r="K2851" s="183" t="s">
        <v>171</v>
      </c>
      <c r="L2851" s="42"/>
      <c r="M2851" s="188" t="s">
        <v>19</v>
      </c>
      <c r="N2851" s="189" t="s">
        <v>41</v>
      </c>
      <c r="O2851" s="67"/>
      <c r="P2851" s="190">
        <f>O2851*H2851</f>
        <v>0</v>
      </c>
      <c r="Q2851" s="190">
        <v>2.1000000000000001E-4</v>
      </c>
      <c r="R2851" s="190">
        <f>Q2851*H2851</f>
        <v>1.12056E-2</v>
      </c>
      <c r="S2851" s="190">
        <v>0</v>
      </c>
      <c r="T2851" s="191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2" t="s">
        <v>226</v>
      </c>
      <c r="AT2851" s="192" t="s">
        <v>167</v>
      </c>
      <c r="AU2851" s="192" t="s">
        <v>79</v>
      </c>
      <c r="AY2851" s="20" t="s">
        <v>165</v>
      </c>
      <c r="BE2851" s="193">
        <f>IF(N2851="základní",J2851,0)</f>
        <v>0</v>
      </c>
      <c r="BF2851" s="193">
        <f>IF(N2851="snížená",J2851,0)</f>
        <v>0</v>
      </c>
      <c r="BG2851" s="193">
        <f>IF(N2851="zákl. přenesená",J2851,0)</f>
        <v>0</v>
      </c>
      <c r="BH2851" s="193">
        <f>IF(N2851="sníž. přenesená",J2851,0)</f>
        <v>0</v>
      </c>
      <c r="BI2851" s="193">
        <f>IF(N2851="nulová",J2851,0)</f>
        <v>0</v>
      </c>
      <c r="BJ2851" s="20" t="s">
        <v>79</v>
      </c>
      <c r="BK2851" s="193">
        <f>ROUND(I2851*H2851,2)</f>
        <v>0</v>
      </c>
      <c r="BL2851" s="20" t="s">
        <v>226</v>
      </c>
      <c r="BM2851" s="192" t="s">
        <v>3496</v>
      </c>
    </row>
    <row r="2852" spans="1:65" s="2" customFormat="1" ht="11.25">
      <c r="A2852" s="37"/>
      <c r="B2852" s="38"/>
      <c r="C2852" s="39"/>
      <c r="D2852" s="194" t="s">
        <v>172</v>
      </c>
      <c r="E2852" s="39"/>
      <c r="F2852" s="195" t="s">
        <v>3497</v>
      </c>
      <c r="G2852" s="39"/>
      <c r="H2852" s="39"/>
      <c r="I2852" s="196"/>
      <c r="J2852" s="39"/>
      <c r="K2852" s="39"/>
      <c r="L2852" s="42"/>
      <c r="M2852" s="197"/>
      <c r="N2852" s="198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172</v>
      </c>
      <c r="AU2852" s="20" t="s">
        <v>79</v>
      </c>
    </row>
    <row r="2853" spans="1:65" s="13" customFormat="1" ht="11.25">
      <c r="B2853" s="199"/>
      <c r="C2853" s="200"/>
      <c r="D2853" s="201" t="s">
        <v>181</v>
      </c>
      <c r="E2853" s="202" t="s">
        <v>19</v>
      </c>
      <c r="F2853" s="203" t="s">
        <v>1231</v>
      </c>
      <c r="G2853" s="200"/>
      <c r="H2853" s="204">
        <v>44.1</v>
      </c>
      <c r="I2853" s="205"/>
      <c r="J2853" s="200"/>
      <c r="K2853" s="200"/>
      <c r="L2853" s="206"/>
      <c r="M2853" s="207"/>
      <c r="N2853" s="208"/>
      <c r="O2853" s="208"/>
      <c r="P2853" s="208"/>
      <c r="Q2853" s="208"/>
      <c r="R2853" s="208"/>
      <c r="S2853" s="208"/>
      <c r="T2853" s="209"/>
      <c r="AT2853" s="210" t="s">
        <v>181</v>
      </c>
      <c r="AU2853" s="210" t="s">
        <v>79</v>
      </c>
      <c r="AV2853" s="13" t="s">
        <v>79</v>
      </c>
      <c r="AW2853" s="13" t="s">
        <v>31</v>
      </c>
      <c r="AX2853" s="13" t="s">
        <v>69</v>
      </c>
      <c r="AY2853" s="210" t="s">
        <v>165</v>
      </c>
    </row>
    <row r="2854" spans="1:65" s="13" customFormat="1" ht="11.25">
      <c r="B2854" s="199"/>
      <c r="C2854" s="200"/>
      <c r="D2854" s="201" t="s">
        <v>181</v>
      </c>
      <c r="E2854" s="202" t="s">
        <v>19</v>
      </c>
      <c r="F2854" s="203" t="s">
        <v>1219</v>
      </c>
      <c r="G2854" s="200"/>
      <c r="H2854" s="204">
        <v>9.26</v>
      </c>
      <c r="I2854" s="205"/>
      <c r="J2854" s="200"/>
      <c r="K2854" s="200"/>
      <c r="L2854" s="206"/>
      <c r="M2854" s="207"/>
      <c r="N2854" s="208"/>
      <c r="O2854" s="208"/>
      <c r="P2854" s="208"/>
      <c r="Q2854" s="208"/>
      <c r="R2854" s="208"/>
      <c r="S2854" s="208"/>
      <c r="T2854" s="209"/>
      <c r="AT2854" s="210" t="s">
        <v>181</v>
      </c>
      <c r="AU2854" s="210" t="s">
        <v>79</v>
      </c>
      <c r="AV2854" s="13" t="s">
        <v>79</v>
      </c>
      <c r="AW2854" s="13" t="s">
        <v>31</v>
      </c>
      <c r="AX2854" s="13" t="s">
        <v>69</v>
      </c>
      <c r="AY2854" s="210" t="s">
        <v>165</v>
      </c>
    </row>
    <row r="2855" spans="1:65" s="15" customFormat="1" ht="11.25">
      <c r="B2855" s="221"/>
      <c r="C2855" s="222"/>
      <c r="D2855" s="201" t="s">
        <v>181</v>
      </c>
      <c r="E2855" s="223" t="s">
        <v>19</v>
      </c>
      <c r="F2855" s="224" t="s">
        <v>184</v>
      </c>
      <c r="G2855" s="222"/>
      <c r="H2855" s="225">
        <v>53.36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181</v>
      </c>
      <c r="AU2855" s="231" t="s">
        <v>79</v>
      </c>
      <c r="AV2855" s="15" t="s">
        <v>88</v>
      </c>
      <c r="AW2855" s="15" t="s">
        <v>31</v>
      </c>
      <c r="AX2855" s="15" t="s">
        <v>73</v>
      </c>
      <c r="AY2855" s="231" t="s">
        <v>165</v>
      </c>
    </row>
    <row r="2856" spans="1:65" s="2" customFormat="1" ht="24.2" customHeight="1">
      <c r="A2856" s="37"/>
      <c r="B2856" s="38"/>
      <c r="C2856" s="181" t="s">
        <v>2057</v>
      </c>
      <c r="D2856" s="181" t="s">
        <v>167</v>
      </c>
      <c r="E2856" s="182" t="s">
        <v>3498</v>
      </c>
      <c r="F2856" s="183" t="s">
        <v>3499</v>
      </c>
      <c r="G2856" s="184" t="s">
        <v>323</v>
      </c>
      <c r="H2856" s="185">
        <v>9.26</v>
      </c>
      <c r="I2856" s="186"/>
      <c r="J2856" s="187">
        <f>ROUND(I2856*H2856,2)</f>
        <v>0</v>
      </c>
      <c r="K2856" s="183" t="s">
        <v>171</v>
      </c>
      <c r="L2856" s="42"/>
      <c r="M2856" s="188" t="s">
        <v>19</v>
      </c>
      <c r="N2856" s="189" t="s">
        <v>41</v>
      </c>
      <c r="O2856" s="67"/>
      <c r="P2856" s="190">
        <f>O2856*H2856</f>
        <v>0</v>
      </c>
      <c r="Q2856" s="190">
        <v>6.6E-4</v>
      </c>
      <c r="R2856" s="190">
        <f>Q2856*H2856</f>
        <v>6.1116E-3</v>
      </c>
      <c r="S2856" s="190">
        <v>0</v>
      </c>
      <c r="T2856" s="191">
        <f>S2856*H2856</f>
        <v>0</v>
      </c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R2856" s="192" t="s">
        <v>226</v>
      </c>
      <c r="AT2856" s="192" t="s">
        <v>167</v>
      </c>
      <c r="AU2856" s="192" t="s">
        <v>79</v>
      </c>
      <c r="AY2856" s="20" t="s">
        <v>165</v>
      </c>
      <c r="BE2856" s="193">
        <f>IF(N2856="základní",J2856,0)</f>
        <v>0</v>
      </c>
      <c r="BF2856" s="193">
        <f>IF(N2856="snížená",J2856,0)</f>
        <v>0</v>
      </c>
      <c r="BG2856" s="193">
        <f>IF(N2856="zákl. přenesená",J2856,0)</f>
        <v>0</v>
      </c>
      <c r="BH2856" s="193">
        <f>IF(N2856="sníž. přenesená",J2856,0)</f>
        <v>0</v>
      </c>
      <c r="BI2856" s="193">
        <f>IF(N2856="nulová",J2856,0)</f>
        <v>0</v>
      </c>
      <c r="BJ2856" s="20" t="s">
        <v>79</v>
      </c>
      <c r="BK2856" s="193">
        <f>ROUND(I2856*H2856,2)</f>
        <v>0</v>
      </c>
      <c r="BL2856" s="20" t="s">
        <v>226</v>
      </c>
      <c r="BM2856" s="192" t="s">
        <v>3500</v>
      </c>
    </row>
    <row r="2857" spans="1:65" s="2" customFormat="1" ht="11.25">
      <c r="A2857" s="37"/>
      <c r="B2857" s="38"/>
      <c r="C2857" s="39"/>
      <c r="D2857" s="194" t="s">
        <v>172</v>
      </c>
      <c r="E2857" s="39"/>
      <c r="F2857" s="195" t="s">
        <v>3501</v>
      </c>
      <c r="G2857" s="39"/>
      <c r="H2857" s="39"/>
      <c r="I2857" s="196"/>
      <c r="J2857" s="39"/>
      <c r="K2857" s="39"/>
      <c r="L2857" s="42"/>
      <c r="M2857" s="197"/>
      <c r="N2857" s="198"/>
      <c r="O2857" s="67"/>
      <c r="P2857" s="67"/>
      <c r="Q2857" s="67"/>
      <c r="R2857" s="67"/>
      <c r="S2857" s="67"/>
      <c r="T2857" s="68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T2857" s="20" t="s">
        <v>172</v>
      </c>
      <c r="AU2857" s="20" t="s">
        <v>79</v>
      </c>
    </row>
    <row r="2858" spans="1:65" s="13" customFormat="1" ht="11.25">
      <c r="B2858" s="199"/>
      <c r="C2858" s="200"/>
      <c r="D2858" s="201" t="s">
        <v>181</v>
      </c>
      <c r="E2858" s="202" t="s">
        <v>19</v>
      </c>
      <c r="F2858" s="203" t="s">
        <v>1219</v>
      </c>
      <c r="G2858" s="200"/>
      <c r="H2858" s="204">
        <v>9.26</v>
      </c>
      <c r="I2858" s="205"/>
      <c r="J2858" s="200"/>
      <c r="K2858" s="200"/>
      <c r="L2858" s="206"/>
      <c r="M2858" s="207"/>
      <c r="N2858" s="208"/>
      <c r="O2858" s="208"/>
      <c r="P2858" s="208"/>
      <c r="Q2858" s="208"/>
      <c r="R2858" s="208"/>
      <c r="S2858" s="208"/>
      <c r="T2858" s="209"/>
      <c r="AT2858" s="210" t="s">
        <v>181</v>
      </c>
      <c r="AU2858" s="210" t="s">
        <v>79</v>
      </c>
      <c r="AV2858" s="13" t="s">
        <v>79</v>
      </c>
      <c r="AW2858" s="13" t="s">
        <v>31</v>
      </c>
      <c r="AX2858" s="13" t="s">
        <v>69</v>
      </c>
      <c r="AY2858" s="210" t="s">
        <v>165</v>
      </c>
    </row>
    <row r="2859" spans="1:65" s="15" customFormat="1" ht="11.25">
      <c r="B2859" s="221"/>
      <c r="C2859" s="222"/>
      <c r="D2859" s="201" t="s">
        <v>181</v>
      </c>
      <c r="E2859" s="223" t="s">
        <v>19</v>
      </c>
      <c r="F2859" s="224" t="s">
        <v>184</v>
      </c>
      <c r="G2859" s="222"/>
      <c r="H2859" s="225">
        <v>9.26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181</v>
      </c>
      <c r="AU2859" s="231" t="s">
        <v>79</v>
      </c>
      <c r="AV2859" s="15" t="s">
        <v>88</v>
      </c>
      <c r="AW2859" s="15" t="s">
        <v>31</v>
      </c>
      <c r="AX2859" s="15" t="s">
        <v>73</v>
      </c>
      <c r="AY2859" s="231" t="s">
        <v>165</v>
      </c>
    </row>
    <row r="2860" spans="1:65" s="2" customFormat="1" ht="37.9" customHeight="1">
      <c r="A2860" s="37"/>
      <c r="B2860" s="38"/>
      <c r="C2860" s="181" t="s">
        <v>3502</v>
      </c>
      <c r="D2860" s="181" t="s">
        <v>167</v>
      </c>
      <c r="E2860" s="182" t="s">
        <v>3503</v>
      </c>
      <c r="F2860" s="183" t="s">
        <v>3504</v>
      </c>
      <c r="G2860" s="184" t="s">
        <v>323</v>
      </c>
      <c r="H2860" s="185">
        <v>91.603999999999999</v>
      </c>
      <c r="I2860" s="186"/>
      <c r="J2860" s="187">
        <f>ROUND(I2860*H2860,2)</f>
        <v>0</v>
      </c>
      <c r="K2860" s="183" t="s">
        <v>171</v>
      </c>
      <c r="L2860" s="42"/>
      <c r="M2860" s="188" t="s">
        <v>19</v>
      </c>
      <c r="N2860" s="189" t="s">
        <v>41</v>
      </c>
      <c r="O2860" s="67"/>
      <c r="P2860" s="190">
        <f>O2860*H2860</f>
        <v>0</v>
      </c>
      <c r="Q2860" s="190">
        <v>2.9E-4</v>
      </c>
      <c r="R2860" s="190">
        <f>Q2860*H2860</f>
        <v>2.6565160000000001E-2</v>
      </c>
      <c r="S2860" s="190">
        <v>0</v>
      </c>
      <c r="T2860" s="191">
        <f>S2860*H2860</f>
        <v>0</v>
      </c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R2860" s="192" t="s">
        <v>226</v>
      </c>
      <c r="AT2860" s="192" t="s">
        <v>167</v>
      </c>
      <c r="AU2860" s="192" t="s">
        <v>79</v>
      </c>
      <c r="AY2860" s="20" t="s">
        <v>165</v>
      </c>
      <c r="BE2860" s="193">
        <f>IF(N2860="základní",J2860,0)</f>
        <v>0</v>
      </c>
      <c r="BF2860" s="193">
        <f>IF(N2860="snížená",J2860,0)</f>
        <v>0</v>
      </c>
      <c r="BG2860" s="193">
        <f>IF(N2860="zákl. přenesená",J2860,0)</f>
        <v>0</v>
      </c>
      <c r="BH2860" s="193">
        <f>IF(N2860="sníž. přenesená",J2860,0)</f>
        <v>0</v>
      </c>
      <c r="BI2860" s="193">
        <f>IF(N2860="nulová",J2860,0)</f>
        <v>0</v>
      </c>
      <c r="BJ2860" s="20" t="s">
        <v>79</v>
      </c>
      <c r="BK2860" s="193">
        <f>ROUND(I2860*H2860,2)</f>
        <v>0</v>
      </c>
      <c r="BL2860" s="20" t="s">
        <v>226</v>
      </c>
      <c r="BM2860" s="192" t="s">
        <v>3505</v>
      </c>
    </row>
    <row r="2861" spans="1:65" s="2" customFormat="1" ht="11.25">
      <c r="A2861" s="37"/>
      <c r="B2861" s="38"/>
      <c r="C2861" s="39"/>
      <c r="D2861" s="194" t="s">
        <v>172</v>
      </c>
      <c r="E2861" s="39"/>
      <c r="F2861" s="195" t="s">
        <v>3506</v>
      </c>
      <c r="G2861" s="39"/>
      <c r="H2861" s="39"/>
      <c r="I2861" s="196"/>
      <c r="J2861" s="39"/>
      <c r="K2861" s="39"/>
      <c r="L2861" s="42"/>
      <c r="M2861" s="197"/>
      <c r="N2861" s="198"/>
      <c r="O2861" s="67"/>
      <c r="P2861" s="67"/>
      <c r="Q2861" s="67"/>
      <c r="R2861" s="67"/>
      <c r="S2861" s="67"/>
      <c r="T2861" s="68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T2861" s="20" t="s">
        <v>172</v>
      </c>
      <c r="AU2861" s="20" t="s">
        <v>79</v>
      </c>
    </row>
    <row r="2862" spans="1:65" s="13" customFormat="1" ht="11.25">
      <c r="B2862" s="199"/>
      <c r="C2862" s="200"/>
      <c r="D2862" s="201" t="s">
        <v>181</v>
      </c>
      <c r="E2862" s="202" t="s">
        <v>19</v>
      </c>
      <c r="F2862" s="203" t="s">
        <v>3507</v>
      </c>
      <c r="G2862" s="200"/>
      <c r="H2862" s="204">
        <v>91.603999999999999</v>
      </c>
      <c r="I2862" s="205"/>
      <c r="J2862" s="200"/>
      <c r="K2862" s="200"/>
      <c r="L2862" s="206"/>
      <c r="M2862" s="207"/>
      <c r="N2862" s="208"/>
      <c r="O2862" s="208"/>
      <c r="P2862" s="208"/>
      <c r="Q2862" s="208"/>
      <c r="R2862" s="208"/>
      <c r="S2862" s="208"/>
      <c r="T2862" s="209"/>
      <c r="AT2862" s="210" t="s">
        <v>181</v>
      </c>
      <c r="AU2862" s="210" t="s">
        <v>79</v>
      </c>
      <c r="AV2862" s="13" t="s">
        <v>79</v>
      </c>
      <c r="AW2862" s="13" t="s">
        <v>31</v>
      </c>
      <c r="AX2862" s="13" t="s">
        <v>73</v>
      </c>
      <c r="AY2862" s="210" t="s">
        <v>165</v>
      </c>
    </row>
    <row r="2863" spans="1:65" s="2" customFormat="1" ht="24.2" customHeight="1">
      <c r="A2863" s="37"/>
      <c r="B2863" s="38"/>
      <c r="C2863" s="181" t="s">
        <v>2061</v>
      </c>
      <c r="D2863" s="181" t="s">
        <v>167</v>
      </c>
      <c r="E2863" s="182" t="s">
        <v>3498</v>
      </c>
      <c r="F2863" s="183" t="s">
        <v>3499</v>
      </c>
      <c r="G2863" s="184" t="s">
        <v>323</v>
      </c>
      <c r="H2863" s="185">
        <v>91.603999999999999</v>
      </c>
      <c r="I2863" s="186"/>
      <c r="J2863" s="187">
        <f>ROUND(I2863*H2863,2)</f>
        <v>0</v>
      </c>
      <c r="K2863" s="183" t="s">
        <v>171</v>
      </c>
      <c r="L2863" s="42"/>
      <c r="M2863" s="188" t="s">
        <v>19</v>
      </c>
      <c r="N2863" s="189" t="s">
        <v>41</v>
      </c>
      <c r="O2863" s="67"/>
      <c r="P2863" s="190">
        <f>O2863*H2863</f>
        <v>0</v>
      </c>
      <c r="Q2863" s="190">
        <v>6.6E-4</v>
      </c>
      <c r="R2863" s="190">
        <f>Q2863*H2863</f>
        <v>6.0458640000000001E-2</v>
      </c>
      <c r="S2863" s="190">
        <v>0</v>
      </c>
      <c r="T2863" s="191">
        <f>S2863*H2863</f>
        <v>0</v>
      </c>
      <c r="U2863" s="37"/>
      <c r="V2863" s="37"/>
      <c r="W2863" s="37"/>
      <c r="X2863" s="37"/>
      <c r="Y2863" s="37"/>
      <c r="Z2863" s="37"/>
      <c r="AA2863" s="37"/>
      <c r="AB2863" s="37"/>
      <c r="AC2863" s="37"/>
      <c r="AD2863" s="37"/>
      <c r="AE2863" s="37"/>
      <c r="AR2863" s="192" t="s">
        <v>226</v>
      </c>
      <c r="AT2863" s="192" t="s">
        <v>167</v>
      </c>
      <c r="AU2863" s="192" t="s">
        <v>79</v>
      </c>
      <c r="AY2863" s="20" t="s">
        <v>165</v>
      </c>
      <c r="BE2863" s="193">
        <f>IF(N2863="základní",J2863,0)</f>
        <v>0</v>
      </c>
      <c r="BF2863" s="193">
        <f>IF(N2863="snížená",J2863,0)</f>
        <v>0</v>
      </c>
      <c r="BG2863" s="193">
        <f>IF(N2863="zákl. přenesená",J2863,0)</f>
        <v>0</v>
      </c>
      <c r="BH2863" s="193">
        <f>IF(N2863="sníž. přenesená",J2863,0)</f>
        <v>0</v>
      </c>
      <c r="BI2863" s="193">
        <f>IF(N2863="nulová",J2863,0)</f>
        <v>0</v>
      </c>
      <c r="BJ2863" s="20" t="s">
        <v>79</v>
      </c>
      <c r="BK2863" s="193">
        <f>ROUND(I2863*H2863,2)</f>
        <v>0</v>
      </c>
      <c r="BL2863" s="20" t="s">
        <v>226</v>
      </c>
      <c r="BM2863" s="192" t="s">
        <v>3508</v>
      </c>
    </row>
    <row r="2864" spans="1:65" s="2" customFormat="1" ht="11.25">
      <c r="A2864" s="37"/>
      <c r="B2864" s="38"/>
      <c r="C2864" s="39"/>
      <c r="D2864" s="194" t="s">
        <v>172</v>
      </c>
      <c r="E2864" s="39"/>
      <c r="F2864" s="195" t="s">
        <v>3501</v>
      </c>
      <c r="G2864" s="39"/>
      <c r="H2864" s="39"/>
      <c r="I2864" s="196"/>
      <c r="J2864" s="39"/>
      <c r="K2864" s="39"/>
      <c r="L2864" s="42"/>
      <c r="M2864" s="197"/>
      <c r="N2864" s="198"/>
      <c r="O2864" s="67"/>
      <c r="P2864" s="67"/>
      <c r="Q2864" s="67"/>
      <c r="R2864" s="67"/>
      <c r="S2864" s="67"/>
      <c r="T2864" s="68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T2864" s="20" t="s">
        <v>172</v>
      </c>
      <c r="AU2864" s="20" t="s">
        <v>79</v>
      </c>
    </row>
    <row r="2865" spans="1:65" s="13" customFormat="1" ht="11.25">
      <c r="B2865" s="199"/>
      <c r="C2865" s="200"/>
      <c r="D2865" s="201" t="s">
        <v>181</v>
      </c>
      <c r="E2865" s="202" t="s">
        <v>19</v>
      </c>
      <c r="F2865" s="203" t="s">
        <v>3507</v>
      </c>
      <c r="G2865" s="200"/>
      <c r="H2865" s="204">
        <v>91.603999999999999</v>
      </c>
      <c r="I2865" s="205"/>
      <c r="J2865" s="200"/>
      <c r="K2865" s="200"/>
      <c r="L2865" s="206"/>
      <c r="M2865" s="207"/>
      <c r="N2865" s="208"/>
      <c r="O2865" s="208"/>
      <c r="P2865" s="208"/>
      <c r="Q2865" s="208"/>
      <c r="R2865" s="208"/>
      <c r="S2865" s="208"/>
      <c r="T2865" s="209"/>
      <c r="AT2865" s="210" t="s">
        <v>181</v>
      </c>
      <c r="AU2865" s="210" t="s">
        <v>79</v>
      </c>
      <c r="AV2865" s="13" t="s">
        <v>79</v>
      </c>
      <c r="AW2865" s="13" t="s">
        <v>31</v>
      </c>
      <c r="AX2865" s="13" t="s">
        <v>73</v>
      </c>
      <c r="AY2865" s="210" t="s">
        <v>165</v>
      </c>
    </row>
    <row r="2866" spans="1:65" s="2" customFormat="1" ht="44.25" customHeight="1">
      <c r="A2866" s="37"/>
      <c r="B2866" s="38"/>
      <c r="C2866" s="181" t="s">
        <v>3509</v>
      </c>
      <c r="D2866" s="181" t="s">
        <v>167</v>
      </c>
      <c r="E2866" s="182" t="s">
        <v>3510</v>
      </c>
      <c r="F2866" s="183" t="s">
        <v>3511</v>
      </c>
      <c r="G2866" s="184" t="s">
        <v>323</v>
      </c>
      <c r="H2866" s="185">
        <v>43.390999999999998</v>
      </c>
      <c r="I2866" s="186"/>
      <c r="J2866" s="187">
        <f>ROUND(I2866*H2866,2)</f>
        <v>0</v>
      </c>
      <c r="K2866" s="183" t="s">
        <v>171</v>
      </c>
      <c r="L2866" s="42"/>
      <c r="M2866" s="188" t="s">
        <v>19</v>
      </c>
      <c r="N2866" s="189" t="s">
        <v>41</v>
      </c>
      <c r="O2866" s="67"/>
      <c r="P2866" s="190">
        <f>O2866*H2866</f>
        <v>0</v>
      </c>
      <c r="Q2866" s="190">
        <v>2.5000000000000001E-3</v>
      </c>
      <c r="R2866" s="190">
        <f>Q2866*H2866</f>
        <v>0.1084775</v>
      </c>
      <c r="S2866" s="190">
        <v>0</v>
      </c>
      <c r="T2866" s="191">
        <f>S2866*H2866</f>
        <v>0</v>
      </c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R2866" s="192" t="s">
        <v>226</v>
      </c>
      <c r="AT2866" s="192" t="s">
        <v>167</v>
      </c>
      <c r="AU2866" s="192" t="s">
        <v>79</v>
      </c>
      <c r="AY2866" s="20" t="s">
        <v>165</v>
      </c>
      <c r="BE2866" s="193">
        <f>IF(N2866="základní",J2866,0)</f>
        <v>0</v>
      </c>
      <c r="BF2866" s="193">
        <f>IF(N2866="snížená",J2866,0)</f>
        <v>0</v>
      </c>
      <c r="BG2866" s="193">
        <f>IF(N2866="zákl. přenesená",J2866,0)</f>
        <v>0</v>
      </c>
      <c r="BH2866" s="193">
        <f>IF(N2866="sníž. přenesená",J2866,0)</f>
        <v>0</v>
      </c>
      <c r="BI2866" s="193">
        <f>IF(N2866="nulová",J2866,0)</f>
        <v>0</v>
      </c>
      <c r="BJ2866" s="20" t="s">
        <v>79</v>
      </c>
      <c r="BK2866" s="193">
        <f>ROUND(I2866*H2866,2)</f>
        <v>0</v>
      </c>
      <c r="BL2866" s="20" t="s">
        <v>226</v>
      </c>
      <c r="BM2866" s="192" t="s">
        <v>3512</v>
      </c>
    </row>
    <row r="2867" spans="1:65" s="2" customFormat="1" ht="11.25">
      <c r="A2867" s="37"/>
      <c r="B2867" s="38"/>
      <c r="C2867" s="39"/>
      <c r="D2867" s="194" t="s">
        <v>172</v>
      </c>
      <c r="E2867" s="39"/>
      <c r="F2867" s="195" t="s">
        <v>3513</v>
      </c>
      <c r="G2867" s="39"/>
      <c r="H2867" s="39"/>
      <c r="I2867" s="196"/>
      <c r="J2867" s="39"/>
      <c r="K2867" s="39"/>
      <c r="L2867" s="42"/>
      <c r="M2867" s="197"/>
      <c r="N2867" s="198"/>
      <c r="O2867" s="67"/>
      <c r="P2867" s="67"/>
      <c r="Q2867" s="67"/>
      <c r="R2867" s="67"/>
      <c r="S2867" s="67"/>
      <c r="T2867" s="68"/>
      <c r="U2867" s="37"/>
      <c r="V2867" s="37"/>
      <c r="W2867" s="37"/>
      <c r="X2867" s="37"/>
      <c r="Y2867" s="37"/>
      <c r="Z2867" s="37"/>
      <c r="AA2867" s="37"/>
      <c r="AB2867" s="37"/>
      <c r="AC2867" s="37"/>
      <c r="AD2867" s="37"/>
      <c r="AE2867" s="37"/>
      <c r="AT2867" s="20" t="s">
        <v>172</v>
      </c>
      <c r="AU2867" s="20" t="s">
        <v>79</v>
      </c>
    </row>
    <row r="2868" spans="1:65" s="13" customFormat="1" ht="11.25">
      <c r="B2868" s="199"/>
      <c r="C2868" s="200"/>
      <c r="D2868" s="201" t="s">
        <v>181</v>
      </c>
      <c r="E2868" s="202" t="s">
        <v>19</v>
      </c>
      <c r="F2868" s="203" t="s">
        <v>3514</v>
      </c>
      <c r="G2868" s="200"/>
      <c r="H2868" s="204">
        <v>43.390999999999998</v>
      </c>
      <c r="I2868" s="205"/>
      <c r="J2868" s="200"/>
      <c r="K2868" s="200"/>
      <c r="L2868" s="206"/>
      <c r="M2868" s="207"/>
      <c r="N2868" s="208"/>
      <c r="O2868" s="208"/>
      <c r="P2868" s="208"/>
      <c r="Q2868" s="208"/>
      <c r="R2868" s="208"/>
      <c r="S2868" s="208"/>
      <c r="T2868" s="209"/>
      <c r="AT2868" s="210" t="s">
        <v>181</v>
      </c>
      <c r="AU2868" s="210" t="s">
        <v>79</v>
      </c>
      <c r="AV2868" s="13" t="s">
        <v>79</v>
      </c>
      <c r="AW2868" s="13" t="s">
        <v>31</v>
      </c>
      <c r="AX2868" s="13" t="s">
        <v>73</v>
      </c>
      <c r="AY2868" s="210" t="s">
        <v>165</v>
      </c>
    </row>
    <row r="2869" spans="1:65" s="12" customFormat="1" ht="22.9" customHeight="1">
      <c r="B2869" s="165"/>
      <c r="C2869" s="166"/>
      <c r="D2869" s="167" t="s">
        <v>68</v>
      </c>
      <c r="E2869" s="179" t="s">
        <v>3515</v>
      </c>
      <c r="F2869" s="179" t="s">
        <v>3516</v>
      </c>
      <c r="G2869" s="166"/>
      <c r="H2869" s="166"/>
      <c r="I2869" s="169"/>
      <c r="J2869" s="180">
        <f>BK2869</f>
        <v>0</v>
      </c>
      <c r="K2869" s="166"/>
      <c r="L2869" s="171"/>
      <c r="M2869" s="172"/>
      <c r="N2869" s="173"/>
      <c r="O2869" s="173"/>
      <c r="P2869" s="174">
        <f>SUM(P2870:P2882)</f>
        <v>0</v>
      </c>
      <c r="Q2869" s="173"/>
      <c r="R2869" s="174">
        <f>SUM(R2870:R2882)</f>
        <v>2.3966905000000005</v>
      </c>
      <c r="S2869" s="173"/>
      <c r="T2869" s="175">
        <f>SUM(T2870:T2882)</f>
        <v>0</v>
      </c>
      <c r="AR2869" s="176" t="s">
        <v>79</v>
      </c>
      <c r="AT2869" s="177" t="s">
        <v>68</v>
      </c>
      <c r="AU2869" s="177" t="s">
        <v>73</v>
      </c>
      <c r="AY2869" s="176" t="s">
        <v>165</v>
      </c>
      <c r="BK2869" s="178">
        <f>SUM(BK2870:BK2882)</f>
        <v>0</v>
      </c>
    </row>
    <row r="2870" spans="1:65" s="2" customFormat="1" ht="37.9" customHeight="1">
      <c r="A2870" s="37"/>
      <c r="B2870" s="38"/>
      <c r="C2870" s="181" t="s">
        <v>2064</v>
      </c>
      <c r="D2870" s="181" t="s">
        <v>167</v>
      </c>
      <c r="E2870" s="182" t="s">
        <v>3517</v>
      </c>
      <c r="F2870" s="183" t="s">
        <v>3518</v>
      </c>
      <c r="G2870" s="184" t="s">
        <v>323</v>
      </c>
      <c r="H2870" s="185">
        <v>71.543000000000006</v>
      </c>
      <c r="I2870" s="186"/>
      <c r="J2870" s="187">
        <f>ROUND(I2870*H2870,2)</f>
        <v>0</v>
      </c>
      <c r="K2870" s="183" t="s">
        <v>171</v>
      </c>
      <c r="L2870" s="42"/>
      <c r="M2870" s="188" t="s">
        <v>19</v>
      </c>
      <c r="N2870" s="189" t="s">
        <v>41</v>
      </c>
      <c r="O2870" s="67"/>
      <c r="P2870" s="190">
        <f>O2870*H2870</f>
        <v>0</v>
      </c>
      <c r="Q2870" s="190">
        <v>3.3500000000000002E-2</v>
      </c>
      <c r="R2870" s="190">
        <f>Q2870*H2870</f>
        <v>2.3966905000000005</v>
      </c>
      <c r="S2870" s="190">
        <v>0</v>
      </c>
      <c r="T2870" s="191">
        <f>S2870*H2870</f>
        <v>0</v>
      </c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R2870" s="192" t="s">
        <v>226</v>
      </c>
      <c r="AT2870" s="192" t="s">
        <v>167</v>
      </c>
      <c r="AU2870" s="192" t="s">
        <v>79</v>
      </c>
      <c r="AY2870" s="20" t="s">
        <v>165</v>
      </c>
      <c r="BE2870" s="193">
        <f>IF(N2870="základní",J2870,0)</f>
        <v>0</v>
      </c>
      <c r="BF2870" s="193">
        <f>IF(N2870="snížená",J2870,0)</f>
        <v>0</v>
      </c>
      <c r="BG2870" s="193">
        <f>IF(N2870="zákl. přenesená",J2870,0)</f>
        <v>0</v>
      </c>
      <c r="BH2870" s="193">
        <f>IF(N2870="sníž. přenesená",J2870,0)</f>
        <v>0</v>
      </c>
      <c r="BI2870" s="193">
        <f>IF(N2870="nulová",J2870,0)</f>
        <v>0</v>
      </c>
      <c r="BJ2870" s="20" t="s">
        <v>79</v>
      </c>
      <c r="BK2870" s="193">
        <f>ROUND(I2870*H2870,2)</f>
        <v>0</v>
      </c>
      <c r="BL2870" s="20" t="s">
        <v>226</v>
      </c>
      <c r="BM2870" s="192" t="s">
        <v>2826</v>
      </c>
    </row>
    <row r="2871" spans="1:65" s="2" customFormat="1" ht="11.25">
      <c r="A2871" s="37"/>
      <c r="B2871" s="38"/>
      <c r="C2871" s="39"/>
      <c r="D2871" s="194" t="s">
        <v>172</v>
      </c>
      <c r="E2871" s="39"/>
      <c r="F2871" s="195" t="s">
        <v>3519</v>
      </c>
      <c r="G2871" s="39"/>
      <c r="H2871" s="39"/>
      <c r="I2871" s="196"/>
      <c r="J2871" s="39"/>
      <c r="K2871" s="39"/>
      <c r="L2871" s="42"/>
      <c r="M2871" s="197"/>
      <c r="N2871" s="198"/>
      <c r="O2871" s="67"/>
      <c r="P2871" s="67"/>
      <c r="Q2871" s="67"/>
      <c r="R2871" s="67"/>
      <c r="S2871" s="67"/>
      <c r="T2871" s="68"/>
      <c r="U2871" s="37"/>
      <c r="V2871" s="37"/>
      <c r="W2871" s="37"/>
      <c r="X2871" s="37"/>
      <c r="Y2871" s="37"/>
      <c r="Z2871" s="37"/>
      <c r="AA2871" s="37"/>
      <c r="AB2871" s="37"/>
      <c r="AC2871" s="37"/>
      <c r="AD2871" s="37"/>
      <c r="AE2871" s="37"/>
      <c r="AT2871" s="20" t="s">
        <v>172</v>
      </c>
      <c r="AU2871" s="20" t="s">
        <v>79</v>
      </c>
    </row>
    <row r="2872" spans="1:65" s="13" customFormat="1" ht="11.25">
      <c r="B2872" s="199"/>
      <c r="C2872" s="200"/>
      <c r="D2872" s="201" t="s">
        <v>181</v>
      </c>
      <c r="E2872" s="202" t="s">
        <v>19</v>
      </c>
      <c r="F2872" s="203" t="s">
        <v>3520</v>
      </c>
      <c r="G2872" s="200"/>
      <c r="H2872" s="204">
        <v>7.008</v>
      </c>
      <c r="I2872" s="205"/>
      <c r="J2872" s="200"/>
      <c r="K2872" s="200"/>
      <c r="L2872" s="206"/>
      <c r="M2872" s="207"/>
      <c r="N2872" s="208"/>
      <c r="O2872" s="208"/>
      <c r="P2872" s="208"/>
      <c r="Q2872" s="208"/>
      <c r="R2872" s="208"/>
      <c r="S2872" s="208"/>
      <c r="T2872" s="209"/>
      <c r="AT2872" s="210" t="s">
        <v>181</v>
      </c>
      <c r="AU2872" s="210" t="s">
        <v>79</v>
      </c>
      <c r="AV2872" s="13" t="s">
        <v>79</v>
      </c>
      <c r="AW2872" s="13" t="s">
        <v>31</v>
      </c>
      <c r="AX2872" s="13" t="s">
        <v>69</v>
      </c>
      <c r="AY2872" s="210" t="s">
        <v>165</v>
      </c>
    </row>
    <row r="2873" spans="1:65" s="13" customFormat="1" ht="11.25">
      <c r="B2873" s="199"/>
      <c r="C2873" s="200"/>
      <c r="D2873" s="201" t="s">
        <v>181</v>
      </c>
      <c r="E2873" s="202" t="s">
        <v>19</v>
      </c>
      <c r="F2873" s="203" t="s">
        <v>3521</v>
      </c>
      <c r="G2873" s="200"/>
      <c r="H2873" s="204">
        <v>47.2</v>
      </c>
      <c r="I2873" s="205"/>
      <c r="J2873" s="200"/>
      <c r="K2873" s="200"/>
      <c r="L2873" s="206"/>
      <c r="M2873" s="207"/>
      <c r="N2873" s="208"/>
      <c r="O2873" s="208"/>
      <c r="P2873" s="208"/>
      <c r="Q2873" s="208"/>
      <c r="R2873" s="208"/>
      <c r="S2873" s="208"/>
      <c r="T2873" s="209"/>
      <c r="AT2873" s="210" t="s">
        <v>181</v>
      </c>
      <c r="AU2873" s="210" t="s">
        <v>79</v>
      </c>
      <c r="AV2873" s="13" t="s">
        <v>79</v>
      </c>
      <c r="AW2873" s="13" t="s">
        <v>31</v>
      </c>
      <c r="AX2873" s="13" t="s">
        <v>69</v>
      </c>
      <c r="AY2873" s="210" t="s">
        <v>165</v>
      </c>
    </row>
    <row r="2874" spans="1:65" s="13" customFormat="1" ht="11.25">
      <c r="B2874" s="199"/>
      <c r="C2874" s="200"/>
      <c r="D2874" s="201" t="s">
        <v>181</v>
      </c>
      <c r="E2874" s="202" t="s">
        <v>19</v>
      </c>
      <c r="F2874" s="203" t="s">
        <v>3522</v>
      </c>
      <c r="G2874" s="200"/>
      <c r="H2874" s="204">
        <v>8.0850000000000009</v>
      </c>
      <c r="I2874" s="205"/>
      <c r="J2874" s="200"/>
      <c r="K2874" s="200"/>
      <c r="L2874" s="206"/>
      <c r="M2874" s="207"/>
      <c r="N2874" s="208"/>
      <c r="O2874" s="208"/>
      <c r="P2874" s="208"/>
      <c r="Q2874" s="208"/>
      <c r="R2874" s="208"/>
      <c r="S2874" s="208"/>
      <c r="T2874" s="209"/>
      <c r="AT2874" s="210" t="s">
        <v>181</v>
      </c>
      <c r="AU2874" s="210" t="s">
        <v>79</v>
      </c>
      <c r="AV2874" s="13" t="s">
        <v>79</v>
      </c>
      <c r="AW2874" s="13" t="s">
        <v>31</v>
      </c>
      <c r="AX2874" s="13" t="s">
        <v>69</v>
      </c>
      <c r="AY2874" s="210" t="s">
        <v>165</v>
      </c>
    </row>
    <row r="2875" spans="1:65" s="13" customFormat="1" ht="11.25">
      <c r="B2875" s="199"/>
      <c r="C2875" s="200"/>
      <c r="D2875" s="201" t="s">
        <v>181</v>
      </c>
      <c r="E2875" s="202" t="s">
        <v>19</v>
      </c>
      <c r="F2875" s="203" t="s">
        <v>3523</v>
      </c>
      <c r="G2875" s="200"/>
      <c r="H2875" s="204">
        <v>9.25</v>
      </c>
      <c r="I2875" s="205"/>
      <c r="J2875" s="200"/>
      <c r="K2875" s="200"/>
      <c r="L2875" s="206"/>
      <c r="M2875" s="207"/>
      <c r="N2875" s="208"/>
      <c r="O2875" s="208"/>
      <c r="P2875" s="208"/>
      <c r="Q2875" s="208"/>
      <c r="R2875" s="208"/>
      <c r="S2875" s="208"/>
      <c r="T2875" s="209"/>
      <c r="AT2875" s="210" t="s">
        <v>181</v>
      </c>
      <c r="AU2875" s="210" t="s">
        <v>79</v>
      </c>
      <c r="AV2875" s="13" t="s">
        <v>79</v>
      </c>
      <c r="AW2875" s="13" t="s">
        <v>31</v>
      </c>
      <c r="AX2875" s="13" t="s">
        <v>69</v>
      </c>
      <c r="AY2875" s="210" t="s">
        <v>165</v>
      </c>
    </row>
    <row r="2876" spans="1:65" s="15" customFormat="1" ht="11.25">
      <c r="B2876" s="221"/>
      <c r="C2876" s="222"/>
      <c r="D2876" s="201" t="s">
        <v>181</v>
      </c>
      <c r="E2876" s="223" t="s">
        <v>19</v>
      </c>
      <c r="F2876" s="224" t="s">
        <v>184</v>
      </c>
      <c r="G2876" s="222"/>
      <c r="H2876" s="225">
        <v>71.543000000000006</v>
      </c>
      <c r="I2876" s="226"/>
      <c r="J2876" s="222"/>
      <c r="K2876" s="222"/>
      <c r="L2876" s="227"/>
      <c r="M2876" s="228"/>
      <c r="N2876" s="229"/>
      <c r="O2876" s="229"/>
      <c r="P2876" s="229"/>
      <c r="Q2876" s="229"/>
      <c r="R2876" s="229"/>
      <c r="S2876" s="229"/>
      <c r="T2876" s="230"/>
      <c r="AT2876" s="231" t="s">
        <v>181</v>
      </c>
      <c r="AU2876" s="231" t="s">
        <v>79</v>
      </c>
      <c r="AV2876" s="15" t="s">
        <v>88</v>
      </c>
      <c r="AW2876" s="15" t="s">
        <v>31</v>
      </c>
      <c r="AX2876" s="15" t="s">
        <v>73</v>
      </c>
      <c r="AY2876" s="231" t="s">
        <v>165</v>
      </c>
    </row>
    <row r="2877" spans="1:65" s="2" customFormat="1" ht="16.5" customHeight="1">
      <c r="A2877" s="37"/>
      <c r="B2877" s="38"/>
      <c r="C2877" s="233" t="s">
        <v>3524</v>
      </c>
      <c r="D2877" s="233" t="s">
        <v>502</v>
      </c>
      <c r="E2877" s="234" t="s">
        <v>3525</v>
      </c>
      <c r="F2877" s="235" t="s">
        <v>3526</v>
      </c>
      <c r="G2877" s="236" t="s">
        <v>323</v>
      </c>
      <c r="H2877" s="237">
        <v>75.12</v>
      </c>
      <c r="I2877" s="238"/>
      <c r="J2877" s="239">
        <f>ROUND(I2877*H2877,2)</f>
        <v>0</v>
      </c>
      <c r="K2877" s="235" t="s">
        <v>531</v>
      </c>
      <c r="L2877" s="240"/>
      <c r="M2877" s="241" t="s">
        <v>19</v>
      </c>
      <c r="N2877" s="242" t="s">
        <v>41</v>
      </c>
      <c r="O2877" s="67"/>
      <c r="P2877" s="190">
        <f>O2877*H2877</f>
        <v>0</v>
      </c>
      <c r="Q2877" s="190">
        <v>0</v>
      </c>
      <c r="R2877" s="190">
        <f>Q2877*H2877</f>
        <v>0</v>
      </c>
      <c r="S2877" s="190">
        <v>0</v>
      </c>
      <c r="T2877" s="191">
        <f>S2877*H2877</f>
        <v>0</v>
      </c>
      <c r="U2877" s="37"/>
      <c r="V2877" s="37"/>
      <c r="W2877" s="37"/>
      <c r="X2877" s="37"/>
      <c r="Y2877" s="37"/>
      <c r="Z2877" s="37"/>
      <c r="AA2877" s="37"/>
      <c r="AB2877" s="37"/>
      <c r="AC2877" s="37"/>
      <c r="AD2877" s="37"/>
      <c r="AE2877" s="37"/>
      <c r="AR2877" s="192" t="s">
        <v>297</v>
      </c>
      <c r="AT2877" s="192" t="s">
        <v>502</v>
      </c>
      <c r="AU2877" s="192" t="s">
        <v>79</v>
      </c>
      <c r="AY2877" s="20" t="s">
        <v>165</v>
      </c>
      <c r="BE2877" s="193">
        <f>IF(N2877="základní",J2877,0)</f>
        <v>0</v>
      </c>
      <c r="BF2877" s="193">
        <f>IF(N2877="snížená",J2877,0)</f>
        <v>0</v>
      </c>
      <c r="BG2877" s="193">
        <f>IF(N2877="zákl. přenesená",J2877,0)</f>
        <v>0</v>
      </c>
      <c r="BH2877" s="193">
        <f>IF(N2877="sníž. přenesená",J2877,0)</f>
        <v>0</v>
      </c>
      <c r="BI2877" s="193">
        <f>IF(N2877="nulová",J2877,0)</f>
        <v>0</v>
      </c>
      <c r="BJ2877" s="20" t="s">
        <v>79</v>
      </c>
      <c r="BK2877" s="193">
        <f>ROUND(I2877*H2877,2)</f>
        <v>0</v>
      </c>
      <c r="BL2877" s="20" t="s">
        <v>226</v>
      </c>
      <c r="BM2877" s="192" t="s">
        <v>2836</v>
      </c>
    </row>
    <row r="2878" spans="1:65" s="2" customFormat="1" ht="19.5">
      <c r="A2878" s="37"/>
      <c r="B2878" s="38"/>
      <c r="C2878" s="39"/>
      <c r="D2878" s="201" t="s">
        <v>353</v>
      </c>
      <c r="E2878" s="39"/>
      <c r="F2878" s="232" t="s">
        <v>3527</v>
      </c>
      <c r="G2878" s="39"/>
      <c r="H2878" s="39"/>
      <c r="I2878" s="196"/>
      <c r="J2878" s="39"/>
      <c r="K2878" s="39"/>
      <c r="L2878" s="42"/>
      <c r="M2878" s="197"/>
      <c r="N2878" s="198"/>
      <c r="O2878" s="67"/>
      <c r="P2878" s="67"/>
      <c r="Q2878" s="67"/>
      <c r="R2878" s="67"/>
      <c r="S2878" s="67"/>
      <c r="T2878" s="68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T2878" s="20" t="s">
        <v>353</v>
      </c>
      <c r="AU2878" s="20" t="s">
        <v>79</v>
      </c>
    </row>
    <row r="2879" spans="1:65" s="13" customFormat="1" ht="11.25">
      <c r="B2879" s="199"/>
      <c r="C2879" s="200"/>
      <c r="D2879" s="201" t="s">
        <v>181</v>
      </c>
      <c r="E2879" s="202" t="s">
        <v>19</v>
      </c>
      <c r="F2879" s="203" t="s">
        <v>3528</v>
      </c>
      <c r="G2879" s="200"/>
      <c r="H2879" s="204">
        <v>75.12</v>
      </c>
      <c r="I2879" s="205"/>
      <c r="J2879" s="200"/>
      <c r="K2879" s="200"/>
      <c r="L2879" s="206"/>
      <c r="M2879" s="207"/>
      <c r="N2879" s="208"/>
      <c r="O2879" s="208"/>
      <c r="P2879" s="208"/>
      <c r="Q2879" s="208"/>
      <c r="R2879" s="208"/>
      <c r="S2879" s="208"/>
      <c r="T2879" s="209"/>
      <c r="AT2879" s="210" t="s">
        <v>181</v>
      </c>
      <c r="AU2879" s="210" t="s">
        <v>79</v>
      </c>
      <c r="AV2879" s="13" t="s">
        <v>79</v>
      </c>
      <c r="AW2879" s="13" t="s">
        <v>31</v>
      </c>
      <c r="AX2879" s="13" t="s">
        <v>69</v>
      </c>
      <c r="AY2879" s="210" t="s">
        <v>165</v>
      </c>
    </row>
    <row r="2880" spans="1:65" s="15" customFormat="1" ht="11.25">
      <c r="B2880" s="221"/>
      <c r="C2880" s="222"/>
      <c r="D2880" s="201" t="s">
        <v>181</v>
      </c>
      <c r="E2880" s="223" t="s">
        <v>19</v>
      </c>
      <c r="F2880" s="224" t="s">
        <v>184</v>
      </c>
      <c r="G2880" s="222"/>
      <c r="H2880" s="225">
        <v>75.12</v>
      </c>
      <c r="I2880" s="226"/>
      <c r="J2880" s="222"/>
      <c r="K2880" s="222"/>
      <c r="L2880" s="227"/>
      <c r="M2880" s="228"/>
      <c r="N2880" s="229"/>
      <c r="O2880" s="229"/>
      <c r="P2880" s="229"/>
      <c r="Q2880" s="229"/>
      <c r="R2880" s="229"/>
      <c r="S2880" s="229"/>
      <c r="T2880" s="230"/>
      <c r="AT2880" s="231" t="s">
        <v>181</v>
      </c>
      <c r="AU2880" s="231" t="s">
        <v>79</v>
      </c>
      <c r="AV2880" s="15" t="s">
        <v>88</v>
      </c>
      <c r="AW2880" s="15" t="s">
        <v>31</v>
      </c>
      <c r="AX2880" s="15" t="s">
        <v>73</v>
      </c>
      <c r="AY2880" s="231" t="s">
        <v>165</v>
      </c>
    </row>
    <row r="2881" spans="1:65" s="2" customFormat="1" ht="49.15" customHeight="1">
      <c r="A2881" s="37"/>
      <c r="B2881" s="38"/>
      <c r="C2881" s="181" t="s">
        <v>2069</v>
      </c>
      <c r="D2881" s="181" t="s">
        <v>167</v>
      </c>
      <c r="E2881" s="182" t="s">
        <v>3529</v>
      </c>
      <c r="F2881" s="183" t="s">
        <v>3530</v>
      </c>
      <c r="G2881" s="184" t="s">
        <v>256</v>
      </c>
      <c r="H2881" s="185">
        <v>8.4809999999999999</v>
      </c>
      <c r="I2881" s="186"/>
      <c r="J2881" s="187">
        <f>ROUND(I2881*H2881,2)</f>
        <v>0</v>
      </c>
      <c r="K2881" s="183" t="s">
        <v>171</v>
      </c>
      <c r="L2881" s="42"/>
      <c r="M2881" s="188" t="s">
        <v>19</v>
      </c>
      <c r="N2881" s="189" t="s">
        <v>41</v>
      </c>
      <c r="O2881" s="67"/>
      <c r="P2881" s="190">
        <f>O2881*H2881</f>
        <v>0</v>
      </c>
      <c r="Q2881" s="190">
        <v>0</v>
      </c>
      <c r="R2881" s="190">
        <f>Q2881*H2881</f>
        <v>0</v>
      </c>
      <c r="S2881" s="190">
        <v>0</v>
      </c>
      <c r="T2881" s="191">
        <f>S2881*H2881</f>
        <v>0</v>
      </c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R2881" s="192" t="s">
        <v>226</v>
      </c>
      <c r="AT2881" s="192" t="s">
        <v>167</v>
      </c>
      <c r="AU2881" s="192" t="s">
        <v>79</v>
      </c>
      <c r="AY2881" s="20" t="s">
        <v>165</v>
      </c>
      <c r="BE2881" s="193">
        <f>IF(N2881="základní",J2881,0)</f>
        <v>0</v>
      </c>
      <c r="BF2881" s="193">
        <f>IF(N2881="snížená",J2881,0)</f>
        <v>0</v>
      </c>
      <c r="BG2881" s="193">
        <f>IF(N2881="zákl. přenesená",J2881,0)</f>
        <v>0</v>
      </c>
      <c r="BH2881" s="193">
        <f>IF(N2881="sníž. přenesená",J2881,0)</f>
        <v>0</v>
      </c>
      <c r="BI2881" s="193">
        <f>IF(N2881="nulová",J2881,0)</f>
        <v>0</v>
      </c>
      <c r="BJ2881" s="20" t="s">
        <v>79</v>
      </c>
      <c r="BK2881" s="193">
        <f>ROUND(I2881*H2881,2)</f>
        <v>0</v>
      </c>
      <c r="BL2881" s="20" t="s">
        <v>226</v>
      </c>
      <c r="BM2881" s="192" t="s">
        <v>2845</v>
      </c>
    </row>
    <row r="2882" spans="1:65" s="2" customFormat="1" ht="11.25">
      <c r="A2882" s="37"/>
      <c r="B2882" s="38"/>
      <c r="C2882" s="39"/>
      <c r="D2882" s="194" t="s">
        <v>172</v>
      </c>
      <c r="E2882" s="39"/>
      <c r="F2882" s="195" t="s">
        <v>3531</v>
      </c>
      <c r="G2882" s="39"/>
      <c r="H2882" s="39"/>
      <c r="I2882" s="196"/>
      <c r="J2882" s="39"/>
      <c r="K2882" s="39"/>
      <c r="L2882" s="42"/>
      <c r="M2882" s="197"/>
      <c r="N2882" s="198"/>
      <c r="O2882" s="67"/>
      <c r="P2882" s="67"/>
      <c r="Q2882" s="67"/>
      <c r="R2882" s="67"/>
      <c r="S2882" s="67"/>
      <c r="T2882" s="68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T2882" s="20" t="s">
        <v>172</v>
      </c>
      <c r="AU2882" s="20" t="s">
        <v>79</v>
      </c>
    </row>
    <row r="2883" spans="1:65" s="12" customFormat="1" ht="22.9" customHeight="1">
      <c r="B2883" s="165"/>
      <c r="C2883" s="166"/>
      <c r="D2883" s="167" t="s">
        <v>68</v>
      </c>
      <c r="E2883" s="179" t="s">
        <v>3532</v>
      </c>
      <c r="F2883" s="179" t="s">
        <v>3533</v>
      </c>
      <c r="G2883" s="166"/>
      <c r="H2883" s="166"/>
      <c r="I2883" s="169"/>
      <c r="J2883" s="180">
        <f>BK2883</f>
        <v>0</v>
      </c>
      <c r="K2883" s="166"/>
      <c r="L2883" s="171"/>
      <c r="M2883" s="172"/>
      <c r="N2883" s="173"/>
      <c r="O2883" s="173"/>
      <c r="P2883" s="174">
        <f>SUM(P2884:P2917)</f>
        <v>0</v>
      </c>
      <c r="Q2883" s="173"/>
      <c r="R2883" s="174">
        <f>SUM(R2884:R2917)</f>
        <v>0.12109999999999999</v>
      </c>
      <c r="S2883" s="173"/>
      <c r="T2883" s="175">
        <f>SUM(T2884:T2917)</f>
        <v>0</v>
      </c>
      <c r="AR2883" s="176" t="s">
        <v>79</v>
      </c>
      <c r="AT2883" s="177" t="s">
        <v>68</v>
      </c>
      <c r="AU2883" s="177" t="s">
        <v>73</v>
      </c>
      <c r="AY2883" s="176" t="s">
        <v>165</v>
      </c>
      <c r="BK2883" s="178">
        <f>SUM(BK2884:BK2917)</f>
        <v>0</v>
      </c>
    </row>
    <row r="2884" spans="1:65" s="2" customFormat="1" ht="37.9" customHeight="1">
      <c r="A2884" s="37"/>
      <c r="B2884" s="38"/>
      <c r="C2884" s="181" t="s">
        <v>3534</v>
      </c>
      <c r="D2884" s="181" t="s">
        <v>167</v>
      </c>
      <c r="E2884" s="182" t="s">
        <v>3535</v>
      </c>
      <c r="F2884" s="183" t="s">
        <v>3536</v>
      </c>
      <c r="G2884" s="184" t="s">
        <v>290</v>
      </c>
      <c r="H2884" s="185">
        <v>24</v>
      </c>
      <c r="I2884" s="186"/>
      <c r="J2884" s="187">
        <f>ROUND(I2884*H2884,2)</f>
        <v>0</v>
      </c>
      <c r="K2884" s="183" t="s">
        <v>171</v>
      </c>
      <c r="L2884" s="42"/>
      <c r="M2884" s="188" t="s">
        <v>19</v>
      </c>
      <c r="N2884" s="189" t="s">
        <v>41</v>
      </c>
      <c r="O2884" s="67"/>
      <c r="P2884" s="190">
        <f>O2884*H2884</f>
        <v>0</v>
      </c>
      <c r="Q2884" s="190">
        <v>0</v>
      </c>
      <c r="R2884" s="190">
        <f>Q2884*H2884</f>
        <v>0</v>
      </c>
      <c r="S2884" s="190">
        <v>0</v>
      </c>
      <c r="T2884" s="191">
        <f>S2884*H2884</f>
        <v>0</v>
      </c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R2884" s="192" t="s">
        <v>226</v>
      </c>
      <c r="AT2884" s="192" t="s">
        <v>167</v>
      </c>
      <c r="AU2884" s="192" t="s">
        <v>79</v>
      </c>
      <c r="AY2884" s="20" t="s">
        <v>165</v>
      </c>
      <c r="BE2884" s="193">
        <f>IF(N2884="základní",J2884,0)</f>
        <v>0</v>
      </c>
      <c r="BF2884" s="193">
        <f>IF(N2884="snížená",J2884,0)</f>
        <v>0</v>
      </c>
      <c r="BG2884" s="193">
        <f>IF(N2884="zákl. přenesená",J2884,0)</f>
        <v>0</v>
      </c>
      <c r="BH2884" s="193">
        <f>IF(N2884="sníž. přenesená",J2884,0)</f>
        <v>0</v>
      </c>
      <c r="BI2884" s="193">
        <f>IF(N2884="nulová",J2884,0)</f>
        <v>0</v>
      </c>
      <c r="BJ2884" s="20" t="s">
        <v>79</v>
      </c>
      <c r="BK2884" s="193">
        <f>ROUND(I2884*H2884,2)</f>
        <v>0</v>
      </c>
      <c r="BL2884" s="20" t="s">
        <v>226</v>
      </c>
      <c r="BM2884" s="192" t="s">
        <v>3537</v>
      </c>
    </row>
    <row r="2885" spans="1:65" s="2" customFormat="1" ht="11.25">
      <c r="A2885" s="37"/>
      <c r="B2885" s="38"/>
      <c r="C2885" s="39"/>
      <c r="D2885" s="194" t="s">
        <v>172</v>
      </c>
      <c r="E2885" s="39"/>
      <c r="F2885" s="195" t="s">
        <v>3538</v>
      </c>
      <c r="G2885" s="39"/>
      <c r="H2885" s="39"/>
      <c r="I2885" s="196"/>
      <c r="J2885" s="39"/>
      <c r="K2885" s="39"/>
      <c r="L2885" s="42"/>
      <c r="M2885" s="197"/>
      <c r="N2885" s="198"/>
      <c r="O2885" s="67"/>
      <c r="P2885" s="67"/>
      <c r="Q2885" s="67"/>
      <c r="R2885" s="67"/>
      <c r="S2885" s="67"/>
      <c r="T2885" s="68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T2885" s="20" t="s">
        <v>172</v>
      </c>
      <c r="AU2885" s="20" t="s">
        <v>79</v>
      </c>
    </row>
    <row r="2886" spans="1:65" s="13" customFormat="1" ht="11.25">
      <c r="B2886" s="199"/>
      <c r="C2886" s="200"/>
      <c r="D2886" s="201" t="s">
        <v>181</v>
      </c>
      <c r="E2886" s="202" t="s">
        <v>19</v>
      </c>
      <c r="F2886" s="203" t="s">
        <v>234</v>
      </c>
      <c r="G2886" s="200"/>
      <c r="H2886" s="204">
        <v>24</v>
      </c>
      <c r="I2886" s="205"/>
      <c r="J2886" s="200"/>
      <c r="K2886" s="200"/>
      <c r="L2886" s="206"/>
      <c r="M2886" s="207"/>
      <c r="N2886" s="208"/>
      <c r="O2886" s="208"/>
      <c r="P2886" s="208"/>
      <c r="Q2886" s="208"/>
      <c r="R2886" s="208"/>
      <c r="S2886" s="208"/>
      <c r="T2886" s="209"/>
      <c r="AT2886" s="210" t="s">
        <v>181</v>
      </c>
      <c r="AU2886" s="210" t="s">
        <v>79</v>
      </c>
      <c r="AV2886" s="13" t="s">
        <v>79</v>
      </c>
      <c r="AW2886" s="13" t="s">
        <v>31</v>
      </c>
      <c r="AX2886" s="13" t="s">
        <v>73</v>
      </c>
      <c r="AY2886" s="210" t="s">
        <v>165</v>
      </c>
    </row>
    <row r="2887" spans="1:65" s="2" customFormat="1" ht="24.2" customHeight="1">
      <c r="A2887" s="37"/>
      <c r="B2887" s="38"/>
      <c r="C2887" s="233" t="s">
        <v>2073</v>
      </c>
      <c r="D2887" s="233" t="s">
        <v>502</v>
      </c>
      <c r="E2887" s="234" t="s">
        <v>3539</v>
      </c>
      <c r="F2887" s="235" t="s">
        <v>3540</v>
      </c>
      <c r="G2887" s="236" t="s">
        <v>290</v>
      </c>
      <c r="H2887" s="237">
        <v>24</v>
      </c>
      <c r="I2887" s="238"/>
      <c r="J2887" s="239">
        <f>ROUND(I2887*H2887,2)</f>
        <v>0</v>
      </c>
      <c r="K2887" s="235" t="s">
        <v>171</v>
      </c>
      <c r="L2887" s="240"/>
      <c r="M2887" s="241" t="s">
        <v>19</v>
      </c>
      <c r="N2887" s="242" t="s">
        <v>41</v>
      </c>
      <c r="O2887" s="67"/>
      <c r="P2887" s="190">
        <f>O2887*H2887</f>
        <v>0</v>
      </c>
      <c r="Q2887" s="190">
        <v>1E-3</v>
      </c>
      <c r="R2887" s="190">
        <f>Q2887*H2887</f>
        <v>2.4E-2</v>
      </c>
      <c r="S2887" s="190">
        <v>0</v>
      </c>
      <c r="T2887" s="191">
        <f>S2887*H2887</f>
        <v>0</v>
      </c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R2887" s="192" t="s">
        <v>297</v>
      </c>
      <c r="AT2887" s="192" t="s">
        <v>502</v>
      </c>
      <c r="AU2887" s="192" t="s">
        <v>79</v>
      </c>
      <c r="AY2887" s="20" t="s">
        <v>165</v>
      </c>
      <c r="BE2887" s="193">
        <f>IF(N2887="základní",J2887,0)</f>
        <v>0</v>
      </c>
      <c r="BF2887" s="193">
        <f>IF(N2887="snížená",J2887,0)</f>
        <v>0</v>
      </c>
      <c r="BG2887" s="193">
        <f>IF(N2887="zákl. přenesená",J2887,0)</f>
        <v>0</v>
      </c>
      <c r="BH2887" s="193">
        <f>IF(N2887="sníž. přenesená",J2887,0)</f>
        <v>0</v>
      </c>
      <c r="BI2887" s="193">
        <f>IF(N2887="nulová",J2887,0)</f>
        <v>0</v>
      </c>
      <c r="BJ2887" s="20" t="s">
        <v>79</v>
      </c>
      <c r="BK2887" s="193">
        <f>ROUND(I2887*H2887,2)</f>
        <v>0</v>
      </c>
      <c r="BL2887" s="20" t="s">
        <v>226</v>
      </c>
      <c r="BM2887" s="192" t="s">
        <v>3541</v>
      </c>
    </row>
    <row r="2888" spans="1:65" s="2" customFormat="1" ht="37.9" customHeight="1">
      <c r="A2888" s="37"/>
      <c r="B2888" s="38"/>
      <c r="C2888" s="181" t="s">
        <v>3542</v>
      </c>
      <c r="D2888" s="181" t="s">
        <v>167</v>
      </c>
      <c r="E2888" s="182" t="s">
        <v>3543</v>
      </c>
      <c r="F2888" s="183" t="s">
        <v>3544</v>
      </c>
      <c r="G2888" s="184" t="s">
        <v>290</v>
      </c>
      <c r="H2888" s="185">
        <v>6</v>
      </c>
      <c r="I2888" s="186"/>
      <c r="J2888" s="187">
        <f>ROUND(I2888*H2888,2)</f>
        <v>0</v>
      </c>
      <c r="K2888" s="183" t="s">
        <v>171</v>
      </c>
      <c r="L2888" s="42"/>
      <c r="M2888" s="188" t="s">
        <v>19</v>
      </c>
      <c r="N2888" s="189" t="s">
        <v>41</v>
      </c>
      <c r="O2888" s="67"/>
      <c r="P2888" s="190">
        <f>O2888*H2888</f>
        <v>0</v>
      </c>
      <c r="Q2888" s="190">
        <v>0</v>
      </c>
      <c r="R2888" s="190">
        <f>Q2888*H2888</f>
        <v>0</v>
      </c>
      <c r="S2888" s="190">
        <v>0</v>
      </c>
      <c r="T2888" s="191">
        <f>S2888*H2888</f>
        <v>0</v>
      </c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R2888" s="192" t="s">
        <v>226</v>
      </c>
      <c r="AT2888" s="192" t="s">
        <v>167</v>
      </c>
      <c r="AU2888" s="192" t="s">
        <v>79</v>
      </c>
      <c r="AY2888" s="20" t="s">
        <v>165</v>
      </c>
      <c r="BE2888" s="193">
        <f>IF(N2888="základní",J2888,0)</f>
        <v>0</v>
      </c>
      <c r="BF2888" s="193">
        <f>IF(N2888="snížená",J2888,0)</f>
        <v>0</v>
      </c>
      <c r="BG2888" s="193">
        <f>IF(N2888="zákl. přenesená",J2888,0)</f>
        <v>0</v>
      </c>
      <c r="BH2888" s="193">
        <f>IF(N2888="sníž. přenesená",J2888,0)</f>
        <v>0</v>
      </c>
      <c r="BI2888" s="193">
        <f>IF(N2888="nulová",J2888,0)</f>
        <v>0</v>
      </c>
      <c r="BJ2888" s="20" t="s">
        <v>79</v>
      </c>
      <c r="BK2888" s="193">
        <f>ROUND(I2888*H2888,2)</f>
        <v>0</v>
      </c>
      <c r="BL2888" s="20" t="s">
        <v>226</v>
      </c>
      <c r="BM2888" s="192" t="s">
        <v>3545</v>
      </c>
    </row>
    <row r="2889" spans="1:65" s="2" customFormat="1" ht="11.25">
      <c r="A2889" s="37"/>
      <c r="B2889" s="38"/>
      <c r="C2889" s="39"/>
      <c r="D2889" s="194" t="s">
        <v>172</v>
      </c>
      <c r="E2889" s="39"/>
      <c r="F2889" s="195" t="s">
        <v>3546</v>
      </c>
      <c r="G2889" s="39"/>
      <c r="H2889" s="39"/>
      <c r="I2889" s="196"/>
      <c r="J2889" s="39"/>
      <c r="K2889" s="39"/>
      <c r="L2889" s="42"/>
      <c r="M2889" s="197"/>
      <c r="N2889" s="198"/>
      <c r="O2889" s="67"/>
      <c r="P2889" s="67"/>
      <c r="Q2889" s="67"/>
      <c r="R2889" s="67"/>
      <c r="S2889" s="67"/>
      <c r="T2889" s="68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T2889" s="20" t="s">
        <v>172</v>
      </c>
      <c r="AU2889" s="20" t="s">
        <v>79</v>
      </c>
    </row>
    <row r="2890" spans="1:65" s="2" customFormat="1" ht="24.2" customHeight="1">
      <c r="A2890" s="37"/>
      <c r="B2890" s="38"/>
      <c r="C2890" s="233" t="s">
        <v>2078</v>
      </c>
      <c r="D2890" s="233" t="s">
        <v>502</v>
      </c>
      <c r="E2890" s="234" t="s">
        <v>3547</v>
      </c>
      <c r="F2890" s="235" t="s">
        <v>3548</v>
      </c>
      <c r="G2890" s="236" t="s">
        <v>290</v>
      </c>
      <c r="H2890" s="237">
        <v>6</v>
      </c>
      <c r="I2890" s="238"/>
      <c r="J2890" s="239">
        <f>ROUND(I2890*H2890,2)</f>
        <v>0</v>
      </c>
      <c r="K2890" s="235" t="s">
        <v>171</v>
      </c>
      <c r="L2890" s="240"/>
      <c r="M2890" s="241" t="s">
        <v>19</v>
      </c>
      <c r="N2890" s="242" t="s">
        <v>41</v>
      </c>
      <c r="O2890" s="67"/>
      <c r="P2890" s="190">
        <f>O2890*H2890</f>
        <v>0</v>
      </c>
      <c r="Q2890" s="190">
        <v>1E-3</v>
      </c>
      <c r="R2890" s="190">
        <f>Q2890*H2890</f>
        <v>6.0000000000000001E-3</v>
      </c>
      <c r="S2890" s="190">
        <v>0</v>
      </c>
      <c r="T2890" s="191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2" t="s">
        <v>297</v>
      </c>
      <c r="AT2890" s="192" t="s">
        <v>502</v>
      </c>
      <c r="AU2890" s="192" t="s">
        <v>79</v>
      </c>
      <c r="AY2890" s="20" t="s">
        <v>165</v>
      </c>
      <c r="BE2890" s="193">
        <f>IF(N2890="základní",J2890,0)</f>
        <v>0</v>
      </c>
      <c r="BF2890" s="193">
        <f>IF(N2890="snížená",J2890,0)</f>
        <v>0</v>
      </c>
      <c r="BG2890" s="193">
        <f>IF(N2890="zákl. přenesená",J2890,0)</f>
        <v>0</v>
      </c>
      <c r="BH2890" s="193">
        <f>IF(N2890="sníž. přenesená",J2890,0)</f>
        <v>0</v>
      </c>
      <c r="BI2890" s="193">
        <f>IF(N2890="nulová",J2890,0)</f>
        <v>0</v>
      </c>
      <c r="BJ2890" s="20" t="s">
        <v>79</v>
      </c>
      <c r="BK2890" s="193">
        <f>ROUND(I2890*H2890,2)</f>
        <v>0</v>
      </c>
      <c r="BL2890" s="20" t="s">
        <v>226</v>
      </c>
      <c r="BM2890" s="192" t="s">
        <v>3549</v>
      </c>
    </row>
    <row r="2891" spans="1:65" s="2" customFormat="1" ht="37.9" customHeight="1">
      <c r="A2891" s="37"/>
      <c r="B2891" s="38"/>
      <c r="C2891" s="181" t="s">
        <v>3550</v>
      </c>
      <c r="D2891" s="181" t="s">
        <v>167</v>
      </c>
      <c r="E2891" s="182" t="s">
        <v>3551</v>
      </c>
      <c r="F2891" s="183" t="s">
        <v>3552</v>
      </c>
      <c r="G2891" s="184" t="s">
        <v>290</v>
      </c>
      <c r="H2891" s="185">
        <v>30</v>
      </c>
      <c r="I2891" s="186"/>
      <c r="J2891" s="187">
        <f>ROUND(I2891*H2891,2)</f>
        <v>0</v>
      </c>
      <c r="K2891" s="183" t="s">
        <v>171</v>
      </c>
      <c r="L2891" s="42"/>
      <c r="M2891" s="188" t="s">
        <v>19</v>
      </c>
      <c r="N2891" s="189" t="s">
        <v>41</v>
      </c>
      <c r="O2891" s="67"/>
      <c r="P2891" s="190">
        <f>O2891*H2891</f>
        <v>0</v>
      </c>
      <c r="Q2891" s="190">
        <v>0</v>
      </c>
      <c r="R2891" s="190">
        <f>Q2891*H2891</f>
        <v>0</v>
      </c>
      <c r="S2891" s="190">
        <v>0</v>
      </c>
      <c r="T2891" s="191">
        <f>S2891*H2891</f>
        <v>0</v>
      </c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R2891" s="192" t="s">
        <v>226</v>
      </c>
      <c r="AT2891" s="192" t="s">
        <v>167</v>
      </c>
      <c r="AU2891" s="192" t="s">
        <v>79</v>
      </c>
      <c r="AY2891" s="20" t="s">
        <v>165</v>
      </c>
      <c r="BE2891" s="193">
        <f>IF(N2891="základní",J2891,0)</f>
        <v>0</v>
      </c>
      <c r="BF2891" s="193">
        <f>IF(N2891="snížená",J2891,0)</f>
        <v>0</v>
      </c>
      <c r="BG2891" s="193">
        <f>IF(N2891="zákl. přenesená",J2891,0)</f>
        <v>0</v>
      </c>
      <c r="BH2891" s="193">
        <f>IF(N2891="sníž. přenesená",J2891,0)</f>
        <v>0</v>
      </c>
      <c r="BI2891" s="193">
        <f>IF(N2891="nulová",J2891,0)</f>
        <v>0</v>
      </c>
      <c r="BJ2891" s="20" t="s">
        <v>79</v>
      </c>
      <c r="BK2891" s="193">
        <f>ROUND(I2891*H2891,2)</f>
        <v>0</v>
      </c>
      <c r="BL2891" s="20" t="s">
        <v>226</v>
      </c>
      <c r="BM2891" s="192" t="s">
        <v>3553</v>
      </c>
    </row>
    <row r="2892" spans="1:65" s="2" customFormat="1" ht="11.25">
      <c r="A2892" s="37"/>
      <c r="B2892" s="38"/>
      <c r="C2892" s="39"/>
      <c r="D2892" s="194" t="s">
        <v>172</v>
      </c>
      <c r="E2892" s="39"/>
      <c r="F2892" s="195" t="s">
        <v>3554</v>
      </c>
      <c r="G2892" s="39"/>
      <c r="H2892" s="39"/>
      <c r="I2892" s="196"/>
      <c r="J2892" s="39"/>
      <c r="K2892" s="39"/>
      <c r="L2892" s="42"/>
      <c r="M2892" s="197"/>
      <c r="N2892" s="198"/>
      <c r="O2892" s="67"/>
      <c r="P2892" s="67"/>
      <c r="Q2892" s="67"/>
      <c r="R2892" s="67"/>
      <c r="S2892" s="67"/>
      <c r="T2892" s="68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T2892" s="20" t="s">
        <v>172</v>
      </c>
      <c r="AU2892" s="20" t="s">
        <v>79</v>
      </c>
    </row>
    <row r="2893" spans="1:65" s="13" customFormat="1" ht="11.25">
      <c r="B2893" s="199"/>
      <c r="C2893" s="200"/>
      <c r="D2893" s="201" t="s">
        <v>181</v>
      </c>
      <c r="E2893" s="202" t="s">
        <v>19</v>
      </c>
      <c r="F2893" s="203" t="s">
        <v>3555</v>
      </c>
      <c r="G2893" s="200"/>
      <c r="H2893" s="204">
        <v>6</v>
      </c>
      <c r="I2893" s="205"/>
      <c r="J2893" s="200"/>
      <c r="K2893" s="200"/>
      <c r="L2893" s="206"/>
      <c r="M2893" s="207"/>
      <c r="N2893" s="208"/>
      <c r="O2893" s="208"/>
      <c r="P2893" s="208"/>
      <c r="Q2893" s="208"/>
      <c r="R2893" s="208"/>
      <c r="S2893" s="208"/>
      <c r="T2893" s="209"/>
      <c r="AT2893" s="210" t="s">
        <v>181</v>
      </c>
      <c r="AU2893" s="210" t="s">
        <v>79</v>
      </c>
      <c r="AV2893" s="13" t="s">
        <v>79</v>
      </c>
      <c r="AW2893" s="13" t="s">
        <v>31</v>
      </c>
      <c r="AX2893" s="13" t="s">
        <v>69</v>
      </c>
      <c r="AY2893" s="210" t="s">
        <v>165</v>
      </c>
    </row>
    <row r="2894" spans="1:65" s="13" customFormat="1" ht="11.25">
      <c r="B2894" s="199"/>
      <c r="C2894" s="200"/>
      <c r="D2894" s="201" t="s">
        <v>181</v>
      </c>
      <c r="E2894" s="202" t="s">
        <v>19</v>
      </c>
      <c r="F2894" s="203" t="s">
        <v>3556</v>
      </c>
      <c r="G2894" s="200"/>
      <c r="H2894" s="204">
        <v>24</v>
      </c>
      <c r="I2894" s="205"/>
      <c r="J2894" s="200"/>
      <c r="K2894" s="200"/>
      <c r="L2894" s="206"/>
      <c r="M2894" s="207"/>
      <c r="N2894" s="208"/>
      <c r="O2894" s="208"/>
      <c r="P2894" s="208"/>
      <c r="Q2894" s="208"/>
      <c r="R2894" s="208"/>
      <c r="S2894" s="208"/>
      <c r="T2894" s="209"/>
      <c r="AT2894" s="210" t="s">
        <v>181</v>
      </c>
      <c r="AU2894" s="210" t="s">
        <v>79</v>
      </c>
      <c r="AV2894" s="13" t="s">
        <v>79</v>
      </c>
      <c r="AW2894" s="13" t="s">
        <v>31</v>
      </c>
      <c r="AX2894" s="13" t="s">
        <v>69</v>
      </c>
      <c r="AY2894" s="210" t="s">
        <v>165</v>
      </c>
    </row>
    <row r="2895" spans="1:65" s="15" customFormat="1" ht="11.25">
      <c r="B2895" s="221"/>
      <c r="C2895" s="222"/>
      <c r="D2895" s="201" t="s">
        <v>181</v>
      </c>
      <c r="E2895" s="223" t="s">
        <v>19</v>
      </c>
      <c r="F2895" s="224" t="s">
        <v>184</v>
      </c>
      <c r="G2895" s="222"/>
      <c r="H2895" s="225">
        <v>30</v>
      </c>
      <c r="I2895" s="226"/>
      <c r="J2895" s="222"/>
      <c r="K2895" s="222"/>
      <c r="L2895" s="227"/>
      <c r="M2895" s="228"/>
      <c r="N2895" s="229"/>
      <c r="O2895" s="229"/>
      <c r="P2895" s="229"/>
      <c r="Q2895" s="229"/>
      <c r="R2895" s="229"/>
      <c r="S2895" s="229"/>
      <c r="T2895" s="230"/>
      <c r="AT2895" s="231" t="s">
        <v>181</v>
      </c>
      <c r="AU2895" s="231" t="s">
        <v>79</v>
      </c>
      <c r="AV2895" s="15" t="s">
        <v>88</v>
      </c>
      <c r="AW2895" s="15" t="s">
        <v>31</v>
      </c>
      <c r="AX2895" s="15" t="s">
        <v>73</v>
      </c>
      <c r="AY2895" s="231" t="s">
        <v>165</v>
      </c>
    </row>
    <row r="2896" spans="1:65" s="2" customFormat="1" ht="24.2" customHeight="1">
      <c r="A2896" s="37"/>
      <c r="B2896" s="38"/>
      <c r="C2896" s="233" t="s">
        <v>2082</v>
      </c>
      <c r="D2896" s="233" t="s">
        <v>502</v>
      </c>
      <c r="E2896" s="234" t="s">
        <v>3557</v>
      </c>
      <c r="F2896" s="235" t="s">
        <v>3558</v>
      </c>
      <c r="G2896" s="236" t="s">
        <v>323</v>
      </c>
      <c r="H2896" s="237">
        <v>54</v>
      </c>
      <c r="I2896" s="238"/>
      <c r="J2896" s="239">
        <f>ROUND(I2896*H2896,2)</f>
        <v>0</v>
      </c>
      <c r="K2896" s="235" t="s">
        <v>171</v>
      </c>
      <c r="L2896" s="240"/>
      <c r="M2896" s="241" t="s">
        <v>19</v>
      </c>
      <c r="N2896" s="242" t="s">
        <v>41</v>
      </c>
      <c r="O2896" s="67"/>
      <c r="P2896" s="190">
        <f>O2896*H2896</f>
        <v>0</v>
      </c>
      <c r="Q2896" s="190">
        <v>1E-3</v>
      </c>
      <c r="R2896" s="190">
        <f>Q2896*H2896</f>
        <v>5.3999999999999999E-2</v>
      </c>
      <c r="S2896" s="190">
        <v>0</v>
      </c>
      <c r="T2896" s="191">
        <f>S2896*H2896</f>
        <v>0</v>
      </c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R2896" s="192" t="s">
        <v>297</v>
      </c>
      <c r="AT2896" s="192" t="s">
        <v>502</v>
      </c>
      <c r="AU2896" s="192" t="s">
        <v>79</v>
      </c>
      <c r="AY2896" s="20" t="s">
        <v>165</v>
      </c>
      <c r="BE2896" s="193">
        <f>IF(N2896="základní",J2896,0)</f>
        <v>0</v>
      </c>
      <c r="BF2896" s="193">
        <f>IF(N2896="snížená",J2896,0)</f>
        <v>0</v>
      </c>
      <c r="BG2896" s="193">
        <f>IF(N2896="zákl. přenesená",J2896,0)</f>
        <v>0</v>
      </c>
      <c r="BH2896" s="193">
        <f>IF(N2896="sníž. přenesená",J2896,0)</f>
        <v>0</v>
      </c>
      <c r="BI2896" s="193">
        <f>IF(N2896="nulová",J2896,0)</f>
        <v>0</v>
      </c>
      <c r="BJ2896" s="20" t="s">
        <v>79</v>
      </c>
      <c r="BK2896" s="193">
        <f>ROUND(I2896*H2896,2)</f>
        <v>0</v>
      </c>
      <c r="BL2896" s="20" t="s">
        <v>226</v>
      </c>
      <c r="BM2896" s="192" t="s">
        <v>3559</v>
      </c>
    </row>
    <row r="2897" spans="1:65" s="13" customFormat="1" ht="11.25">
      <c r="B2897" s="199"/>
      <c r="C2897" s="200"/>
      <c r="D2897" s="201" t="s">
        <v>181</v>
      </c>
      <c r="E2897" s="202" t="s">
        <v>19</v>
      </c>
      <c r="F2897" s="203" t="s">
        <v>3560</v>
      </c>
      <c r="G2897" s="200"/>
      <c r="H2897" s="204">
        <v>54</v>
      </c>
      <c r="I2897" s="205"/>
      <c r="J2897" s="200"/>
      <c r="K2897" s="200"/>
      <c r="L2897" s="206"/>
      <c r="M2897" s="207"/>
      <c r="N2897" s="208"/>
      <c r="O2897" s="208"/>
      <c r="P2897" s="208"/>
      <c r="Q2897" s="208"/>
      <c r="R2897" s="208"/>
      <c r="S2897" s="208"/>
      <c r="T2897" s="209"/>
      <c r="AT2897" s="210" t="s">
        <v>181</v>
      </c>
      <c r="AU2897" s="210" t="s">
        <v>79</v>
      </c>
      <c r="AV2897" s="13" t="s">
        <v>79</v>
      </c>
      <c r="AW2897" s="13" t="s">
        <v>31</v>
      </c>
      <c r="AX2897" s="13" t="s">
        <v>73</v>
      </c>
      <c r="AY2897" s="210" t="s">
        <v>165</v>
      </c>
    </row>
    <row r="2898" spans="1:65" s="2" customFormat="1" ht="24.2" customHeight="1">
      <c r="A2898" s="37"/>
      <c r="B2898" s="38"/>
      <c r="C2898" s="233" t="s">
        <v>3561</v>
      </c>
      <c r="D2898" s="233" t="s">
        <v>502</v>
      </c>
      <c r="E2898" s="234" t="s">
        <v>3562</v>
      </c>
      <c r="F2898" s="235" t="s">
        <v>3563</v>
      </c>
      <c r="G2898" s="236" t="s">
        <v>323</v>
      </c>
      <c r="H2898" s="237">
        <v>18.899999999999999</v>
      </c>
      <c r="I2898" s="238"/>
      <c r="J2898" s="239">
        <f>ROUND(I2898*H2898,2)</f>
        <v>0</v>
      </c>
      <c r="K2898" s="235" t="s">
        <v>171</v>
      </c>
      <c r="L2898" s="240"/>
      <c r="M2898" s="241" t="s">
        <v>19</v>
      </c>
      <c r="N2898" s="242" t="s">
        <v>41</v>
      </c>
      <c r="O2898" s="67"/>
      <c r="P2898" s="190">
        <f>O2898*H2898</f>
        <v>0</v>
      </c>
      <c r="Q2898" s="190">
        <v>1E-3</v>
      </c>
      <c r="R2898" s="190">
        <f>Q2898*H2898</f>
        <v>1.89E-2</v>
      </c>
      <c r="S2898" s="190">
        <v>0</v>
      </c>
      <c r="T2898" s="191">
        <f>S2898*H2898</f>
        <v>0</v>
      </c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R2898" s="192" t="s">
        <v>297</v>
      </c>
      <c r="AT2898" s="192" t="s">
        <v>502</v>
      </c>
      <c r="AU2898" s="192" t="s">
        <v>79</v>
      </c>
      <c r="AY2898" s="20" t="s">
        <v>165</v>
      </c>
      <c r="BE2898" s="193">
        <f>IF(N2898="základní",J2898,0)</f>
        <v>0</v>
      </c>
      <c r="BF2898" s="193">
        <f>IF(N2898="snížená",J2898,0)</f>
        <v>0</v>
      </c>
      <c r="BG2898" s="193">
        <f>IF(N2898="zákl. přenesená",J2898,0)</f>
        <v>0</v>
      </c>
      <c r="BH2898" s="193">
        <f>IF(N2898="sníž. přenesená",J2898,0)</f>
        <v>0</v>
      </c>
      <c r="BI2898" s="193">
        <f>IF(N2898="nulová",J2898,0)</f>
        <v>0</v>
      </c>
      <c r="BJ2898" s="20" t="s">
        <v>79</v>
      </c>
      <c r="BK2898" s="193">
        <f>ROUND(I2898*H2898,2)</f>
        <v>0</v>
      </c>
      <c r="BL2898" s="20" t="s">
        <v>226</v>
      </c>
      <c r="BM2898" s="192" t="s">
        <v>3564</v>
      </c>
    </row>
    <row r="2899" spans="1:65" s="13" customFormat="1" ht="11.25">
      <c r="B2899" s="199"/>
      <c r="C2899" s="200"/>
      <c r="D2899" s="201" t="s">
        <v>181</v>
      </c>
      <c r="E2899" s="202" t="s">
        <v>19</v>
      </c>
      <c r="F2899" s="203" t="s">
        <v>3565</v>
      </c>
      <c r="G2899" s="200"/>
      <c r="H2899" s="204">
        <v>18.899999999999999</v>
      </c>
      <c r="I2899" s="205"/>
      <c r="J2899" s="200"/>
      <c r="K2899" s="200"/>
      <c r="L2899" s="206"/>
      <c r="M2899" s="207"/>
      <c r="N2899" s="208"/>
      <c r="O2899" s="208"/>
      <c r="P2899" s="208"/>
      <c r="Q2899" s="208"/>
      <c r="R2899" s="208"/>
      <c r="S2899" s="208"/>
      <c r="T2899" s="209"/>
      <c r="AT2899" s="210" t="s">
        <v>181</v>
      </c>
      <c r="AU2899" s="210" t="s">
        <v>79</v>
      </c>
      <c r="AV2899" s="13" t="s">
        <v>79</v>
      </c>
      <c r="AW2899" s="13" t="s">
        <v>31</v>
      </c>
      <c r="AX2899" s="13" t="s">
        <v>73</v>
      </c>
      <c r="AY2899" s="210" t="s">
        <v>165</v>
      </c>
    </row>
    <row r="2900" spans="1:65" s="2" customFormat="1" ht="24.2" customHeight="1">
      <c r="A2900" s="37"/>
      <c r="B2900" s="38"/>
      <c r="C2900" s="181" t="s">
        <v>2086</v>
      </c>
      <c r="D2900" s="181" t="s">
        <v>167</v>
      </c>
      <c r="E2900" s="182" t="s">
        <v>3566</v>
      </c>
      <c r="F2900" s="183" t="s">
        <v>3567</v>
      </c>
      <c r="G2900" s="184" t="s">
        <v>323</v>
      </c>
      <c r="H2900" s="185">
        <v>14</v>
      </c>
      <c r="I2900" s="186"/>
      <c r="J2900" s="187">
        <f>ROUND(I2900*H2900,2)</f>
        <v>0</v>
      </c>
      <c r="K2900" s="183" t="s">
        <v>171</v>
      </c>
      <c r="L2900" s="42"/>
      <c r="M2900" s="188" t="s">
        <v>19</v>
      </c>
      <c r="N2900" s="189" t="s">
        <v>41</v>
      </c>
      <c r="O2900" s="67"/>
      <c r="P2900" s="190">
        <f>O2900*H2900</f>
        <v>0</v>
      </c>
      <c r="Q2900" s="190">
        <v>0</v>
      </c>
      <c r="R2900" s="190">
        <f>Q2900*H2900</f>
        <v>0</v>
      </c>
      <c r="S2900" s="190">
        <v>0</v>
      </c>
      <c r="T2900" s="191">
        <f>S2900*H2900</f>
        <v>0</v>
      </c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R2900" s="192" t="s">
        <v>226</v>
      </c>
      <c r="AT2900" s="192" t="s">
        <v>167</v>
      </c>
      <c r="AU2900" s="192" t="s">
        <v>79</v>
      </c>
      <c r="AY2900" s="20" t="s">
        <v>165</v>
      </c>
      <c r="BE2900" s="193">
        <f>IF(N2900="základní",J2900,0)</f>
        <v>0</v>
      </c>
      <c r="BF2900" s="193">
        <f>IF(N2900="snížená",J2900,0)</f>
        <v>0</v>
      </c>
      <c r="BG2900" s="193">
        <f>IF(N2900="zákl. přenesená",J2900,0)</f>
        <v>0</v>
      </c>
      <c r="BH2900" s="193">
        <f>IF(N2900="sníž. přenesená",J2900,0)</f>
        <v>0</v>
      </c>
      <c r="BI2900" s="193">
        <f>IF(N2900="nulová",J2900,0)</f>
        <v>0</v>
      </c>
      <c r="BJ2900" s="20" t="s">
        <v>79</v>
      </c>
      <c r="BK2900" s="193">
        <f>ROUND(I2900*H2900,2)</f>
        <v>0</v>
      </c>
      <c r="BL2900" s="20" t="s">
        <v>226</v>
      </c>
      <c r="BM2900" s="192" t="s">
        <v>3568</v>
      </c>
    </row>
    <row r="2901" spans="1:65" s="2" customFormat="1" ht="11.25">
      <c r="A2901" s="37"/>
      <c r="B2901" s="38"/>
      <c r="C2901" s="39"/>
      <c r="D2901" s="194" t="s">
        <v>172</v>
      </c>
      <c r="E2901" s="39"/>
      <c r="F2901" s="195" t="s">
        <v>3569</v>
      </c>
      <c r="G2901" s="39"/>
      <c r="H2901" s="39"/>
      <c r="I2901" s="196"/>
      <c r="J2901" s="39"/>
      <c r="K2901" s="39"/>
      <c r="L2901" s="42"/>
      <c r="M2901" s="197"/>
      <c r="N2901" s="198"/>
      <c r="O2901" s="67"/>
      <c r="P2901" s="67"/>
      <c r="Q2901" s="67"/>
      <c r="R2901" s="67"/>
      <c r="S2901" s="67"/>
      <c r="T2901" s="68"/>
      <c r="U2901" s="37"/>
      <c r="V2901" s="37"/>
      <c r="W2901" s="37"/>
      <c r="X2901" s="37"/>
      <c r="Y2901" s="37"/>
      <c r="Z2901" s="37"/>
      <c r="AA2901" s="37"/>
      <c r="AB2901" s="37"/>
      <c r="AC2901" s="37"/>
      <c r="AD2901" s="37"/>
      <c r="AE2901" s="37"/>
      <c r="AT2901" s="20" t="s">
        <v>172</v>
      </c>
      <c r="AU2901" s="20" t="s">
        <v>79</v>
      </c>
    </row>
    <row r="2902" spans="1:65" s="13" customFormat="1" ht="11.25">
      <c r="B2902" s="199"/>
      <c r="C2902" s="200"/>
      <c r="D2902" s="201" t="s">
        <v>181</v>
      </c>
      <c r="E2902" s="202" t="s">
        <v>19</v>
      </c>
      <c r="F2902" s="203" t="s">
        <v>3570</v>
      </c>
      <c r="G2902" s="200"/>
      <c r="H2902" s="204">
        <v>1.5</v>
      </c>
      <c r="I2902" s="205"/>
      <c r="J2902" s="200"/>
      <c r="K2902" s="200"/>
      <c r="L2902" s="206"/>
      <c r="M2902" s="207"/>
      <c r="N2902" s="208"/>
      <c r="O2902" s="208"/>
      <c r="P2902" s="208"/>
      <c r="Q2902" s="208"/>
      <c r="R2902" s="208"/>
      <c r="S2902" s="208"/>
      <c r="T2902" s="209"/>
      <c r="AT2902" s="210" t="s">
        <v>181</v>
      </c>
      <c r="AU2902" s="210" t="s">
        <v>79</v>
      </c>
      <c r="AV2902" s="13" t="s">
        <v>79</v>
      </c>
      <c r="AW2902" s="13" t="s">
        <v>31</v>
      </c>
      <c r="AX2902" s="13" t="s">
        <v>69</v>
      </c>
      <c r="AY2902" s="210" t="s">
        <v>165</v>
      </c>
    </row>
    <row r="2903" spans="1:65" s="13" customFormat="1" ht="11.25">
      <c r="B2903" s="199"/>
      <c r="C2903" s="200"/>
      <c r="D2903" s="201" t="s">
        <v>181</v>
      </c>
      <c r="E2903" s="202" t="s">
        <v>19</v>
      </c>
      <c r="F2903" s="203" t="s">
        <v>3571</v>
      </c>
      <c r="G2903" s="200"/>
      <c r="H2903" s="204">
        <v>1.25</v>
      </c>
      <c r="I2903" s="205"/>
      <c r="J2903" s="200"/>
      <c r="K2903" s="200"/>
      <c r="L2903" s="206"/>
      <c r="M2903" s="207"/>
      <c r="N2903" s="208"/>
      <c r="O2903" s="208"/>
      <c r="P2903" s="208"/>
      <c r="Q2903" s="208"/>
      <c r="R2903" s="208"/>
      <c r="S2903" s="208"/>
      <c r="T2903" s="209"/>
      <c r="AT2903" s="210" t="s">
        <v>181</v>
      </c>
      <c r="AU2903" s="210" t="s">
        <v>79</v>
      </c>
      <c r="AV2903" s="13" t="s">
        <v>79</v>
      </c>
      <c r="AW2903" s="13" t="s">
        <v>31</v>
      </c>
      <c r="AX2903" s="13" t="s">
        <v>69</v>
      </c>
      <c r="AY2903" s="210" t="s">
        <v>165</v>
      </c>
    </row>
    <row r="2904" spans="1:65" s="13" customFormat="1" ht="11.25">
      <c r="B2904" s="199"/>
      <c r="C2904" s="200"/>
      <c r="D2904" s="201" t="s">
        <v>181</v>
      </c>
      <c r="E2904" s="202" t="s">
        <v>19</v>
      </c>
      <c r="F2904" s="203" t="s">
        <v>3572</v>
      </c>
      <c r="G2904" s="200"/>
      <c r="H2904" s="204">
        <v>11.25</v>
      </c>
      <c r="I2904" s="205"/>
      <c r="J2904" s="200"/>
      <c r="K2904" s="200"/>
      <c r="L2904" s="206"/>
      <c r="M2904" s="207"/>
      <c r="N2904" s="208"/>
      <c r="O2904" s="208"/>
      <c r="P2904" s="208"/>
      <c r="Q2904" s="208"/>
      <c r="R2904" s="208"/>
      <c r="S2904" s="208"/>
      <c r="T2904" s="209"/>
      <c r="AT2904" s="210" t="s">
        <v>181</v>
      </c>
      <c r="AU2904" s="210" t="s">
        <v>79</v>
      </c>
      <c r="AV2904" s="13" t="s">
        <v>79</v>
      </c>
      <c r="AW2904" s="13" t="s">
        <v>31</v>
      </c>
      <c r="AX2904" s="13" t="s">
        <v>69</v>
      </c>
      <c r="AY2904" s="210" t="s">
        <v>165</v>
      </c>
    </row>
    <row r="2905" spans="1:65" s="15" customFormat="1" ht="11.25">
      <c r="B2905" s="221"/>
      <c r="C2905" s="222"/>
      <c r="D2905" s="201" t="s">
        <v>181</v>
      </c>
      <c r="E2905" s="223" t="s">
        <v>19</v>
      </c>
      <c r="F2905" s="224" t="s">
        <v>184</v>
      </c>
      <c r="G2905" s="222"/>
      <c r="H2905" s="225">
        <v>14</v>
      </c>
      <c r="I2905" s="226"/>
      <c r="J2905" s="222"/>
      <c r="K2905" s="222"/>
      <c r="L2905" s="227"/>
      <c r="M2905" s="228"/>
      <c r="N2905" s="229"/>
      <c r="O2905" s="229"/>
      <c r="P2905" s="229"/>
      <c r="Q2905" s="229"/>
      <c r="R2905" s="229"/>
      <c r="S2905" s="229"/>
      <c r="T2905" s="230"/>
      <c r="AT2905" s="231" t="s">
        <v>181</v>
      </c>
      <c r="AU2905" s="231" t="s">
        <v>79</v>
      </c>
      <c r="AV2905" s="15" t="s">
        <v>88</v>
      </c>
      <c r="AW2905" s="15" t="s">
        <v>31</v>
      </c>
      <c r="AX2905" s="15" t="s">
        <v>73</v>
      </c>
      <c r="AY2905" s="231" t="s">
        <v>165</v>
      </c>
    </row>
    <row r="2906" spans="1:65" s="2" customFormat="1" ht="16.5" customHeight="1">
      <c r="A2906" s="37"/>
      <c r="B2906" s="38"/>
      <c r="C2906" s="233" t="s">
        <v>3573</v>
      </c>
      <c r="D2906" s="233" t="s">
        <v>502</v>
      </c>
      <c r="E2906" s="234" t="s">
        <v>3574</v>
      </c>
      <c r="F2906" s="235" t="s">
        <v>3575</v>
      </c>
      <c r="G2906" s="236" t="s">
        <v>323</v>
      </c>
      <c r="H2906" s="237">
        <v>14</v>
      </c>
      <c r="I2906" s="238"/>
      <c r="J2906" s="239">
        <f>ROUND(I2906*H2906,2)</f>
        <v>0</v>
      </c>
      <c r="K2906" s="235" t="s">
        <v>171</v>
      </c>
      <c r="L2906" s="240"/>
      <c r="M2906" s="241" t="s">
        <v>19</v>
      </c>
      <c r="N2906" s="242" t="s">
        <v>41</v>
      </c>
      <c r="O2906" s="67"/>
      <c r="P2906" s="190">
        <f>O2906*H2906</f>
        <v>0</v>
      </c>
      <c r="Q2906" s="190">
        <v>1.2999999999999999E-3</v>
      </c>
      <c r="R2906" s="190">
        <f>Q2906*H2906</f>
        <v>1.8200000000000001E-2</v>
      </c>
      <c r="S2906" s="190">
        <v>0</v>
      </c>
      <c r="T2906" s="191">
        <f>S2906*H2906</f>
        <v>0</v>
      </c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R2906" s="192" t="s">
        <v>297</v>
      </c>
      <c r="AT2906" s="192" t="s">
        <v>502</v>
      </c>
      <c r="AU2906" s="192" t="s">
        <v>79</v>
      </c>
      <c r="AY2906" s="20" t="s">
        <v>165</v>
      </c>
      <c r="BE2906" s="193">
        <f>IF(N2906="základní",J2906,0)</f>
        <v>0</v>
      </c>
      <c r="BF2906" s="193">
        <f>IF(N2906="snížená",J2906,0)</f>
        <v>0</v>
      </c>
      <c r="BG2906" s="193">
        <f>IF(N2906="zákl. přenesená",J2906,0)</f>
        <v>0</v>
      </c>
      <c r="BH2906" s="193">
        <f>IF(N2906="sníž. přenesená",J2906,0)</f>
        <v>0</v>
      </c>
      <c r="BI2906" s="193">
        <f>IF(N2906="nulová",J2906,0)</f>
        <v>0</v>
      </c>
      <c r="BJ2906" s="20" t="s">
        <v>79</v>
      </c>
      <c r="BK2906" s="193">
        <f>ROUND(I2906*H2906,2)</f>
        <v>0</v>
      </c>
      <c r="BL2906" s="20" t="s">
        <v>226</v>
      </c>
      <c r="BM2906" s="192" t="s">
        <v>3576</v>
      </c>
    </row>
    <row r="2907" spans="1:65" s="2" customFormat="1" ht="24.2" customHeight="1">
      <c r="A2907" s="37"/>
      <c r="B2907" s="38"/>
      <c r="C2907" s="181" t="s">
        <v>2090</v>
      </c>
      <c r="D2907" s="181" t="s">
        <v>167</v>
      </c>
      <c r="E2907" s="182" t="s">
        <v>535</v>
      </c>
      <c r="F2907" s="183" t="s">
        <v>536</v>
      </c>
      <c r="G2907" s="184" t="s">
        <v>537</v>
      </c>
      <c r="H2907" s="185">
        <v>10</v>
      </c>
      <c r="I2907" s="186"/>
      <c r="J2907" s="187">
        <f>ROUND(I2907*H2907,2)</f>
        <v>0</v>
      </c>
      <c r="K2907" s="183" t="s">
        <v>171</v>
      </c>
      <c r="L2907" s="42"/>
      <c r="M2907" s="188" t="s">
        <v>19</v>
      </c>
      <c r="N2907" s="189" t="s">
        <v>41</v>
      </c>
      <c r="O2907" s="67"/>
      <c r="P2907" s="190">
        <f>O2907*H2907</f>
        <v>0</v>
      </c>
      <c r="Q2907" s="190">
        <v>0</v>
      </c>
      <c r="R2907" s="190">
        <f>Q2907*H2907</f>
        <v>0</v>
      </c>
      <c r="S2907" s="190">
        <v>0</v>
      </c>
      <c r="T2907" s="191">
        <f>S2907*H2907</f>
        <v>0</v>
      </c>
      <c r="U2907" s="37"/>
      <c r="V2907" s="37"/>
      <c r="W2907" s="37"/>
      <c r="X2907" s="37"/>
      <c r="Y2907" s="37"/>
      <c r="Z2907" s="37"/>
      <c r="AA2907" s="37"/>
      <c r="AB2907" s="37"/>
      <c r="AC2907" s="37"/>
      <c r="AD2907" s="37"/>
      <c r="AE2907" s="37"/>
      <c r="AR2907" s="192" t="s">
        <v>88</v>
      </c>
      <c r="AT2907" s="192" t="s">
        <v>167</v>
      </c>
      <c r="AU2907" s="192" t="s">
        <v>79</v>
      </c>
      <c r="AY2907" s="20" t="s">
        <v>165</v>
      </c>
      <c r="BE2907" s="193">
        <f>IF(N2907="základní",J2907,0)</f>
        <v>0</v>
      </c>
      <c r="BF2907" s="193">
        <f>IF(N2907="snížená",J2907,0)</f>
        <v>0</v>
      </c>
      <c r="BG2907" s="193">
        <f>IF(N2907="zákl. přenesená",J2907,0)</f>
        <v>0</v>
      </c>
      <c r="BH2907" s="193">
        <f>IF(N2907="sníž. přenesená",J2907,0)</f>
        <v>0</v>
      </c>
      <c r="BI2907" s="193">
        <f>IF(N2907="nulová",J2907,0)</f>
        <v>0</v>
      </c>
      <c r="BJ2907" s="20" t="s">
        <v>79</v>
      </c>
      <c r="BK2907" s="193">
        <f>ROUND(I2907*H2907,2)</f>
        <v>0</v>
      </c>
      <c r="BL2907" s="20" t="s">
        <v>88</v>
      </c>
      <c r="BM2907" s="192" t="s">
        <v>3577</v>
      </c>
    </row>
    <row r="2908" spans="1:65" s="2" customFormat="1" ht="11.25">
      <c r="A2908" s="37"/>
      <c r="B2908" s="38"/>
      <c r="C2908" s="39"/>
      <c r="D2908" s="194" t="s">
        <v>172</v>
      </c>
      <c r="E2908" s="39"/>
      <c r="F2908" s="195" t="s">
        <v>539</v>
      </c>
      <c r="G2908" s="39"/>
      <c r="H2908" s="39"/>
      <c r="I2908" s="196"/>
      <c r="J2908" s="39"/>
      <c r="K2908" s="39"/>
      <c r="L2908" s="42"/>
      <c r="M2908" s="197"/>
      <c r="N2908" s="198"/>
      <c r="O2908" s="67"/>
      <c r="P2908" s="67"/>
      <c r="Q2908" s="67"/>
      <c r="R2908" s="67"/>
      <c r="S2908" s="67"/>
      <c r="T2908" s="68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T2908" s="20" t="s">
        <v>172</v>
      </c>
      <c r="AU2908" s="20" t="s">
        <v>79</v>
      </c>
    </row>
    <row r="2909" spans="1:65" s="13" customFormat="1" ht="11.25">
      <c r="B2909" s="199"/>
      <c r="C2909" s="200"/>
      <c r="D2909" s="201" t="s">
        <v>181</v>
      </c>
      <c r="E2909" s="202" t="s">
        <v>19</v>
      </c>
      <c r="F2909" s="203" t="s">
        <v>3578</v>
      </c>
      <c r="G2909" s="200"/>
      <c r="H2909" s="204">
        <v>10</v>
      </c>
      <c r="I2909" s="205"/>
      <c r="J2909" s="200"/>
      <c r="K2909" s="200"/>
      <c r="L2909" s="206"/>
      <c r="M2909" s="207"/>
      <c r="N2909" s="208"/>
      <c r="O2909" s="208"/>
      <c r="P2909" s="208"/>
      <c r="Q2909" s="208"/>
      <c r="R2909" s="208"/>
      <c r="S2909" s="208"/>
      <c r="T2909" s="209"/>
      <c r="AT2909" s="210" t="s">
        <v>181</v>
      </c>
      <c r="AU2909" s="210" t="s">
        <v>79</v>
      </c>
      <c r="AV2909" s="13" t="s">
        <v>79</v>
      </c>
      <c r="AW2909" s="13" t="s">
        <v>31</v>
      </c>
      <c r="AX2909" s="13" t="s">
        <v>73</v>
      </c>
      <c r="AY2909" s="210" t="s">
        <v>165</v>
      </c>
    </row>
    <row r="2910" spans="1:65" s="2" customFormat="1" ht="16.5" customHeight="1">
      <c r="A2910" s="37"/>
      <c r="B2910" s="38"/>
      <c r="C2910" s="233" t="s">
        <v>3579</v>
      </c>
      <c r="D2910" s="233" t="s">
        <v>502</v>
      </c>
      <c r="E2910" s="234" t="s">
        <v>3580</v>
      </c>
      <c r="F2910" s="235" t="s">
        <v>3581</v>
      </c>
      <c r="G2910" s="236" t="s">
        <v>323</v>
      </c>
      <c r="H2910" s="237">
        <v>86.293000000000006</v>
      </c>
      <c r="I2910" s="238"/>
      <c r="J2910" s="239">
        <f>ROUND(I2910*H2910,2)</f>
        <v>0</v>
      </c>
      <c r="K2910" s="235" t="s">
        <v>531</v>
      </c>
      <c r="L2910" s="240"/>
      <c r="M2910" s="241" t="s">
        <v>19</v>
      </c>
      <c r="N2910" s="242" t="s">
        <v>41</v>
      </c>
      <c r="O2910" s="67"/>
      <c r="P2910" s="190">
        <f>O2910*H2910</f>
        <v>0</v>
      </c>
      <c r="Q2910" s="190">
        <v>0</v>
      </c>
      <c r="R2910" s="190">
        <f>Q2910*H2910</f>
        <v>0</v>
      </c>
      <c r="S2910" s="190">
        <v>0</v>
      </c>
      <c r="T2910" s="191">
        <f>S2910*H2910</f>
        <v>0</v>
      </c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R2910" s="192" t="s">
        <v>192</v>
      </c>
      <c r="AT2910" s="192" t="s">
        <v>502</v>
      </c>
      <c r="AU2910" s="192" t="s">
        <v>79</v>
      </c>
      <c r="AY2910" s="20" t="s">
        <v>165</v>
      </c>
      <c r="BE2910" s="193">
        <f>IF(N2910="základní",J2910,0)</f>
        <v>0</v>
      </c>
      <c r="BF2910" s="193">
        <f>IF(N2910="snížená",J2910,0)</f>
        <v>0</v>
      </c>
      <c r="BG2910" s="193">
        <f>IF(N2910="zákl. přenesená",J2910,0)</f>
        <v>0</v>
      </c>
      <c r="BH2910" s="193">
        <f>IF(N2910="sníž. přenesená",J2910,0)</f>
        <v>0</v>
      </c>
      <c r="BI2910" s="193">
        <f>IF(N2910="nulová",J2910,0)</f>
        <v>0</v>
      </c>
      <c r="BJ2910" s="20" t="s">
        <v>79</v>
      </c>
      <c r="BK2910" s="193">
        <f>ROUND(I2910*H2910,2)</f>
        <v>0</v>
      </c>
      <c r="BL2910" s="20" t="s">
        <v>88</v>
      </c>
      <c r="BM2910" s="192" t="s">
        <v>3582</v>
      </c>
    </row>
    <row r="2911" spans="1:65" s="13" customFormat="1" ht="11.25">
      <c r="B2911" s="199"/>
      <c r="C2911" s="200"/>
      <c r="D2911" s="201" t="s">
        <v>181</v>
      </c>
      <c r="E2911" s="202" t="s">
        <v>19</v>
      </c>
      <c r="F2911" s="203" t="s">
        <v>3571</v>
      </c>
      <c r="G2911" s="200"/>
      <c r="H2911" s="204">
        <v>1.25</v>
      </c>
      <c r="I2911" s="205"/>
      <c r="J2911" s="200"/>
      <c r="K2911" s="200"/>
      <c r="L2911" s="206"/>
      <c r="M2911" s="207"/>
      <c r="N2911" s="208"/>
      <c r="O2911" s="208"/>
      <c r="P2911" s="208"/>
      <c r="Q2911" s="208"/>
      <c r="R2911" s="208"/>
      <c r="S2911" s="208"/>
      <c r="T2911" s="209"/>
      <c r="AT2911" s="210" t="s">
        <v>181</v>
      </c>
      <c r="AU2911" s="210" t="s">
        <v>79</v>
      </c>
      <c r="AV2911" s="13" t="s">
        <v>79</v>
      </c>
      <c r="AW2911" s="13" t="s">
        <v>31</v>
      </c>
      <c r="AX2911" s="13" t="s">
        <v>69</v>
      </c>
      <c r="AY2911" s="210" t="s">
        <v>165</v>
      </c>
    </row>
    <row r="2912" spans="1:65" s="13" customFormat="1" ht="11.25">
      <c r="B2912" s="199"/>
      <c r="C2912" s="200"/>
      <c r="D2912" s="201" t="s">
        <v>181</v>
      </c>
      <c r="E2912" s="202" t="s">
        <v>19</v>
      </c>
      <c r="F2912" s="203" t="s">
        <v>3583</v>
      </c>
      <c r="G2912" s="200"/>
      <c r="H2912" s="204">
        <v>15.75</v>
      </c>
      <c r="I2912" s="205"/>
      <c r="J2912" s="200"/>
      <c r="K2912" s="200"/>
      <c r="L2912" s="206"/>
      <c r="M2912" s="207"/>
      <c r="N2912" s="208"/>
      <c r="O2912" s="208"/>
      <c r="P2912" s="208"/>
      <c r="Q2912" s="208"/>
      <c r="R2912" s="208"/>
      <c r="S2912" s="208"/>
      <c r="T2912" s="209"/>
      <c r="AT2912" s="210" t="s">
        <v>181</v>
      </c>
      <c r="AU2912" s="210" t="s">
        <v>79</v>
      </c>
      <c r="AV2912" s="13" t="s">
        <v>79</v>
      </c>
      <c r="AW2912" s="13" t="s">
        <v>31</v>
      </c>
      <c r="AX2912" s="13" t="s">
        <v>69</v>
      </c>
      <c r="AY2912" s="210" t="s">
        <v>165</v>
      </c>
    </row>
    <row r="2913" spans="1:65" s="13" customFormat="1" ht="11.25">
      <c r="B2913" s="199"/>
      <c r="C2913" s="200"/>
      <c r="D2913" s="201" t="s">
        <v>181</v>
      </c>
      <c r="E2913" s="202" t="s">
        <v>19</v>
      </c>
      <c r="F2913" s="203" t="s">
        <v>3584</v>
      </c>
      <c r="G2913" s="200"/>
      <c r="H2913" s="204">
        <v>60.75</v>
      </c>
      <c r="I2913" s="205"/>
      <c r="J2913" s="200"/>
      <c r="K2913" s="200"/>
      <c r="L2913" s="206"/>
      <c r="M2913" s="207"/>
      <c r="N2913" s="208"/>
      <c r="O2913" s="208"/>
      <c r="P2913" s="208"/>
      <c r="Q2913" s="208"/>
      <c r="R2913" s="208"/>
      <c r="S2913" s="208"/>
      <c r="T2913" s="209"/>
      <c r="AT2913" s="210" t="s">
        <v>181</v>
      </c>
      <c r="AU2913" s="210" t="s">
        <v>79</v>
      </c>
      <c r="AV2913" s="13" t="s">
        <v>79</v>
      </c>
      <c r="AW2913" s="13" t="s">
        <v>31</v>
      </c>
      <c r="AX2913" s="13" t="s">
        <v>69</v>
      </c>
      <c r="AY2913" s="210" t="s">
        <v>165</v>
      </c>
    </row>
    <row r="2914" spans="1:65" s="13" customFormat="1" ht="11.25">
      <c r="B2914" s="199"/>
      <c r="C2914" s="200"/>
      <c r="D2914" s="201" t="s">
        <v>181</v>
      </c>
      <c r="E2914" s="202" t="s">
        <v>19</v>
      </c>
      <c r="F2914" s="203" t="s">
        <v>3585</v>
      </c>
      <c r="G2914" s="200"/>
      <c r="H2914" s="204">
        <v>1.8</v>
      </c>
      <c r="I2914" s="205"/>
      <c r="J2914" s="200"/>
      <c r="K2914" s="200"/>
      <c r="L2914" s="206"/>
      <c r="M2914" s="207"/>
      <c r="N2914" s="208"/>
      <c r="O2914" s="208"/>
      <c r="P2914" s="208"/>
      <c r="Q2914" s="208"/>
      <c r="R2914" s="208"/>
      <c r="S2914" s="208"/>
      <c r="T2914" s="209"/>
      <c r="AT2914" s="210" t="s">
        <v>181</v>
      </c>
      <c r="AU2914" s="210" t="s">
        <v>79</v>
      </c>
      <c r="AV2914" s="13" t="s">
        <v>79</v>
      </c>
      <c r="AW2914" s="13" t="s">
        <v>31</v>
      </c>
      <c r="AX2914" s="13" t="s">
        <v>69</v>
      </c>
      <c r="AY2914" s="210" t="s">
        <v>165</v>
      </c>
    </row>
    <row r="2915" spans="1:65" s="13" customFormat="1" ht="11.25">
      <c r="B2915" s="199"/>
      <c r="C2915" s="200"/>
      <c r="D2915" s="201" t="s">
        <v>181</v>
      </c>
      <c r="E2915" s="202" t="s">
        <v>19</v>
      </c>
      <c r="F2915" s="203" t="s">
        <v>3570</v>
      </c>
      <c r="G2915" s="200"/>
      <c r="H2915" s="204">
        <v>1.5</v>
      </c>
      <c r="I2915" s="205"/>
      <c r="J2915" s="200"/>
      <c r="K2915" s="200"/>
      <c r="L2915" s="206"/>
      <c r="M2915" s="207"/>
      <c r="N2915" s="208"/>
      <c r="O2915" s="208"/>
      <c r="P2915" s="208"/>
      <c r="Q2915" s="208"/>
      <c r="R2915" s="208"/>
      <c r="S2915" s="208"/>
      <c r="T2915" s="209"/>
      <c r="AT2915" s="210" t="s">
        <v>181</v>
      </c>
      <c r="AU2915" s="210" t="s">
        <v>79</v>
      </c>
      <c r="AV2915" s="13" t="s">
        <v>79</v>
      </c>
      <c r="AW2915" s="13" t="s">
        <v>31</v>
      </c>
      <c r="AX2915" s="13" t="s">
        <v>69</v>
      </c>
      <c r="AY2915" s="210" t="s">
        <v>165</v>
      </c>
    </row>
    <row r="2916" spans="1:65" s="13" customFormat="1" ht="11.25">
      <c r="B2916" s="199"/>
      <c r="C2916" s="200"/>
      <c r="D2916" s="201" t="s">
        <v>181</v>
      </c>
      <c r="E2916" s="202" t="s">
        <v>19</v>
      </c>
      <c r="F2916" s="203" t="s">
        <v>3586</v>
      </c>
      <c r="G2916" s="200"/>
      <c r="H2916" s="204">
        <v>5.2430000000000003</v>
      </c>
      <c r="I2916" s="205"/>
      <c r="J2916" s="200"/>
      <c r="K2916" s="200"/>
      <c r="L2916" s="206"/>
      <c r="M2916" s="207"/>
      <c r="N2916" s="208"/>
      <c r="O2916" s="208"/>
      <c r="P2916" s="208"/>
      <c r="Q2916" s="208"/>
      <c r="R2916" s="208"/>
      <c r="S2916" s="208"/>
      <c r="T2916" s="209"/>
      <c r="AT2916" s="210" t="s">
        <v>181</v>
      </c>
      <c r="AU2916" s="210" t="s">
        <v>79</v>
      </c>
      <c r="AV2916" s="13" t="s">
        <v>79</v>
      </c>
      <c r="AW2916" s="13" t="s">
        <v>31</v>
      </c>
      <c r="AX2916" s="13" t="s">
        <v>69</v>
      </c>
      <c r="AY2916" s="210" t="s">
        <v>165</v>
      </c>
    </row>
    <row r="2917" spans="1:65" s="15" customFormat="1" ht="11.25">
      <c r="B2917" s="221"/>
      <c r="C2917" s="222"/>
      <c r="D2917" s="201" t="s">
        <v>181</v>
      </c>
      <c r="E2917" s="223" t="s">
        <v>19</v>
      </c>
      <c r="F2917" s="224" t="s">
        <v>184</v>
      </c>
      <c r="G2917" s="222"/>
      <c r="H2917" s="225">
        <v>86.292999999999992</v>
      </c>
      <c r="I2917" s="226"/>
      <c r="J2917" s="222"/>
      <c r="K2917" s="222"/>
      <c r="L2917" s="227"/>
      <c r="M2917" s="228"/>
      <c r="N2917" s="229"/>
      <c r="O2917" s="229"/>
      <c r="P2917" s="229"/>
      <c r="Q2917" s="229"/>
      <c r="R2917" s="229"/>
      <c r="S2917" s="229"/>
      <c r="T2917" s="230"/>
      <c r="AT2917" s="231" t="s">
        <v>181</v>
      </c>
      <c r="AU2917" s="231" t="s">
        <v>79</v>
      </c>
      <c r="AV2917" s="15" t="s">
        <v>88</v>
      </c>
      <c r="AW2917" s="15" t="s">
        <v>31</v>
      </c>
      <c r="AX2917" s="15" t="s">
        <v>73</v>
      </c>
      <c r="AY2917" s="231" t="s">
        <v>165</v>
      </c>
    </row>
    <row r="2918" spans="1:65" s="12" customFormat="1" ht="22.9" customHeight="1">
      <c r="B2918" s="165"/>
      <c r="C2918" s="166"/>
      <c r="D2918" s="167" t="s">
        <v>68</v>
      </c>
      <c r="E2918" s="179" t="s">
        <v>3587</v>
      </c>
      <c r="F2918" s="179" t="s">
        <v>3588</v>
      </c>
      <c r="G2918" s="166"/>
      <c r="H2918" s="166"/>
      <c r="I2918" s="169"/>
      <c r="J2918" s="180">
        <f>BK2918</f>
        <v>0</v>
      </c>
      <c r="K2918" s="166"/>
      <c r="L2918" s="171"/>
      <c r="M2918" s="172"/>
      <c r="N2918" s="173"/>
      <c r="O2918" s="173"/>
      <c r="P2918" s="174">
        <f>SUM(P2919:P2971)</f>
        <v>0</v>
      </c>
      <c r="Q2918" s="173"/>
      <c r="R2918" s="174">
        <f>SUM(R2919:R2971)</f>
        <v>1.28404377</v>
      </c>
      <c r="S2918" s="173"/>
      <c r="T2918" s="175">
        <f>SUM(T2919:T2971)</f>
        <v>1.6461E-2</v>
      </c>
      <c r="AR2918" s="176" t="s">
        <v>79</v>
      </c>
      <c r="AT2918" s="177" t="s">
        <v>68</v>
      </c>
      <c r="AU2918" s="177" t="s">
        <v>73</v>
      </c>
      <c r="AY2918" s="176" t="s">
        <v>165</v>
      </c>
      <c r="BK2918" s="178">
        <f>SUM(BK2919:BK2971)</f>
        <v>0</v>
      </c>
    </row>
    <row r="2919" spans="1:65" s="2" customFormat="1" ht="16.5" customHeight="1">
      <c r="A2919" s="37"/>
      <c r="B2919" s="38"/>
      <c r="C2919" s="181" t="s">
        <v>2095</v>
      </c>
      <c r="D2919" s="181" t="s">
        <v>167</v>
      </c>
      <c r="E2919" s="182" t="s">
        <v>3589</v>
      </c>
      <c r="F2919" s="183" t="s">
        <v>3590</v>
      </c>
      <c r="G2919" s="184" t="s">
        <v>323</v>
      </c>
      <c r="H2919" s="185">
        <v>53.1</v>
      </c>
      <c r="I2919" s="186"/>
      <c r="J2919" s="187">
        <f>ROUND(I2919*H2919,2)</f>
        <v>0</v>
      </c>
      <c r="K2919" s="183" t="s">
        <v>171</v>
      </c>
      <c r="L2919" s="42"/>
      <c r="M2919" s="188" t="s">
        <v>19</v>
      </c>
      <c r="N2919" s="189" t="s">
        <v>41</v>
      </c>
      <c r="O2919" s="67"/>
      <c r="P2919" s="190">
        <f>O2919*H2919</f>
        <v>0</v>
      </c>
      <c r="Q2919" s="190">
        <v>1E-3</v>
      </c>
      <c r="R2919" s="190">
        <f>Q2919*H2919</f>
        <v>5.3100000000000001E-2</v>
      </c>
      <c r="S2919" s="190">
        <v>3.1E-4</v>
      </c>
      <c r="T2919" s="191">
        <f>S2919*H2919</f>
        <v>1.6461E-2</v>
      </c>
      <c r="U2919" s="37"/>
      <c r="V2919" s="37"/>
      <c r="W2919" s="37"/>
      <c r="X2919" s="37"/>
      <c r="Y2919" s="37"/>
      <c r="Z2919" s="37"/>
      <c r="AA2919" s="37"/>
      <c r="AB2919" s="37"/>
      <c r="AC2919" s="37"/>
      <c r="AD2919" s="37"/>
      <c r="AE2919" s="37"/>
      <c r="AR2919" s="192" t="s">
        <v>226</v>
      </c>
      <c r="AT2919" s="192" t="s">
        <v>167</v>
      </c>
      <c r="AU2919" s="192" t="s">
        <v>79</v>
      </c>
      <c r="AY2919" s="20" t="s">
        <v>165</v>
      </c>
      <c r="BE2919" s="193">
        <f>IF(N2919="základní",J2919,0)</f>
        <v>0</v>
      </c>
      <c r="BF2919" s="193">
        <f>IF(N2919="snížená",J2919,0)</f>
        <v>0</v>
      </c>
      <c r="BG2919" s="193">
        <f>IF(N2919="zákl. přenesená",J2919,0)</f>
        <v>0</v>
      </c>
      <c r="BH2919" s="193">
        <f>IF(N2919="sníž. přenesená",J2919,0)</f>
        <v>0</v>
      </c>
      <c r="BI2919" s="193">
        <f>IF(N2919="nulová",J2919,0)</f>
        <v>0</v>
      </c>
      <c r="BJ2919" s="20" t="s">
        <v>79</v>
      </c>
      <c r="BK2919" s="193">
        <f>ROUND(I2919*H2919,2)</f>
        <v>0</v>
      </c>
      <c r="BL2919" s="20" t="s">
        <v>226</v>
      </c>
      <c r="BM2919" s="192" t="s">
        <v>3591</v>
      </c>
    </row>
    <row r="2920" spans="1:65" s="2" customFormat="1" ht="11.25">
      <c r="A2920" s="37"/>
      <c r="B2920" s="38"/>
      <c r="C2920" s="39"/>
      <c r="D2920" s="194" t="s">
        <v>172</v>
      </c>
      <c r="E2920" s="39"/>
      <c r="F2920" s="195" t="s">
        <v>3592</v>
      </c>
      <c r="G2920" s="39"/>
      <c r="H2920" s="39"/>
      <c r="I2920" s="196"/>
      <c r="J2920" s="39"/>
      <c r="K2920" s="39"/>
      <c r="L2920" s="42"/>
      <c r="M2920" s="197"/>
      <c r="N2920" s="198"/>
      <c r="O2920" s="67"/>
      <c r="P2920" s="67"/>
      <c r="Q2920" s="67"/>
      <c r="R2920" s="67"/>
      <c r="S2920" s="67"/>
      <c r="T2920" s="68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T2920" s="20" t="s">
        <v>172</v>
      </c>
      <c r="AU2920" s="20" t="s">
        <v>79</v>
      </c>
    </row>
    <row r="2921" spans="1:65" s="2" customFormat="1" ht="33" customHeight="1">
      <c r="A2921" s="37"/>
      <c r="B2921" s="38"/>
      <c r="C2921" s="181" t="s">
        <v>3593</v>
      </c>
      <c r="D2921" s="181" t="s">
        <v>167</v>
      </c>
      <c r="E2921" s="182" t="s">
        <v>3594</v>
      </c>
      <c r="F2921" s="183" t="s">
        <v>3595</v>
      </c>
      <c r="G2921" s="184" t="s">
        <v>323</v>
      </c>
      <c r="H2921" s="185">
        <v>1975.7339999999999</v>
      </c>
      <c r="I2921" s="186"/>
      <c r="J2921" s="187">
        <f>ROUND(I2921*H2921,2)</f>
        <v>0</v>
      </c>
      <c r="K2921" s="183" t="s">
        <v>171</v>
      </c>
      <c r="L2921" s="42"/>
      <c r="M2921" s="188" t="s">
        <v>19</v>
      </c>
      <c r="N2921" s="189" t="s">
        <v>41</v>
      </c>
      <c r="O2921" s="67"/>
      <c r="P2921" s="190">
        <f>O2921*H2921</f>
        <v>0</v>
      </c>
      <c r="Q2921" s="190">
        <v>2.0000000000000001E-4</v>
      </c>
      <c r="R2921" s="190">
        <f>Q2921*H2921</f>
        <v>0.39514680000000002</v>
      </c>
      <c r="S2921" s="190">
        <v>0</v>
      </c>
      <c r="T2921" s="191">
        <f>S2921*H2921</f>
        <v>0</v>
      </c>
      <c r="U2921" s="37"/>
      <c r="V2921" s="37"/>
      <c r="W2921" s="37"/>
      <c r="X2921" s="37"/>
      <c r="Y2921" s="37"/>
      <c r="Z2921" s="37"/>
      <c r="AA2921" s="37"/>
      <c r="AB2921" s="37"/>
      <c r="AC2921" s="37"/>
      <c r="AD2921" s="37"/>
      <c r="AE2921" s="37"/>
      <c r="AR2921" s="192" t="s">
        <v>226</v>
      </c>
      <c r="AT2921" s="192" t="s">
        <v>167</v>
      </c>
      <c r="AU2921" s="192" t="s">
        <v>79</v>
      </c>
      <c r="AY2921" s="20" t="s">
        <v>165</v>
      </c>
      <c r="BE2921" s="193">
        <f>IF(N2921="základní",J2921,0)</f>
        <v>0</v>
      </c>
      <c r="BF2921" s="193">
        <f>IF(N2921="snížená",J2921,0)</f>
        <v>0</v>
      </c>
      <c r="BG2921" s="193">
        <f>IF(N2921="zákl. přenesená",J2921,0)</f>
        <v>0</v>
      </c>
      <c r="BH2921" s="193">
        <f>IF(N2921="sníž. přenesená",J2921,0)</f>
        <v>0</v>
      </c>
      <c r="BI2921" s="193">
        <f>IF(N2921="nulová",J2921,0)</f>
        <v>0</v>
      </c>
      <c r="BJ2921" s="20" t="s">
        <v>79</v>
      </c>
      <c r="BK2921" s="193">
        <f>ROUND(I2921*H2921,2)</f>
        <v>0</v>
      </c>
      <c r="BL2921" s="20" t="s">
        <v>226</v>
      </c>
      <c r="BM2921" s="192" t="s">
        <v>3596</v>
      </c>
    </row>
    <row r="2922" spans="1:65" s="2" customFormat="1" ht="11.25">
      <c r="A2922" s="37"/>
      <c r="B2922" s="38"/>
      <c r="C2922" s="39"/>
      <c r="D2922" s="194" t="s">
        <v>172</v>
      </c>
      <c r="E2922" s="39"/>
      <c r="F2922" s="195" t="s">
        <v>3597</v>
      </c>
      <c r="G2922" s="39"/>
      <c r="H2922" s="39"/>
      <c r="I2922" s="196"/>
      <c r="J2922" s="39"/>
      <c r="K2922" s="39"/>
      <c r="L2922" s="42"/>
      <c r="M2922" s="197"/>
      <c r="N2922" s="198"/>
      <c r="O2922" s="67"/>
      <c r="P2922" s="67"/>
      <c r="Q2922" s="67"/>
      <c r="R2922" s="67"/>
      <c r="S2922" s="67"/>
      <c r="T2922" s="68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T2922" s="20" t="s">
        <v>172</v>
      </c>
      <c r="AU2922" s="20" t="s">
        <v>79</v>
      </c>
    </row>
    <row r="2923" spans="1:65" s="13" customFormat="1" ht="11.25">
      <c r="B2923" s="199"/>
      <c r="C2923" s="200"/>
      <c r="D2923" s="201" t="s">
        <v>181</v>
      </c>
      <c r="E2923" s="202" t="s">
        <v>19</v>
      </c>
      <c r="F2923" s="203" t="s">
        <v>2483</v>
      </c>
      <c r="G2923" s="200"/>
      <c r="H2923" s="204">
        <v>206.35</v>
      </c>
      <c r="I2923" s="205"/>
      <c r="J2923" s="200"/>
      <c r="K2923" s="200"/>
      <c r="L2923" s="206"/>
      <c r="M2923" s="207"/>
      <c r="N2923" s="208"/>
      <c r="O2923" s="208"/>
      <c r="P2923" s="208"/>
      <c r="Q2923" s="208"/>
      <c r="R2923" s="208"/>
      <c r="S2923" s="208"/>
      <c r="T2923" s="209"/>
      <c r="AT2923" s="210" t="s">
        <v>181</v>
      </c>
      <c r="AU2923" s="210" t="s">
        <v>79</v>
      </c>
      <c r="AV2923" s="13" t="s">
        <v>79</v>
      </c>
      <c r="AW2923" s="13" t="s">
        <v>31</v>
      </c>
      <c r="AX2923" s="13" t="s">
        <v>69</v>
      </c>
      <c r="AY2923" s="210" t="s">
        <v>165</v>
      </c>
    </row>
    <row r="2924" spans="1:65" s="13" customFormat="1" ht="11.25">
      <c r="B2924" s="199"/>
      <c r="C2924" s="200"/>
      <c r="D2924" s="201" t="s">
        <v>181</v>
      </c>
      <c r="E2924" s="202" t="s">
        <v>19</v>
      </c>
      <c r="F2924" s="203" t="s">
        <v>2489</v>
      </c>
      <c r="G2924" s="200"/>
      <c r="H2924" s="204">
        <v>254.22</v>
      </c>
      <c r="I2924" s="205"/>
      <c r="J2924" s="200"/>
      <c r="K2924" s="200"/>
      <c r="L2924" s="206"/>
      <c r="M2924" s="207"/>
      <c r="N2924" s="208"/>
      <c r="O2924" s="208"/>
      <c r="P2924" s="208"/>
      <c r="Q2924" s="208"/>
      <c r="R2924" s="208"/>
      <c r="S2924" s="208"/>
      <c r="T2924" s="209"/>
      <c r="AT2924" s="210" t="s">
        <v>181</v>
      </c>
      <c r="AU2924" s="210" t="s">
        <v>79</v>
      </c>
      <c r="AV2924" s="13" t="s">
        <v>79</v>
      </c>
      <c r="AW2924" s="13" t="s">
        <v>31</v>
      </c>
      <c r="AX2924" s="13" t="s">
        <v>69</v>
      </c>
      <c r="AY2924" s="210" t="s">
        <v>165</v>
      </c>
    </row>
    <row r="2925" spans="1:65" s="13" customFormat="1" ht="11.25">
      <c r="B2925" s="199"/>
      <c r="C2925" s="200"/>
      <c r="D2925" s="201" t="s">
        <v>181</v>
      </c>
      <c r="E2925" s="202" t="s">
        <v>19</v>
      </c>
      <c r="F2925" s="203" t="s">
        <v>2494</v>
      </c>
      <c r="G2925" s="200"/>
      <c r="H2925" s="204">
        <v>15.58</v>
      </c>
      <c r="I2925" s="205"/>
      <c r="J2925" s="200"/>
      <c r="K2925" s="200"/>
      <c r="L2925" s="206"/>
      <c r="M2925" s="207"/>
      <c r="N2925" s="208"/>
      <c r="O2925" s="208"/>
      <c r="P2925" s="208"/>
      <c r="Q2925" s="208"/>
      <c r="R2925" s="208"/>
      <c r="S2925" s="208"/>
      <c r="T2925" s="209"/>
      <c r="AT2925" s="210" t="s">
        <v>181</v>
      </c>
      <c r="AU2925" s="210" t="s">
        <v>79</v>
      </c>
      <c r="AV2925" s="13" t="s">
        <v>79</v>
      </c>
      <c r="AW2925" s="13" t="s">
        <v>31</v>
      </c>
      <c r="AX2925" s="13" t="s">
        <v>69</v>
      </c>
      <c r="AY2925" s="210" t="s">
        <v>165</v>
      </c>
    </row>
    <row r="2926" spans="1:65" s="13" customFormat="1" ht="11.25">
      <c r="B2926" s="199"/>
      <c r="C2926" s="200"/>
      <c r="D2926" s="201" t="s">
        <v>181</v>
      </c>
      <c r="E2926" s="202" t="s">
        <v>19</v>
      </c>
      <c r="F2926" s="203" t="s">
        <v>2500</v>
      </c>
      <c r="G2926" s="200"/>
      <c r="H2926" s="204">
        <v>34.72</v>
      </c>
      <c r="I2926" s="205"/>
      <c r="J2926" s="200"/>
      <c r="K2926" s="200"/>
      <c r="L2926" s="206"/>
      <c r="M2926" s="207"/>
      <c r="N2926" s="208"/>
      <c r="O2926" s="208"/>
      <c r="P2926" s="208"/>
      <c r="Q2926" s="208"/>
      <c r="R2926" s="208"/>
      <c r="S2926" s="208"/>
      <c r="T2926" s="209"/>
      <c r="AT2926" s="210" t="s">
        <v>181</v>
      </c>
      <c r="AU2926" s="210" t="s">
        <v>79</v>
      </c>
      <c r="AV2926" s="13" t="s">
        <v>79</v>
      </c>
      <c r="AW2926" s="13" t="s">
        <v>31</v>
      </c>
      <c r="AX2926" s="13" t="s">
        <v>69</v>
      </c>
      <c r="AY2926" s="210" t="s">
        <v>165</v>
      </c>
    </row>
    <row r="2927" spans="1:65" s="13" customFormat="1" ht="11.25">
      <c r="B2927" s="199"/>
      <c r="C2927" s="200"/>
      <c r="D2927" s="201" t="s">
        <v>181</v>
      </c>
      <c r="E2927" s="202" t="s">
        <v>19</v>
      </c>
      <c r="F2927" s="203" t="s">
        <v>917</v>
      </c>
      <c r="G2927" s="200"/>
      <c r="H2927" s="204">
        <v>97.26</v>
      </c>
      <c r="I2927" s="205"/>
      <c r="J2927" s="200"/>
      <c r="K2927" s="200"/>
      <c r="L2927" s="206"/>
      <c r="M2927" s="207"/>
      <c r="N2927" s="208"/>
      <c r="O2927" s="208"/>
      <c r="P2927" s="208"/>
      <c r="Q2927" s="208"/>
      <c r="R2927" s="208"/>
      <c r="S2927" s="208"/>
      <c r="T2927" s="209"/>
      <c r="AT2927" s="210" t="s">
        <v>181</v>
      </c>
      <c r="AU2927" s="210" t="s">
        <v>79</v>
      </c>
      <c r="AV2927" s="13" t="s">
        <v>79</v>
      </c>
      <c r="AW2927" s="13" t="s">
        <v>31</v>
      </c>
      <c r="AX2927" s="13" t="s">
        <v>69</v>
      </c>
      <c r="AY2927" s="210" t="s">
        <v>165</v>
      </c>
    </row>
    <row r="2928" spans="1:65" s="13" customFormat="1" ht="11.25">
      <c r="B2928" s="199"/>
      <c r="C2928" s="200"/>
      <c r="D2928" s="201" t="s">
        <v>181</v>
      </c>
      <c r="E2928" s="202" t="s">
        <v>19</v>
      </c>
      <c r="F2928" s="203" t="s">
        <v>3598</v>
      </c>
      <c r="G2928" s="200"/>
      <c r="H2928" s="204">
        <v>1367.604</v>
      </c>
      <c r="I2928" s="205"/>
      <c r="J2928" s="200"/>
      <c r="K2928" s="200"/>
      <c r="L2928" s="206"/>
      <c r="M2928" s="207"/>
      <c r="N2928" s="208"/>
      <c r="O2928" s="208"/>
      <c r="P2928" s="208"/>
      <c r="Q2928" s="208"/>
      <c r="R2928" s="208"/>
      <c r="S2928" s="208"/>
      <c r="T2928" s="209"/>
      <c r="AT2928" s="210" t="s">
        <v>181</v>
      </c>
      <c r="AU2928" s="210" t="s">
        <v>79</v>
      </c>
      <c r="AV2928" s="13" t="s">
        <v>79</v>
      </c>
      <c r="AW2928" s="13" t="s">
        <v>31</v>
      </c>
      <c r="AX2928" s="13" t="s">
        <v>69</v>
      </c>
      <c r="AY2928" s="210" t="s">
        <v>165</v>
      </c>
    </row>
    <row r="2929" spans="1:65" s="15" customFormat="1" ht="11.25">
      <c r="B2929" s="221"/>
      <c r="C2929" s="222"/>
      <c r="D2929" s="201" t="s">
        <v>181</v>
      </c>
      <c r="E2929" s="223" t="s">
        <v>19</v>
      </c>
      <c r="F2929" s="224" t="s">
        <v>184</v>
      </c>
      <c r="G2929" s="222"/>
      <c r="H2929" s="225">
        <v>1975.7339999999999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181</v>
      </c>
      <c r="AU2929" s="231" t="s">
        <v>79</v>
      </c>
      <c r="AV2929" s="15" t="s">
        <v>88</v>
      </c>
      <c r="AW2929" s="15" t="s">
        <v>31</v>
      </c>
      <c r="AX2929" s="15" t="s">
        <v>73</v>
      </c>
      <c r="AY2929" s="231" t="s">
        <v>165</v>
      </c>
    </row>
    <row r="2930" spans="1:65" s="2" customFormat="1" ht="37.9" customHeight="1">
      <c r="A2930" s="37"/>
      <c r="B2930" s="38"/>
      <c r="C2930" s="181" t="s">
        <v>3599</v>
      </c>
      <c r="D2930" s="181" t="s">
        <v>167</v>
      </c>
      <c r="E2930" s="182" t="s">
        <v>3600</v>
      </c>
      <c r="F2930" s="183" t="s">
        <v>3601</v>
      </c>
      <c r="G2930" s="184" t="s">
        <v>323</v>
      </c>
      <c r="H2930" s="185">
        <v>1975.7339999999999</v>
      </c>
      <c r="I2930" s="186"/>
      <c r="J2930" s="187">
        <f>ROUND(I2930*H2930,2)</f>
        <v>0</v>
      </c>
      <c r="K2930" s="183" t="s">
        <v>171</v>
      </c>
      <c r="L2930" s="42"/>
      <c r="M2930" s="188" t="s">
        <v>19</v>
      </c>
      <c r="N2930" s="189" t="s">
        <v>41</v>
      </c>
      <c r="O2930" s="67"/>
      <c r="P2930" s="190">
        <f>O2930*H2930</f>
        <v>0</v>
      </c>
      <c r="Q2930" s="190">
        <v>1.2999999999999999E-4</v>
      </c>
      <c r="R2930" s="190">
        <f>Q2930*H2930</f>
        <v>0.25684541999999999</v>
      </c>
      <c r="S2930" s="190">
        <v>0</v>
      </c>
      <c r="T2930" s="191">
        <f>S2930*H2930</f>
        <v>0</v>
      </c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R2930" s="192" t="s">
        <v>226</v>
      </c>
      <c r="AT2930" s="192" t="s">
        <v>167</v>
      </c>
      <c r="AU2930" s="192" t="s">
        <v>79</v>
      </c>
      <c r="AY2930" s="20" t="s">
        <v>165</v>
      </c>
      <c r="BE2930" s="193">
        <f>IF(N2930="základní",J2930,0)</f>
        <v>0</v>
      </c>
      <c r="BF2930" s="193">
        <f>IF(N2930="snížená",J2930,0)</f>
        <v>0</v>
      </c>
      <c r="BG2930" s="193">
        <f>IF(N2930="zákl. přenesená",J2930,0)</f>
        <v>0</v>
      </c>
      <c r="BH2930" s="193">
        <f>IF(N2930="sníž. přenesená",J2930,0)</f>
        <v>0</v>
      </c>
      <c r="BI2930" s="193">
        <f>IF(N2930="nulová",J2930,0)</f>
        <v>0</v>
      </c>
      <c r="BJ2930" s="20" t="s">
        <v>79</v>
      </c>
      <c r="BK2930" s="193">
        <f>ROUND(I2930*H2930,2)</f>
        <v>0</v>
      </c>
      <c r="BL2930" s="20" t="s">
        <v>226</v>
      </c>
      <c r="BM2930" s="192" t="s">
        <v>3602</v>
      </c>
    </row>
    <row r="2931" spans="1:65" s="2" customFormat="1" ht="11.25">
      <c r="A2931" s="37"/>
      <c r="B2931" s="38"/>
      <c r="C2931" s="39"/>
      <c r="D2931" s="194" t="s">
        <v>172</v>
      </c>
      <c r="E2931" s="39"/>
      <c r="F2931" s="195" t="s">
        <v>3603</v>
      </c>
      <c r="G2931" s="39"/>
      <c r="H2931" s="39"/>
      <c r="I2931" s="196"/>
      <c r="J2931" s="39"/>
      <c r="K2931" s="39"/>
      <c r="L2931" s="42"/>
      <c r="M2931" s="197"/>
      <c r="N2931" s="198"/>
      <c r="O2931" s="67"/>
      <c r="P2931" s="67"/>
      <c r="Q2931" s="67"/>
      <c r="R2931" s="67"/>
      <c r="S2931" s="67"/>
      <c r="T2931" s="68"/>
      <c r="U2931" s="37"/>
      <c r="V2931" s="37"/>
      <c r="W2931" s="37"/>
      <c r="X2931" s="37"/>
      <c r="Y2931" s="37"/>
      <c r="Z2931" s="37"/>
      <c r="AA2931" s="37"/>
      <c r="AB2931" s="37"/>
      <c r="AC2931" s="37"/>
      <c r="AD2931" s="37"/>
      <c r="AE2931" s="37"/>
      <c r="AT2931" s="20" t="s">
        <v>172</v>
      </c>
      <c r="AU2931" s="20" t="s">
        <v>79</v>
      </c>
    </row>
    <row r="2932" spans="1:65" s="13" customFormat="1" ht="11.25">
      <c r="B2932" s="199"/>
      <c r="C2932" s="200"/>
      <c r="D2932" s="201" t="s">
        <v>181</v>
      </c>
      <c r="E2932" s="202" t="s">
        <v>19</v>
      </c>
      <c r="F2932" s="203" t="s">
        <v>2483</v>
      </c>
      <c r="G2932" s="200"/>
      <c r="H2932" s="204">
        <v>206.35</v>
      </c>
      <c r="I2932" s="205"/>
      <c r="J2932" s="200"/>
      <c r="K2932" s="200"/>
      <c r="L2932" s="206"/>
      <c r="M2932" s="207"/>
      <c r="N2932" s="208"/>
      <c r="O2932" s="208"/>
      <c r="P2932" s="208"/>
      <c r="Q2932" s="208"/>
      <c r="R2932" s="208"/>
      <c r="S2932" s="208"/>
      <c r="T2932" s="209"/>
      <c r="AT2932" s="210" t="s">
        <v>181</v>
      </c>
      <c r="AU2932" s="210" t="s">
        <v>79</v>
      </c>
      <c r="AV2932" s="13" t="s">
        <v>79</v>
      </c>
      <c r="AW2932" s="13" t="s">
        <v>31</v>
      </c>
      <c r="AX2932" s="13" t="s">
        <v>69</v>
      </c>
      <c r="AY2932" s="210" t="s">
        <v>165</v>
      </c>
    </row>
    <row r="2933" spans="1:65" s="13" customFormat="1" ht="11.25">
      <c r="B2933" s="199"/>
      <c r="C2933" s="200"/>
      <c r="D2933" s="201" t="s">
        <v>181</v>
      </c>
      <c r="E2933" s="202" t="s">
        <v>19</v>
      </c>
      <c r="F2933" s="203" t="s">
        <v>2489</v>
      </c>
      <c r="G2933" s="200"/>
      <c r="H2933" s="204">
        <v>254.22</v>
      </c>
      <c r="I2933" s="205"/>
      <c r="J2933" s="200"/>
      <c r="K2933" s="200"/>
      <c r="L2933" s="206"/>
      <c r="M2933" s="207"/>
      <c r="N2933" s="208"/>
      <c r="O2933" s="208"/>
      <c r="P2933" s="208"/>
      <c r="Q2933" s="208"/>
      <c r="R2933" s="208"/>
      <c r="S2933" s="208"/>
      <c r="T2933" s="209"/>
      <c r="AT2933" s="210" t="s">
        <v>181</v>
      </c>
      <c r="AU2933" s="210" t="s">
        <v>79</v>
      </c>
      <c r="AV2933" s="13" t="s">
        <v>79</v>
      </c>
      <c r="AW2933" s="13" t="s">
        <v>31</v>
      </c>
      <c r="AX2933" s="13" t="s">
        <v>69</v>
      </c>
      <c r="AY2933" s="210" t="s">
        <v>165</v>
      </c>
    </row>
    <row r="2934" spans="1:65" s="13" customFormat="1" ht="11.25">
      <c r="B2934" s="199"/>
      <c r="C2934" s="200"/>
      <c r="D2934" s="201" t="s">
        <v>181</v>
      </c>
      <c r="E2934" s="202" t="s">
        <v>19</v>
      </c>
      <c r="F2934" s="203" t="s">
        <v>2494</v>
      </c>
      <c r="G2934" s="200"/>
      <c r="H2934" s="204">
        <v>15.58</v>
      </c>
      <c r="I2934" s="205"/>
      <c r="J2934" s="200"/>
      <c r="K2934" s="200"/>
      <c r="L2934" s="206"/>
      <c r="M2934" s="207"/>
      <c r="N2934" s="208"/>
      <c r="O2934" s="208"/>
      <c r="P2934" s="208"/>
      <c r="Q2934" s="208"/>
      <c r="R2934" s="208"/>
      <c r="S2934" s="208"/>
      <c r="T2934" s="209"/>
      <c r="AT2934" s="210" t="s">
        <v>181</v>
      </c>
      <c r="AU2934" s="210" t="s">
        <v>79</v>
      </c>
      <c r="AV2934" s="13" t="s">
        <v>79</v>
      </c>
      <c r="AW2934" s="13" t="s">
        <v>31</v>
      </c>
      <c r="AX2934" s="13" t="s">
        <v>69</v>
      </c>
      <c r="AY2934" s="210" t="s">
        <v>165</v>
      </c>
    </row>
    <row r="2935" spans="1:65" s="13" customFormat="1" ht="11.25">
      <c r="B2935" s="199"/>
      <c r="C2935" s="200"/>
      <c r="D2935" s="201" t="s">
        <v>181</v>
      </c>
      <c r="E2935" s="202" t="s">
        <v>19</v>
      </c>
      <c r="F2935" s="203" t="s">
        <v>2500</v>
      </c>
      <c r="G2935" s="200"/>
      <c r="H2935" s="204">
        <v>34.72</v>
      </c>
      <c r="I2935" s="205"/>
      <c r="J2935" s="200"/>
      <c r="K2935" s="200"/>
      <c r="L2935" s="206"/>
      <c r="M2935" s="207"/>
      <c r="N2935" s="208"/>
      <c r="O2935" s="208"/>
      <c r="P2935" s="208"/>
      <c r="Q2935" s="208"/>
      <c r="R2935" s="208"/>
      <c r="S2935" s="208"/>
      <c r="T2935" s="209"/>
      <c r="AT2935" s="210" t="s">
        <v>181</v>
      </c>
      <c r="AU2935" s="210" t="s">
        <v>79</v>
      </c>
      <c r="AV2935" s="13" t="s">
        <v>79</v>
      </c>
      <c r="AW2935" s="13" t="s">
        <v>31</v>
      </c>
      <c r="AX2935" s="13" t="s">
        <v>69</v>
      </c>
      <c r="AY2935" s="210" t="s">
        <v>165</v>
      </c>
    </row>
    <row r="2936" spans="1:65" s="13" customFormat="1" ht="11.25">
      <c r="B2936" s="199"/>
      <c r="C2936" s="200"/>
      <c r="D2936" s="201" t="s">
        <v>181</v>
      </c>
      <c r="E2936" s="202" t="s">
        <v>19</v>
      </c>
      <c r="F2936" s="203" t="s">
        <v>917</v>
      </c>
      <c r="G2936" s="200"/>
      <c r="H2936" s="204">
        <v>97.26</v>
      </c>
      <c r="I2936" s="205"/>
      <c r="J2936" s="200"/>
      <c r="K2936" s="200"/>
      <c r="L2936" s="206"/>
      <c r="M2936" s="207"/>
      <c r="N2936" s="208"/>
      <c r="O2936" s="208"/>
      <c r="P2936" s="208"/>
      <c r="Q2936" s="208"/>
      <c r="R2936" s="208"/>
      <c r="S2936" s="208"/>
      <c r="T2936" s="209"/>
      <c r="AT2936" s="210" t="s">
        <v>181</v>
      </c>
      <c r="AU2936" s="210" t="s">
        <v>79</v>
      </c>
      <c r="AV2936" s="13" t="s">
        <v>79</v>
      </c>
      <c r="AW2936" s="13" t="s">
        <v>31</v>
      </c>
      <c r="AX2936" s="13" t="s">
        <v>69</v>
      </c>
      <c r="AY2936" s="210" t="s">
        <v>165</v>
      </c>
    </row>
    <row r="2937" spans="1:65" s="13" customFormat="1" ht="11.25">
      <c r="B2937" s="199"/>
      <c r="C2937" s="200"/>
      <c r="D2937" s="201" t="s">
        <v>181</v>
      </c>
      <c r="E2937" s="202" t="s">
        <v>19</v>
      </c>
      <c r="F2937" s="203" t="s">
        <v>3598</v>
      </c>
      <c r="G2937" s="200"/>
      <c r="H2937" s="204">
        <v>1367.604</v>
      </c>
      <c r="I2937" s="205"/>
      <c r="J2937" s="200"/>
      <c r="K2937" s="200"/>
      <c r="L2937" s="206"/>
      <c r="M2937" s="207"/>
      <c r="N2937" s="208"/>
      <c r="O2937" s="208"/>
      <c r="P2937" s="208"/>
      <c r="Q2937" s="208"/>
      <c r="R2937" s="208"/>
      <c r="S2937" s="208"/>
      <c r="T2937" s="209"/>
      <c r="AT2937" s="210" t="s">
        <v>181</v>
      </c>
      <c r="AU2937" s="210" t="s">
        <v>79</v>
      </c>
      <c r="AV2937" s="13" t="s">
        <v>79</v>
      </c>
      <c r="AW2937" s="13" t="s">
        <v>31</v>
      </c>
      <c r="AX2937" s="13" t="s">
        <v>69</v>
      </c>
      <c r="AY2937" s="210" t="s">
        <v>165</v>
      </c>
    </row>
    <row r="2938" spans="1:65" s="15" customFormat="1" ht="11.25">
      <c r="B2938" s="221"/>
      <c r="C2938" s="222"/>
      <c r="D2938" s="201" t="s">
        <v>181</v>
      </c>
      <c r="E2938" s="223" t="s">
        <v>19</v>
      </c>
      <c r="F2938" s="224" t="s">
        <v>184</v>
      </c>
      <c r="G2938" s="222"/>
      <c r="H2938" s="225">
        <v>1975.7339999999999</v>
      </c>
      <c r="I2938" s="226"/>
      <c r="J2938" s="222"/>
      <c r="K2938" s="222"/>
      <c r="L2938" s="227"/>
      <c r="M2938" s="228"/>
      <c r="N2938" s="229"/>
      <c r="O2938" s="229"/>
      <c r="P2938" s="229"/>
      <c r="Q2938" s="229"/>
      <c r="R2938" s="229"/>
      <c r="S2938" s="229"/>
      <c r="T2938" s="230"/>
      <c r="AT2938" s="231" t="s">
        <v>181</v>
      </c>
      <c r="AU2938" s="231" t="s">
        <v>79</v>
      </c>
      <c r="AV2938" s="15" t="s">
        <v>88</v>
      </c>
      <c r="AW2938" s="15" t="s">
        <v>31</v>
      </c>
      <c r="AX2938" s="15" t="s">
        <v>73</v>
      </c>
      <c r="AY2938" s="231" t="s">
        <v>165</v>
      </c>
    </row>
    <row r="2939" spans="1:65" s="2" customFormat="1" ht="37.9" customHeight="1">
      <c r="A2939" s="37"/>
      <c r="B2939" s="38"/>
      <c r="C2939" s="181" t="s">
        <v>3604</v>
      </c>
      <c r="D2939" s="181" t="s">
        <v>167</v>
      </c>
      <c r="E2939" s="182" t="s">
        <v>3605</v>
      </c>
      <c r="F2939" s="183" t="s">
        <v>3606</v>
      </c>
      <c r="G2939" s="184" t="s">
        <v>323</v>
      </c>
      <c r="H2939" s="185">
        <v>1975.7339999999999</v>
      </c>
      <c r="I2939" s="186"/>
      <c r="J2939" s="187">
        <f>ROUND(I2939*H2939,2)</f>
        <v>0</v>
      </c>
      <c r="K2939" s="183" t="s">
        <v>171</v>
      </c>
      <c r="L2939" s="42"/>
      <c r="M2939" s="188" t="s">
        <v>19</v>
      </c>
      <c r="N2939" s="189" t="s">
        <v>41</v>
      </c>
      <c r="O2939" s="67"/>
      <c r="P2939" s="190">
        <f>O2939*H2939</f>
        <v>0</v>
      </c>
      <c r="Q2939" s="190">
        <v>2.5999999999999998E-4</v>
      </c>
      <c r="R2939" s="190">
        <f>Q2939*H2939</f>
        <v>0.51369083999999998</v>
      </c>
      <c r="S2939" s="190">
        <v>0</v>
      </c>
      <c r="T2939" s="191">
        <f>S2939*H2939</f>
        <v>0</v>
      </c>
      <c r="U2939" s="37"/>
      <c r="V2939" s="37"/>
      <c r="W2939" s="37"/>
      <c r="X2939" s="37"/>
      <c r="Y2939" s="37"/>
      <c r="Z2939" s="37"/>
      <c r="AA2939" s="37"/>
      <c r="AB2939" s="37"/>
      <c r="AC2939" s="37"/>
      <c r="AD2939" s="37"/>
      <c r="AE2939" s="37"/>
      <c r="AR2939" s="192" t="s">
        <v>226</v>
      </c>
      <c r="AT2939" s="192" t="s">
        <v>167</v>
      </c>
      <c r="AU2939" s="192" t="s">
        <v>79</v>
      </c>
      <c r="AY2939" s="20" t="s">
        <v>165</v>
      </c>
      <c r="BE2939" s="193">
        <f>IF(N2939="základní",J2939,0)</f>
        <v>0</v>
      </c>
      <c r="BF2939" s="193">
        <f>IF(N2939="snížená",J2939,0)</f>
        <v>0</v>
      </c>
      <c r="BG2939" s="193">
        <f>IF(N2939="zákl. přenesená",J2939,0)</f>
        <v>0</v>
      </c>
      <c r="BH2939" s="193">
        <f>IF(N2939="sníž. přenesená",J2939,0)</f>
        <v>0</v>
      </c>
      <c r="BI2939" s="193">
        <f>IF(N2939="nulová",J2939,0)</f>
        <v>0</v>
      </c>
      <c r="BJ2939" s="20" t="s">
        <v>79</v>
      </c>
      <c r="BK2939" s="193">
        <f>ROUND(I2939*H2939,2)</f>
        <v>0</v>
      </c>
      <c r="BL2939" s="20" t="s">
        <v>226</v>
      </c>
      <c r="BM2939" s="192" t="s">
        <v>3607</v>
      </c>
    </row>
    <row r="2940" spans="1:65" s="2" customFormat="1" ht="11.25">
      <c r="A2940" s="37"/>
      <c r="B2940" s="38"/>
      <c r="C2940" s="39"/>
      <c r="D2940" s="194" t="s">
        <v>172</v>
      </c>
      <c r="E2940" s="39"/>
      <c r="F2940" s="195" t="s">
        <v>3608</v>
      </c>
      <c r="G2940" s="39"/>
      <c r="H2940" s="39"/>
      <c r="I2940" s="196"/>
      <c r="J2940" s="39"/>
      <c r="K2940" s="39"/>
      <c r="L2940" s="42"/>
      <c r="M2940" s="197"/>
      <c r="N2940" s="198"/>
      <c r="O2940" s="67"/>
      <c r="P2940" s="67"/>
      <c r="Q2940" s="67"/>
      <c r="R2940" s="67"/>
      <c r="S2940" s="67"/>
      <c r="T2940" s="68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T2940" s="20" t="s">
        <v>172</v>
      </c>
      <c r="AU2940" s="20" t="s">
        <v>79</v>
      </c>
    </row>
    <row r="2941" spans="1:65" s="13" customFormat="1" ht="11.25">
      <c r="B2941" s="199"/>
      <c r="C2941" s="200"/>
      <c r="D2941" s="201" t="s">
        <v>181</v>
      </c>
      <c r="E2941" s="202" t="s">
        <v>19</v>
      </c>
      <c r="F2941" s="203" t="s">
        <v>2483</v>
      </c>
      <c r="G2941" s="200"/>
      <c r="H2941" s="204">
        <v>206.35</v>
      </c>
      <c r="I2941" s="205"/>
      <c r="J2941" s="200"/>
      <c r="K2941" s="200"/>
      <c r="L2941" s="206"/>
      <c r="M2941" s="207"/>
      <c r="N2941" s="208"/>
      <c r="O2941" s="208"/>
      <c r="P2941" s="208"/>
      <c r="Q2941" s="208"/>
      <c r="R2941" s="208"/>
      <c r="S2941" s="208"/>
      <c r="T2941" s="209"/>
      <c r="AT2941" s="210" t="s">
        <v>181</v>
      </c>
      <c r="AU2941" s="210" t="s">
        <v>79</v>
      </c>
      <c r="AV2941" s="13" t="s">
        <v>79</v>
      </c>
      <c r="AW2941" s="13" t="s">
        <v>31</v>
      </c>
      <c r="AX2941" s="13" t="s">
        <v>69</v>
      </c>
      <c r="AY2941" s="210" t="s">
        <v>165</v>
      </c>
    </row>
    <row r="2942" spans="1:65" s="13" customFormat="1" ht="11.25">
      <c r="B2942" s="199"/>
      <c r="C2942" s="200"/>
      <c r="D2942" s="201" t="s">
        <v>181</v>
      </c>
      <c r="E2942" s="202" t="s">
        <v>19</v>
      </c>
      <c r="F2942" s="203" t="s">
        <v>2489</v>
      </c>
      <c r="G2942" s="200"/>
      <c r="H2942" s="204">
        <v>254.22</v>
      </c>
      <c r="I2942" s="205"/>
      <c r="J2942" s="200"/>
      <c r="K2942" s="200"/>
      <c r="L2942" s="206"/>
      <c r="M2942" s="207"/>
      <c r="N2942" s="208"/>
      <c r="O2942" s="208"/>
      <c r="P2942" s="208"/>
      <c r="Q2942" s="208"/>
      <c r="R2942" s="208"/>
      <c r="S2942" s="208"/>
      <c r="T2942" s="209"/>
      <c r="AT2942" s="210" t="s">
        <v>181</v>
      </c>
      <c r="AU2942" s="210" t="s">
        <v>79</v>
      </c>
      <c r="AV2942" s="13" t="s">
        <v>79</v>
      </c>
      <c r="AW2942" s="13" t="s">
        <v>31</v>
      </c>
      <c r="AX2942" s="13" t="s">
        <v>69</v>
      </c>
      <c r="AY2942" s="210" t="s">
        <v>165</v>
      </c>
    </row>
    <row r="2943" spans="1:65" s="13" customFormat="1" ht="11.25">
      <c r="B2943" s="199"/>
      <c r="C2943" s="200"/>
      <c r="D2943" s="201" t="s">
        <v>181</v>
      </c>
      <c r="E2943" s="202" t="s">
        <v>19</v>
      </c>
      <c r="F2943" s="203" t="s">
        <v>2494</v>
      </c>
      <c r="G2943" s="200"/>
      <c r="H2943" s="204">
        <v>15.58</v>
      </c>
      <c r="I2943" s="205"/>
      <c r="J2943" s="200"/>
      <c r="K2943" s="200"/>
      <c r="L2943" s="206"/>
      <c r="M2943" s="207"/>
      <c r="N2943" s="208"/>
      <c r="O2943" s="208"/>
      <c r="P2943" s="208"/>
      <c r="Q2943" s="208"/>
      <c r="R2943" s="208"/>
      <c r="S2943" s="208"/>
      <c r="T2943" s="209"/>
      <c r="AT2943" s="210" t="s">
        <v>181</v>
      </c>
      <c r="AU2943" s="210" t="s">
        <v>79</v>
      </c>
      <c r="AV2943" s="13" t="s">
        <v>79</v>
      </c>
      <c r="AW2943" s="13" t="s">
        <v>31</v>
      </c>
      <c r="AX2943" s="13" t="s">
        <v>69</v>
      </c>
      <c r="AY2943" s="210" t="s">
        <v>165</v>
      </c>
    </row>
    <row r="2944" spans="1:65" s="13" customFormat="1" ht="11.25">
      <c r="B2944" s="199"/>
      <c r="C2944" s="200"/>
      <c r="D2944" s="201" t="s">
        <v>181</v>
      </c>
      <c r="E2944" s="202" t="s">
        <v>19</v>
      </c>
      <c r="F2944" s="203" t="s">
        <v>2500</v>
      </c>
      <c r="G2944" s="200"/>
      <c r="H2944" s="204">
        <v>34.72</v>
      </c>
      <c r="I2944" s="205"/>
      <c r="J2944" s="200"/>
      <c r="K2944" s="200"/>
      <c r="L2944" s="206"/>
      <c r="M2944" s="207"/>
      <c r="N2944" s="208"/>
      <c r="O2944" s="208"/>
      <c r="P2944" s="208"/>
      <c r="Q2944" s="208"/>
      <c r="R2944" s="208"/>
      <c r="S2944" s="208"/>
      <c r="T2944" s="209"/>
      <c r="AT2944" s="210" t="s">
        <v>181</v>
      </c>
      <c r="AU2944" s="210" t="s">
        <v>79</v>
      </c>
      <c r="AV2944" s="13" t="s">
        <v>79</v>
      </c>
      <c r="AW2944" s="13" t="s">
        <v>31</v>
      </c>
      <c r="AX2944" s="13" t="s">
        <v>69</v>
      </c>
      <c r="AY2944" s="210" t="s">
        <v>165</v>
      </c>
    </row>
    <row r="2945" spans="1:65" s="13" customFormat="1" ht="11.25">
      <c r="B2945" s="199"/>
      <c r="C2945" s="200"/>
      <c r="D2945" s="201" t="s">
        <v>181</v>
      </c>
      <c r="E2945" s="202" t="s">
        <v>19</v>
      </c>
      <c r="F2945" s="203" t="s">
        <v>917</v>
      </c>
      <c r="G2945" s="200"/>
      <c r="H2945" s="204">
        <v>97.26</v>
      </c>
      <c r="I2945" s="205"/>
      <c r="J2945" s="200"/>
      <c r="K2945" s="200"/>
      <c r="L2945" s="206"/>
      <c r="M2945" s="207"/>
      <c r="N2945" s="208"/>
      <c r="O2945" s="208"/>
      <c r="P2945" s="208"/>
      <c r="Q2945" s="208"/>
      <c r="R2945" s="208"/>
      <c r="S2945" s="208"/>
      <c r="T2945" s="209"/>
      <c r="AT2945" s="210" t="s">
        <v>181</v>
      </c>
      <c r="AU2945" s="210" t="s">
        <v>79</v>
      </c>
      <c r="AV2945" s="13" t="s">
        <v>79</v>
      </c>
      <c r="AW2945" s="13" t="s">
        <v>31</v>
      </c>
      <c r="AX2945" s="13" t="s">
        <v>69</v>
      </c>
      <c r="AY2945" s="210" t="s">
        <v>165</v>
      </c>
    </row>
    <row r="2946" spans="1:65" s="13" customFormat="1" ht="11.25">
      <c r="B2946" s="199"/>
      <c r="C2946" s="200"/>
      <c r="D2946" s="201" t="s">
        <v>181</v>
      </c>
      <c r="E2946" s="202" t="s">
        <v>19</v>
      </c>
      <c r="F2946" s="203" t="s">
        <v>3598</v>
      </c>
      <c r="G2946" s="200"/>
      <c r="H2946" s="204">
        <v>1367.604</v>
      </c>
      <c r="I2946" s="205"/>
      <c r="J2946" s="200"/>
      <c r="K2946" s="200"/>
      <c r="L2946" s="206"/>
      <c r="M2946" s="207"/>
      <c r="N2946" s="208"/>
      <c r="O2946" s="208"/>
      <c r="P2946" s="208"/>
      <c r="Q2946" s="208"/>
      <c r="R2946" s="208"/>
      <c r="S2946" s="208"/>
      <c r="T2946" s="209"/>
      <c r="AT2946" s="210" t="s">
        <v>181</v>
      </c>
      <c r="AU2946" s="210" t="s">
        <v>79</v>
      </c>
      <c r="AV2946" s="13" t="s">
        <v>79</v>
      </c>
      <c r="AW2946" s="13" t="s">
        <v>31</v>
      </c>
      <c r="AX2946" s="13" t="s">
        <v>69</v>
      </c>
      <c r="AY2946" s="210" t="s">
        <v>165</v>
      </c>
    </row>
    <row r="2947" spans="1:65" s="15" customFormat="1" ht="11.25">
      <c r="B2947" s="221"/>
      <c r="C2947" s="222"/>
      <c r="D2947" s="201" t="s">
        <v>181</v>
      </c>
      <c r="E2947" s="223" t="s">
        <v>19</v>
      </c>
      <c r="F2947" s="224" t="s">
        <v>184</v>
      </c>
      <c r="G2947" s="222"/>
      <c r="H2947" s="225">
        <v>1975.7339999999999</v>
      </c>
      <c r="I2947" s="226"/>
      <c r="J2947" s="222"/>
      <c r="K2947" s="222"/>
      <c r="L2947" s="227"/>
      <c r="M2947" s="228"/>
      <c r="N2947" s="229"/>
      <c r="O2947" s="229"/>
      <c r="P2947" s="229"/>
      <c r="Q2947" s="229"/>
      <c r="R2947" s="229"/>
      <c r="S2947" s="229"/>
      <c r="T2947" s="230"/>
      <c r="AT2947" s="231" t="s">
        <v>181</v>
      </c>
      <c r="AU2947" s="231" t="s">
        <v>79</v>
      </c>
      <c r="AV2947" s="15" t="s">
        <v>88</v>
      </c>
      <c r="AW2947" s="15" t="s">
        <v>31</v>
      </c>
      <c r="AX2947" s="15" t="s">
        <v>73</v>
      </c>
      <c r="AY2947" s="231" t="s">
        <v>165</v>
      </c>
    </row>
    <row r="2948" spans="1:65" s="2" customFormat="1" ht="49.15" customHeight="1">
      <c r="A2948" s="37"/>
      <c r="B2948" s="38"/>
      <c r="C2948" s="181" t="s">
        <v>2196</v>
      </c>
      <c r="D2948" s="181" t="s">
        <v>167</v>
      </c>
      <c r="E2948" s="182" t="s">
        <v>3609</v>
      </c>
      <c r="F2948" s="183" t="s">
        <v>3610</v>
      </c>
      <c r="G2948" s="184" t="s">
        <v>323</v>
      </c>
      <c r="H2948" s="185">
        <v>987.86699999999996</v>
      </c>
      <c r="I2948" s="186"/>
      <c r="J2948" s="187">
        <f>ROUND(I2948*H2948,2)</f>
        <v>0</v>
      </c>
      <c r="K2948" s="183" t="s">
        <v>171</v>
      </c>
      <c r="L2948" s="42"/>
      <c r="M2948" s="188" t="s">
        <v>19</v>
      </c>
      <c r="N2948" s="189" t="s">
        <v>41</v>
      </c>
      <c r="O2948" s="67"/>
      <c r="P2948" s="190">
        <f>O2948*H2948</f>
        <v>0</v>
      </c>
      <c r="Q2948" s="190">
        <v>3.0000000000000001E-5</v>
      </c>
      <c r="R2948" s="190">
        <f>Q2948*H2948</f>
        <v>2.9636010000000001E-2</v>
      </c>
      <c r="S2948" s="190">
        <v>0</v>
      </c>
      <c r="T2948" s="191">
        <f>S2948*H2948</f>
        <v>0</v>
      </c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R2948" s="192" t="s">
        <v>226</v>
      </c>
      <c r="AT2948" s="192" t="s">
        <v>167</v>
      </c>
      <c r="AU2948" s="192" t="s">
        <v>79</v>
      </c>
      <c r="AY2948" s="20" t="s">
        <v>165</v>
      </c>
      <c r="BE2948" s="193">
        <f>IF(N2948="základní",J2948,0)</f>
        <v>0</v>
      </c>
      <c r="BF2948" s="193">
        <f>IF(N2948="snížená",J2948,0)</f>
        <v>0</v>
      </c>
      <c r="BG2948" s="193">
        <f>IF(N2948="zákl. přenesená",J2948,0)</f>
        <v>0</v>
      </c>
      <c r="BH2948" s="193">
        <f>IF(N2948="sníž. přenesená",J2948,0)</f>
        <v>0</v>
      </c>
      <c r="BI2948" s="193">
        <f>IF(N2948="nulová",J2948,0)</f>
        <v>0</v>
      </c>
      <c r="BJ2948" s="20" t="s">
        <v>79</v>
      </c>
      <c r="BK2948" s="193">
        <f>ROUND(I2948*H2948,2)</f>
        <v>0</v>
      </c>
      <c r="BL2948" s="20" t="s">
        <v>226</v>
      </c>
      <c r="BM2948" s="192" t="s">
        <v>3611</v>
      </c>
    </row>
    <row r="2949" spans="1:65" s="2" customFormat="1" ht="11.25">
      <c r="A2949" s="37"/>
      <c r="B2949" s="38"/>
      <c r="C2949" s="39"/>
      <c r="D2949" s="194" t="s">
        <v>172</v>
      </c>
      <c r="E2949" s="39"/>
      <c r="F2949" s="195" t="s">
        <v>3612</v>
      </c>
      <c r="G2949" s="39"/>
      <c r="H2949" s="39"/>
      <c r="I2949" s="196"/>
      <c r="J2949" s="39"/>
      <c r="K2949" s="39"/>
      <c r="L2949" s="42"/>
      <c r="M2949" s="197"/>
      <c r="N2949" s="198"/>
      <c r="O2949" s="67"/>
      <c r="P2949" s="67"/>
      <c r="Q2949" s="67"/>
      <c r="R2949" s="67"/>
      <c r="S2949" s="67"/>
      <c r="T2949" s="68"/>
      <c r="U2949" s="37"/>
      <c r="V2949" s="37"/>
      <c r="W2949" s="37"/>
      <c r="X2949" s="37"/>
      <c r="Y2949" s="37"/>
      <c r="Z2949" s="37"/>
      <c r="AA2949" s="37"/>
      <c r="AB2949" s="37"/>
      <c r="AC2949" s="37"/>
      <c r="AD2949" s="37"/>
      <c r="AE2949" s="37"/>
      <c r="AT2949" s="20" t="s">
        <v>172</v>
      </c>
      <c r="AU2949" s="20" t="s">
        <v>79</v>
      </c>
    </row>
    <row r="2950" spans="1:65" s="13" customFormat="1" ht="11.25">
      <c r="B2950" s="199"/>
      <c r="C2950" s="200"/>
      <c r="D2950" s="201" t="s">
        <v>181</v>
      </c>
      <c r="E2950" s="202" t="s">
        <v>19</v>
      </c>
      <c r="F2950" s="203" t="s">
        <v>3613</v>
      </c>
      <c r="G2950" s="200"/>
      <c r="H2950" s="204">
        <v>103.175</v>
      </c>
      <c r="I2950" s="205"/>
      <c r="J2950" s="200"/>
      <c r="K2950" s="200"/>
      <c r="L2950" s="206"/>
      <c r="M2950" s="207"/>
      <c r="N2950" s="208"/>
      <c r="O2950" s="208"/>
      <c r="P2950" s="208"/>
      <c r="Q2950" s="208"/>
      <c r="R2950" s="208"/>
      <c r="S2950" s="208"/>
      <c r="T2950" s="209"/>
      <c r="AT2950" s="210" t="s">
        <v>181</v>
      </c>
      <c r="AU2950" s="210" t="s">
        <v>79</v>
      </c>
      <c r="AV2950" s="13" t="s">
        <v>79</v>
      </c>
      <c r="AW2950" s="13" t="s">
        <v>31</v>
      </c>
      <c r="AX2950" s="13" t="s">
        <v>69</v>
      </c>
      <c r="AY2950" s="210" t="s">
        <v>165</v>
      </c>
    </row>
    <row r="2951" spans="1:65" s="13" customFormat="1" ht="11.25">
      <c r="B2951" s="199"/>
      <c r="C2951" s="200"/>
      <c r="D2951" s="201" t="s">
        <v>181</v>
      </c>
      <c r="E2951" s="202" t="s">
        <v>19</v>
      </c>
      <c r="F2951" s="203" t="s">
        <v>3614</v>
      </c>
      <c r="G2951" s="200"/>
      <c r="H2951" s="204">
        <v>127.11</v>
      </c>
      <c r="I2951" s="205"/>
      <c r="J2951" s="200"/>
      <c r="K2951" s="200"/>
      <c r="L2951" s="206"/>
      <c r="M2951" s="207"/>
      <c r="N2951" s="208"/>
      <c r="O2951" s="208"/>
      <c r="P2951" s="208"/>
      <c r="Q2951" s="208"/>
      <c r="R2951" s="208"/>
      <c r="S2951" s="208"/>
      <c r="T2951" s="209"/>
      <c r="AT2951" s="210" t="s">
        <v>181</v>
      </c>
      <c r="AU2951" s="210" t="s">
        <v>79</v>
      </c>
      <c r="AV2951" s="13" t="s">
        <v>79</v>
      </c>
      <c r="AW2951" s="13" t="s">
        <v>31</v>
      </c>
      <c r="AX2951" s="13" t="s">
        <v>69</v>
      </c>
      <c r="AY2951" s="210" t="s">
        <v>165</v>
      </c>
    </row>
    <row r="2952" spans="1:65" s="13" customFormat="1" ht="11.25">
      <c r="B2952" s="199"/>
      <c r="C2952" s="200"/>
      <c r="D2952" s="201" t="s">
        <v>181</v>
      </c>
      <c r="E2952" s="202" t="s">
        <v>19</v>
      </c>
      <c r="F2952" s="203" t="s">
        <v>3615</v>
      </c>
      <c r="G2952" s="200"/>
      <c r="H2952" s="204">
        <v>7.79</v>
      </c>
      <c r="I2952" s="205"/>
      <c r="J2952" s="200"/>
      <c r="K2952" s="200"/>
      <c r="L2952" s="206"/>
      <c r="M2952" s="207"/>
      <c r="N2952" s="208"/>
      <c r="O2952" s="208"/>
      <c r="P2952" s="208"/>
      <c r="Q2952" s="208"/>
      <c r="R2952" s="208"/>
      <c r="S2952" s="208"/>
      <c r="T2952" s="209"/>
      <c r="AT2952" s="210" t="s">
        <v>181</v>
      </c>
      <c r="AU2952" s="210" t="s">
        <v>79</v>
      </c>
      <c r="AV2952" s="13" t="s">
        <v>79</v>
      </c>
      <c r="AW2952" s="13" t="s">
        <v>31</v>
      </c>
      <c r="AX2952" s="13" t="s">
        <v>69</v>
      </c>
      <c r="AY2952" s="210" t="s">
        <v>165</v>
      </c>
    </row>
    <row r="2953" spans="1:65" s="13" customFormat="1" ht="11.25">
      <c r="B2953" s="199"/>
      <c r="C2953" s="200"/>
      <c r="D2953" s="201" t="s">
        <v>181</v>
      </c>
      <c r="E2953" s="202" t="s">
        <v>19</v>
      </c>
      <c r="F2953" s="203" t="s">
        <v>3616</v>
      </c>
      <c r="G2953" s="200"/>
      <c r="H2953" s="204">
        <v>17.36</v>
      </c>
      <c r="I2953" s="205"/>
      <c r="J2953" s="200"/>
      <c r="K2953" s="200"/>
      <c r="L2953" s="206"/>
      <c r="M2953" s="207"/>
      <c r="N2953" s="208"/>
      <c r="O2953" s="208"/>
      <c r="P2953" s="208"/>
      <c r="Q2953" s="208"/>
      <c r="R2953" s="208"/>
      <c r="S2953" s="208"/>
      <c r="T2953" s="209"/>
      <c r="AT2953" s="210" t="s">
        <v>181</v>
      </c>
      <c r="AU2953" s="210" t="s">
        <v>79</v>
      </c>
      <c r="AV2953" s="13" t="s">
        <v>79</v>
      </c>
      <c r="AW2953" s="13" t="s">
        <v>31</v>
      </c>
      <c r="AX2953" s="13" t="s">
        <v>69</v>
      </c>
      <c r="AY2953" s="210" t="s">
        <v>165</v>
      </c>
    </row>
    <row r="2954" spans="1:65" s="13" customFormat="1" ht="11.25">
      <c r="B2954" s="199"/>
      <c r="C2954" s="200"/>
      <c r="D2954" s="201" t="s">
        <v>181</v>
      </c>
      <c r="E2954" s="202" t="s">
        <v>19</v>
      </c>
      <c r="F2954" s="203" t="s">
        <v>3617</v>
      </c>
      <c r="G2954" s="200"/>
      <c r="H2954" s="204">
        <v>48.63</v>
      </c>
      <c r="I2954" s="205"/>
      <c r="J2954" s="200"/>
      <c r="K2954" s="200"/>
      <c r="L2954" s="206"/>
      <c r="M2954" s="207"/>
      <c r="N2954" s="208"/>
      <c r="O2954" s="208"/>
      <c r="P2954" s="208"/>
      <c r="Q2954" s="208"/>
      <c r="R2954" s="208"/>
      <c r="S2954" s="208"/>
      <c r="T2954" s="209"/>
      <c r="AT2954" s="210" t="s">
        <v>181</v>
      </c>
      <c r="AU2954" s="210" t="s">
        <v>79</v>
      </c>
      <c r="AV2954" s="13" t="s">
        <v>79</v>
      </c>
      <c r="AW2954" s="13" t="s">
        <v>31</v>
      </c>
      <c r="AX2954" s="13" t="s">
        <v>69</v>
      </c>
      <c r="AY2954" s="210" t="s">
        <v>165</v>
      </c>
    </row>
    <row r="2955" spans="1:65" s="13" customFormat="1" ht="11.25">
      <c r="B2955" s="199"/>
      <c r="C2955" s="200"/>
      <c r="D2955" s="201" t="s">
        <v>181</v>
      </c>
      <c r="E2955" s="202" t="s">
        <v>19</v>
      </c>
      <c r="F2955" s="203" t="s">
        <v>3618</v>
      </c>
      <c r="G2955" s="200"/>
      <c r="H2955" s="204">
        <v>683.80200000000002</v>
      </c>
      <c r="I2955" s="205"/>
      <c r="J2955" s="200"/>
      <c r="K2955" s="200"/>
      <c r="L2955" s="206"/>
      <c r="M2955" s="207"/>
      <c r="N2955" s="208"/>
      <c r="O2955" s="208"/>
      <c r="P2955" s="208"/>
      <c r="Q2955" s="208"/>
      <c r="R2955" s="208"/>
      <c r="S2955" s="208"/>
      <c r="T2955" s="209"/>
      <c r="AT2955" s="210" t="s">
        <v>181</v>
      </c>
      <c r="AU2955" s="210" t="s">
        <v>79</v>
      </c>
      <c r="AV2955" s="13" t="s">
        <v>79</v>
      </c>
      <c r="AW2955" s="13" t="s">
        <v>31</v>
      </c>
      <c r="AX2955" s="13" t="s">
        <v>69</v>
      </c>
      <c r="AY2955" s="210" t="s">
        <v>165</v>
      </c>
    </row>
    <row r="2956" spans="1:65" s="15" customFormat="1" ht="11.25">
      <c r="B2956" s="221"/>
      <c r="C2956" s="222"/>
      <c r="D2956" s="201" t="s">
        <v>181</v>
      </c>
      <c r="E2956" s="223" t="s">
        <v>19</v>
      </c>
      <c r="F2956" s="224" t="s">
        <v>184</v>
      </c>
      <c r="G2956" s="222"/>
      <c r="H2956" s="225">
        <v>987.86699999999996</v>
      </c>
      <c r="I2956" s="226"/>
      <c r="J2956" s="222"/>
      <c r="K2956" s="222"/>
      <c r="L2956" s="227"/>
      <c r="M2956" s="228"/>
      <c r="N2956" s="229"/>
      <c r="O2956" s="229"/>
      <c r="P2956" s="229"/>
      <c r="Q2956" s="229"/>
      <c r="R2956" s="229"/>
      <c r="S2956" s="229"/>
      <c r="T2956" s="230"/>
      <c r="AT2956" s="231" t="s">
        <v>181</v>
      </c>
      <c r="AU2956" s="231" t="s">
        <v>79</v>
      </c>
      <c r="AV2956" s="15" t="s">
        <v>88</v>
      </c>
      <c r="AW2956" s="15" t="s">
        <v>31</v>
      </c>
      <c r="AX2956" s="15" t="s">
        <v>73</v>
      </c>
      <c r="AY2956" s="231" t="s">
        <v>165</v>
      </c>
    </row>
    <row r="2957" spans="1:65" s="2" customFormat="1" ht="24.2" customHeight="1">
      <c r="A2957" s="37"/>
      <c r="B2957" s="38"/>
      <c r="C2957" s="181" t="s">
        <v>3619</v>
      </c>
      <c r="D2957" s="181" t="s">
        <v>167</v>
      </c>
      <c r="E2957" s="182" t="s">
        <v>3620</v>
      </c>
      <c r="F2957" s="183" t="s">
        <v>3621</v>
      </c>
      <c r="G2957" s="184" t="s">
        <v>323</v>
      </c>
      <c r="H2957" s="185">
        <v>88.7</v>
      </c>
      <c r="I2957" s="186"/>
      <c r="J2957" s="187">
        <f>ROUND(I2957*H2957,2)</f>
        <v>0</v>
      </c>
      <c r="K2957" s="183" t="s">
        <v>171</v>
      </c>
      <c r="L2957" s="42"/>
      <c r="M2957" s="188" t="s">
        <v>19</v>
      </c>
      <c r="N2957" s="189" t="s">
        <v>41</v>
      </c>
      <c r="O2957" s="67"/>
      <c r="P2957" s="190">
        <f>O2957*H2957</f>
        <v>0</v>
      </c>
      <c r="Q2957" s="190">
        <v>2.0000000000000001E-4</v>
      </c>
      <c r="R2957" s="190">
        <f>Q2957*H2957</f>
        <v>1.7740000000000002E-2</v>
      </c>
      <c r="S2957" s="190">
        <v>0</v>
      </c>
      <c r="T2957" s="191">
        <f>S2957*H2957</f>
        <v>0</v>
      </c>
      <c r="U2957" s="37"/>
      <c r="V2957" s="37"/>
      <c r="W2957" s="37"/>
      <c r="X2957" s="37"/>
      <c r="Y2957" s="37"/>
      <c r="Z2957" s="37"/>
      <c r="AA2957" s="37"/>
      <c r="AB2957" s="37"/>
      <c r="AC2957" s="37"/>
      <c r="AD2957" s="37"/>
      <c r="AE2957" s="37"/>
      <c r="AR2957" s="192" t="s">
        <v>226</v>
      </c>
      <c r="AT2957" s="192" t="s">
        <v>167</v>
      </c>
      <c r="AU2957" s="192" t="s">
        <v>79</v>
      </c>
      <c r="AY2957" s="20" t="s">
        <v>165</v>
      </c>
      <c r="BE2957" s="193">
        <f>IF(N2957="základní",J2957,0)</f>
        <v>0</v>
      </c>
      <c r="BF2957" s="193">
        <f>IF(N2957="snížená",J2957,0)</f>
        <v>0</v>
      </c>
      <c r="BG2957" s="193">
        <f>IF(N2957="zákl. přenesená",J2957,0)</f>
        <v>0</v>
      </c>
      <c r="BH2957" s="193">
        <f>IF(N2957="sníž. přenesená",J2957,0)</f>
        <v>0</v>
      </c>
      <c r="BI2957" s="193">
        <f>IF(N2957="nulová",J2957,0)</f>
        <v>0</v>
      </c>
      <c r="BJ2957" s="20" t="s">
        <v>79</v>
      </c>
      <c r="BK2957" s="193">
        <f>ROUND(I2957*H2957,2)</f>
        <v>0</v>
      </c>
      <c r="BL2957" s="20" t="s">
        <v>226</v>
      </c>
      <c r="BM2957" s="192" t="s">
        <v>3622</v>
      </c>
    </row>
    <row r="2958" spans="1:65" s="2" customFormat="1" ht="11.25">
      <c r="A2958" s="37"/>
      <c r="B2958" s="38"/>
      <c r="C2958" s="39"/>
      <c r="D2958" s="194" t="s">
        <v>172</v>
      </c>
      <c r="E2958" s="39"/>
      <c r="F2958" s="195" t="s">
        <v>3623</v>
      </c>
      <c r="G2958" s="39"/>
      <c r="H2958" s="39"/>
      <c r="I2958" s="196"/>
      <c r="J2958" s="39"/>
      <c r="K2958" s="39"/>
      <c r="L2958" s="42"/>
      <c r="M2958" s="197"/>
      <c r="N2958" s="198"/>
      <c r="O2958" s="67"/>
      <c r="P2958" s="67"/>
      <c r="Q2958" s="67"/>
      <c r="R2958" s="67"/>
      <c r="S2958" s="67"/>
      <c r="T2958" s="68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T2958" s="20" t="s">
        <v>172</v>
      </c>
      <c r="AU2958" s="20" t="s">
        <v>79</v>
      </c>
    </row>
    <row r="2959" spans="1:65" s="13" customFormat="1" ht="11.25">
      <c r="B2959" s="199"/>
      <c r="C2959" s="200"/>
      <c r="D2959" s="201" t="s">
        <v>181</v>
      </c>
      <c r="E2959" s="202" t="s">
        <v>19</v>
      </c>
      <c r="F2959" s="203" t="s">
        <v>3624</v>
      </c>
      <c r="G2959" s="200"/>
      <c r="H2959" s="204">
        <v>9</v>
      </c>
      <c r="I2959" s="205"/>
      <c r="J2959" s="200"/>
      <c r="K2959" s="200"/>
      <c r="L2959" s="206"/>
      <c r="M2959" s="207"/>
      <c r="N2959" s="208"/>
      <c r="O2959" s="208"/>
      <c r="P2959" s="208"/>
      <c r="Q2959" s="208"/>
      <c r="R2959" s="208"/>
      <c r="S2959" s="208"/>
      <c r="T2959" s="209"/>
      <c r="AT2959" s="210" t="s">
        <v>181</v>
      </c>
      <c r="AU2959" s="210" t="s">
        <v>79</v>
      </c>
      <c r="AV2959" s="13" t="s">
        <v>79</v>
      </c>
      <c r="AW2959" s="13" t="s">
        <v>31</v>
      </c>
      <c r="AX2959" s="13" t="s">
        <v>69</v>
      </c>
      <c r="AY2959" s="210" t="s">
        <v>165</v>
      </c>
    </row>
    <row r="2960" spans="1:65" s="13" customFormat="1" ht="11.25">
      <c r="B2960" s="199"/>
      <c r="C2960" s="200"/>
      <c r="D2960" s="201" t="s">
        <v>181</v>
      </c>
      <c r="E2960" s="202" t="s">
        <v>19</v>
      </c>
      <c r="F2960" s="203" t="s">
        <v>3625</v>
      </c>
      <c r="G2960" s="200"/>
      <c r="H2960" s="204">
        <v>27.2</v>
      </c>
      <c r="I2960" s="205"/>
      <c r="J2960" s="200"/>
      <c r="K2960" s="200"/>
      <c r="L2960" s="206"/>
      <c r="M2960" s="207"/>
      <c r="N2960" s="208"/>
      <c r="O2960" s="208"/>
      <c r="P2960" s="208"/>
      <c r="Q2960" s="208"/>
      <c r="R2960" s="208"/>
      <c r="S2960" s="208"/>
      <c r="T2960" s="209"/>
      <c r="AT2960" s="210" t="s">
        <v>181</v>
      </c>
      <c r="AU2960" s="210" t="s">
        <v>79</v>
      </c>
      <c r="AV2960" s="13" t="s">
        <v>79</v>
      </c>
      <c r="AW2960" s="13" t="s">
        <v>31</v>
      </c>
      <c r="AX2960" s="13" t="s">
        <v>69</v>
      </c>
      <c r="AY2960" s="210" t="s">
        <v>165</v>
      </c>
    </row>
    <row r="2961" spans="1:65" s="13" customFormat="1" ht="11.25">
      <c r="B2961" s="199"/>
      <c r="C2961" s="200"/>
      <c r="D2961" s="201" t="s">
        <v>181</v>
      </c>
      <c r="E2961" s="202" t="s">
        <v>19</v>
      </c>
      <c r="F2961" s="203" t="s">
        <v>3626</v>
      </c>
      <c r="G2961" s="200"/>
      <c r="H2961" s="204">
        <v>52.5</v>
      </c>
      <c r="I2961" s="205"/>
      <c r="J2961" s="200"/>
      <c r="K2961" s="200"/>
      <c r="L2961" s="206"/>
      <c r="M2961" s="207"/>
      <c r="N2961" s="208"/>
      <c r="O2961" s="208"/>
      <c r="P2961" s="208"/>
      <c r="Q2961" s="208"/>
      <c r="R2961" s="208"/>
      <c r="S2961" s="208"/>
      <c r="T2961" s="209"/>
      <c r="AT2961" s="210" t="s">
        <v>181</v>
      </c>
      <c r="AU2961" s="210" t="s">
        <v>79</v>
      </c>
      <c r="AV2961" s="13" t="s">
        <v>79</v>
      </c>
      <c r="AW2961" s="13" t="s">
        <v>31</v>
      </c>
      <c r="AX2961" s="13" t="s">
        <v>69</v>
      </c>
      <c r="AY2961" s="210" t="s">
        <v>165</v>
      </c>
    </row>
    <row r="2962" spans="1:65" s="15" customFormat="1" ht="11.25">
      <c r="B2962" s="221"/>
      <c r="C2962" s="222"/>
      <c r="D2962" s="201" t="s">
        <v>181</v>
      </c>
      <c r="E2962" s="223" t="s">
        <v>19</v>
      </c>
      <c r="F2962" s="224" t="s">
        <v>184</v>
      </c>
      <c r="G2962" s="222"/>
      <c r="H2962" s="225">
        <v>88.7</v>
      </c>
      <c r="I2962" s="226"/>
      <c r="J2962" s="222"/>
      <c r="K2962" s="222"/>
      <c r="L2962" s="227"/>
      <c r="M2962" s="228"/>
      <c r="N2962" s="229"/>
      <c r="O2962" s="229"/>
      <c r="P2962" s="229"/>
      <c r="Q2962" s="229"/>
      <c r="R2962" s="229"/>
      <c r="S2962" s="229"/>
      <c r="T2962" s="230"/>
      <c r="AT2962" s="231" t="s">
        <v>181</v>
      </c>
      <c r="AU2962" s="231" t="s">
        <v>79</v>
      </c>
      <c r="AV2962" s="15" t="s">
        <v>88</v>
      </c>
      <c r="AW2962" s="15" t="s">
        <v>31</v>
      </c>
      <c r="AX2962" s="15" t="s">
        <v>73</v>
      </c>
      <c r="AY2962" s="231" t="s">
        <v>165</v>
      </c>
    </row>
    <row r="2963" spans="1:65" s="2" customFormat="1" ht="16.5" customHeight="1">
      <c r="A2963" s="37"/>
      <c r="B2963" s="38"/>
      <c r="C2963" s="233" t="s">
        <v>2199</v>
      </c>
      <c r="D2963" s="233" t="s">
        <v>502</v>
      </c>
      <c r="E2963" s="234" t="s">
        <v>3627</v>
      </c>
      <c r="F2963" s="235" t="s">
        <v>3628</v>
      </c>
      <c r="G2963" s="236" t="s">
        <v>323</v>
      </c>
      <c r="H2963" s="237">
        <v>41.63</v>
      </c>
      <c r="I2963" s="238"/>
      <c r="J2963" s="239">
        <f>ROUND(I2963*H2963,2)</f>
        <v>0</v>
      </c>
      <c r="K2963" s="235" t="s">
        <v>171</v>
      </c>
      <c r="L2963" s="240"/>
      <c r="M2963" s="241" t="s">
        <v>19</v>
      </c>
      <c r="N2963" s="242" t="s">
        <v>41</v>
      </c>
      <c r="O2963" s="67"/>
      <c r="P2963" s="190">
        <f>O2963*H2963</f>
        <v>0</v>
      </c>
      <c r="Q2963" s="190">
        <v>1.9000000000000001E-4</v>
      </c>
      <c r="R2963" s="190">
        <f>Q2963*H2963</f>
        <v>7.9097000000000004E-3</v>
      </c>
      <c r="S2963" s="190">
        <v>0</v>
      </c>
      <c r="T2963" s="191">
        <f>S2963*H2963</f>
        <v>0</v>
      </c>
      <c r="U2963" s="37"/>
      <c r="V2963" s="37"/>
      <c r="W2963" s="37"/>
      <c r="X2963" s="37"/>
      <c r="Y2963" s="37"/>
      <c r="Z2963" s="37"/>
      <c r="AA2963" s="37"/>
      <c r="AB2963" s="37"/>
      <c r="AC2963" s="37"/>
      <c r="AD2963" s="37"/>
      <c r="AE2963" s="37"/>
      <c r="AR2963" s="192" t="s">
        <v>297</v>
      </c>
      <c r="AT2963" s="192" t="s">
        <v>502</v>
      </c>
      <c r="AU2963" s="192" t="s">
        <v>79</v>
      </c>
      <c r="AY2963" s="20" t="s">
        <v>165</v>
      </c>
      <c r="BE2963" s="193">
        <f>IF(N2963="základní",J2963,0)</f>
        <v>0</v>
      </c>
      <c r="BF2963" s="193">
        <f>IF(N2963="snížená",J2963,0)</f>
        <v>0</v>
      </c>
      <c r="BG2963" s="193">
        <f>IF(N2963="zákl. přenesená",J2963,0)</f>
        <v>0</v>
      </c>
      <c r="BH2963" s="193">
        <f>IF(N2963="sníž. přenesená",J2963,0)</f>
        <v>0</v>
      </c>
      <c r="BI2963" s="193">
        <f>IF(N2963="nulová",J2963,0)</f>
        <v>0</v>
      </c>
      <c r="BJ2963" s="20" t="s">
        <v>79</v>
      </c>
      <c r="BK2963" s="193">
        <f>ROUND(I2963*H2963,2)</f>
        <v>0</v>
      </c>
      <c r="BL2963" s="20" t="s">
        <v>226</v>
      </c>
      <c r="BM2963" s="192" t="s">
        <v>3629</v>
      </c>
    </row>
    <row r="2964" spans="1:65" s="13" customFormat="1" ht="11.25">
      <c r="B2964" s="199"/>
      <c r="C2964" s="200"/>
      <c r="D2964" s="201" t="s">
        <v>181</v>
      </c>
      <c r="E2964" s="202" t="s">
        <v>19</v>
      </c>
      <c r="F2964" s="203" t="s">
        <v>3624</v>
      </c>
      <c r="G2964" s="200"/>
      <c r="H2964" s="204">
        <v>9</v>
      </c>
      <c r="I2964" s="205"/>
      <c r="J2964" s="200"/>
      <c r="K2964" s="200"/>
      <c r="L2964" s="206"/>
      <c r="M2964" s="207"/>
      <c r="N2964" s="208"/>
      <c r="O2964" s="208"/>
      <c r="P2964" s="208"/>
      <c r="Q2964" s="208"/>
      <c r="R2964" s="208"/>
      <c r="S2964" s="208"/>
      <c r="T2964" s="209"/>
      <c r="AT2964" s="210" t="s">
        <v>181</v>
      </c>
      <c r="AU2964" s="210" t="s">
        <v>79</v>
      </c>
      <c r="AV2964" s="13" t="s">
        <v>79</v>
      </c>
      <c r="AW2964" s="13" t="s">
        <v>31</v>
      </c>
      <c r="AX2964" s="13" t="s">
        <v>69</v>
      </c>
      <c r="AY2964" s="210" t="s">
        <v>165</v>
      </c>
    </row>
    <row r="2965" spans="1:65" s="13" customFormat="1" ht="11.25">
      <c r="B2965" s="199"/>
      <c r="C2965" s="200"/>
      <c r="D2965" s="201" t="s">
        <v>181</v>
      </c>
      <c r="E2965" s="202" t="s">
        <v>19</v>
      </c>
      <c r="F2965" s="203" t="s">
        <v>3625</v>
      </c>
      <c r="G2965" s="200"/>
      <c r="H2965" s="204">
        <v>27.2</v>
      </c>
      <c r="I2965" s="205"/>
      <c r="J2965" s="200"/>
      <c r="K2965" s="200"/>
      <c r="L2965" s="206"/>
      <c r="M2965" s="207"/>
      <c r="N2965" s="208"/>
      <c r="O2965" s="208"/>
      <c r="P2965" s="208"/>
      <c r="Q2965" s="208"/>
      <c r="R2965" s="208"/>
      <c r="S2965" s="208"/>
      <c r="T2965" s="209"/>
      <c r="AT2965" s="210" t="s">
        <v>181</v>
      </c>
      <c r="AU2965" s="210" t="s">
        <v>79</v>
      </c>
      <c r="AV2965" s="13" t="s">
        <v>79</v>
      </c>
      <c r="AW2965" s="13" t="s">
        <v>31</v>
      </c>
      <c r="AX2965" s="13" t="s">
        <v>69</v>
      </c>
      <c r="AY2965" s="210" t="s">
        <v>165</v>
      </c>
    </row>
    <row r="2966" spans="1:65" s="15" customFormat="1" ht="11.25">
      <c r="B2966" s="221"/>
      <c r="C2966" s="222"/>
      <c r="D2966" s="201" t="s">
        <v>181</v>
      </c>
      <c r="E2966" s="223" t="s">
        <v>19</v>
      </c>
      <c r="F2966" s="224" t="s">
        <v>184</v>
      </c>
      <c r="G2966" s="222"/>
      <c r="H2966" s="225">
        <v>36.200000000000003</v>
      </c>
      <c r="I2966" s="226"/>
      <c r="J2966" s="222"/>
      <c r="K2966" s="222"/>
      <c r="L2966" s="227"/>
      <c r="M2966" s="228"/>
      <c r="N2966" s="229"/>
      <c r="O2966" s="229"/>
      <c r="P2966" s="229"/>
      <c r="Q2966" s="229"/>
      <c r="R2966" s="229"/>
      <c r="S2966" s="229"/>
      <c r="T2966" s="230"/>
      <c r="AT2966" s="231" t="s">
        <v>181</v>
      </c>
      <c r="AU2966" s="231" t="s">
        <v>79</v>
      </c>
      <c r="AV2966" s="15" t="s">
        <v>88</v>
      </c>
      <c r="AW2966" s="15" t="s">
        <v>31</v>
      </c>
      <c r="AX2966" s="15" t="s">
        <v>69</v>
      </c>
      <c r="AY2966" s="231" t="s">
        <v>165</v>
      </c>
    </row>
    <row r="2967" spans="1:65" s="13" customFormat="1" ht="11.25">
      <c r="B2967" s="199"/>
      <c r="C2967" s="200"/>
      <c r="D2967" s="201" t="s">
        <v>181</v>
      </c>
      <c r="E2967" s="202" t="s">
        <v>19</v>
      </c>
      <c r="F2967" s="203" t="s">
        <v>3630</v>
      </c>
      <c r="G2967" s="200"/>
      <c r="H2967" s="204">
        <v>41.63</v>
      </c>
      <c r="I2967" s="205"/>
      <c r="J2967" s="200"/>
      <c r="K2967" s="200"/>
      <c r="L2967" s="206"/>
      <c r="M2967" s="207"/>
      <c r="N2967" s="208"/>
      <c r="O2967" s="208"/>
      <c r="P2967" s="208"/>
      <c r="Q2967" s="208"/>
      <c r="R2967" s="208"/>
      <c r="S2967" s="208"/>
      <c r="T2967" s="209"/>
      <c r="AT2967" s="210" t="s">
        <v>181</v>
      </c>
      <c r="AU2967" s="210" t="s">
        <v>79</v>
      </c>
      <c r="AV2967" s="13" t="s">
        <v>79</v>
      </c>
      <c r="AW2967" s="13" t="s">
        <v>31</v>
      </c>
      <c r="AX2967" s="13" t="s">
        <v>69</v>
      </c>
      <c r="AY2967" s="210" t="s">
        <v>165</v>
      </c>
    </row>
    <row r="2968" spans="1:65" s="15" customFormat="1" ht="11.25">
      <c r="B2968" s="221"/>
      <c r="C2968" s="222"/>
      <c r="D2968" s="201" t="s">
        <v>181</v>
      </c>
      <c r="E2968" s="223" t="s">
        <v>19</v>
      </c>
      <c r="F2968" s="224" t="s">
        <v>184</v>
      </c>
      <c r="G2968" s="222"/>
      <c r="H2968" s="225">
        <v>41.63</v>
      </c>
      <c r="I2968" s="226"/>
      <c r="J2968" s="222"/>
      <c r="K2968" s="222"/>
      <c r="L2968" s="227"/>
      <c r="M2968" s="228"/>
      <c r="N2968" s="229"/>
      <c r="O2968" s="229"/>
      <c r="P2968" s="229"/>
      <c r="Q2968" s="229"/>
      <c r="R2968" s="229"/>
      <c r="S2968" s="229"/>
      <c r="T2968" s="230"/>
      <c r="AT2968" s="231" t="s">
        <v>181</v>
      </c>
      <c r="AU2968" s="231" t="s">
        <v>79</v>
      </c>
      <c r="AV2968" s="15" t="s">
        <v>88</v>
      </c>
      <c r="AW2968" s="15" t="s">
        <v>31</v>
      </c>
      <c r="AX2968" s="15" t="s">
        <v>73</v>
      </c>
      <c r="AY2968" s="231" t="s">
        <v>165</v>
      </c>
    </row>
    <row r="2969" spans="1:65" s="2" customFormat="1" ht="16.5" customHeight="1">
      <c r="A2969" s="37"/>
      <c r="B2969" s="38"/>
      <c r="C2969" s="233" t="s">
        <v>3631</v>
      </c>
      <c r="D2969" s="233" t="s">
        <v>502</v>
      </c>
      <c r="E2969" s="234" t="s">
        <v>3632</v>
      </c>
      <c r="F2969" s="235" t="s">
        <v>3633</v>
      </c>
      <c r="G2969" s="236" t="s">
        <v>323</v>
      </c>
      <c r="H2969" s="237">
        <v>52.5</v>
      </c>
      <c r="I2969" s="238"/>
      <c r="J2969" s="239">
        <f>ROUND(I2969*H2969,2)</f>
        <v>0</v>
      </c>
      <c r="K2969" s="235" t="s">
        <v>171</v>
      </c>
      <c r="L2969" s="240"/>
      <c r="M2969" s="241" t="s">
        <v>19</v>
      </c>
      <c r="N2969" s="242" t="s">
        <v>41</v>
      </c>
      <c r="O2969" s="67"/>
      <c r="P2969" s="190">
        <f>O2969*H2969</f>
        <v>0</v>
      </c>
      <c r="Q2969" s="190">
        <v>1.9000000000000001E-4</v>
      </c>
      <c r="R2969" s="190">
        <f>Q2969*H2969</f>
        <v>9.9750000000000012E-3</v>
      </c>
      <c r="S2969" s="190">
        <v>0</v>
      </c>
      <c r="T2969" s="191">
        <f>S2969*H2969</f>
        <v>0</v>
      </c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R2969" s="192" t="s">
        <v>297</v>
      </c>
      <c r="AT2969" s="192" t="s">
        <v>502</v>
      </c>
      <c r="AU2969" s="192" t="s">
        <v>79</v>
      </c>
      <c r="AY2969" s="20" t="s">
        <v>165</v>
      </c>
      <c r="BE2969" s="193">
        <f>IF(N2969="základní",J2969,0)</f>
        <v>0</v>
      </c>
      <c r="BF2969" s="193">
        <f>IF(N2969="snížená",J2969,0)</f>
        <v>0</v>
      </c>
      <c r="BG2969" s="193">
        <f>IF(N2969="zákl. přenesená",J2969,0)</f>
        <v>0</v>
      </c>
      <c r="BH2969" s="193">
        <f>IF(N2969="sníž. přenesená",J2969,0)</f>
        <v>0</v>
      </c>
      <c r="BI2969" s="193">
        <f>IF(N2969="nulová",J2969,0)</f>
        <v>0</v>
      </c>
      <c r="BJ2969" s="20" t="s">
        <v>79</v>
      </c>
      <c r="BK2969" s="193">
        <f>ROUND(I2969*H2969,2)</f>
        <v>0</v>
      </c>
      <c r="BL2969" s="20" t="s">
        <v>226</v>
      </c>
      <c r="BM2969" s="192" t="s">
        <v>3634</v>
      </c>
    </row>
    <row r="2970" spans="1:65" s="13" customFormat="1" ht="11.25">
      <c r="B2970" s="199"/>
      <c r="C2970" s="200"/>
      <c r="D2970" s="201" t="s">
        <v>181</v>
      </c>
      <c r="E2970" s="202" t="s">
        <v>19</v>
      </c>
      <c r="F2970" s="203" t="s">
        <v>3626</v>
      </c>
      <c r="G2970" s="200"/>
      <c r="H2970" s="204">
        <v>52.5</v>
      </c>
      <c r="I2970" s="205"/>
      <c r="J2970" s="200"/>
      <c r="K2970" s="200"/>
      <c r="L2970" s="206"/>
      <c r="M2970" s="207"/>
      <c r="N2970" s="208"/>
      <c r="O2970" s="208"/>
      <c r="P2970" s="208"/>
      <c r="Q2970" s="208"/>
      <c r="R2970" s="208"/>
      <c r="S2970" s="208"/>
      <c r="T2970" s="209"/>
      <c r="AT2970" s="210" t="s">
        <v>181</v>
      </c>
      <c r="AU2970" s="210" t="s">
        <v>79</v>
      </c>
      <c r="AV2970" s="13" t="s">
        <v>79</v>
      </c>
      <c r="AW2970" s="13" t="s">
        <v>31</v>
      </c>
      <c r="AX2970" s="13" t="s">
        <v>69</v>
      </c>
      <c r="AY2970" s="210" t="s">
        <v>165</v>
      </c>
    </row>
    <row r="2971" spans="1:65" s="15" customFormat="1" ht="11.25">
      <c r="B2971" s="221"/>
      <c r="C2971" s="222"/>
      <c r="D2971" s="201" t="s">
        <v>181</v>
      </c>
      <c r="E2971" s="223" t="s">
        <v>19</v>
      </c>
      <c r="F2971" s="224" t="s">
        <v>184</v>
      </c>
      <c r="G2971" s="222"/>
      <c r="H2971" s="225">
        <v>52.5</v>
      </c>
      <c r="I2971" s="226"/>
      <c r="J2971" s="222"/>
      <c r="K2971" s="222"/>
      <c r="L2971" s="227"/>
      <c r="M2971" s="228"/>
      <c r="N2971" s="229"/>
      <c r="O2971" s="229"/>
      <c r="P2971" s="229"/>
      <c r="Q2971" s="229"/>
      <c r="R2971" s="229"/>
      <c r="S2971" s="229"/>
      <c r="T2971" s="230"/>
      <c r="AT2971" s="231" t="s">
        <v>181</v>
      </c>
      <c r="AU2971" s="231" t="s">
        <v>79</v>
      </c>
      <c r="AV2971" s="15" t="s">
        <v>88</v>
      </c>
      <c r="AW2971" s="15" t="s">
        <v>31</v>
      </c>
      <c r="AX2971" s="15" t="s">
        <v>73</v>
      </c>
      <c r="AY2971" s="231" t="s">
        <v>165</v>
      </c>
    </row>
    <row r="2972" spans="1:65" s="12" customFormat="1" ht="22.9" customHeight="1">
      <c r="B2972" s="165"/>
      <c r="C2972" s="166"/>
      <c r="D2972" s="167" t="s">
        <v>68</v>
      </c>
      <c r="E2972" s="179" t="s">
        <v>3635</v>
      </c>
      <c r="F2972" s="179" t="s">
        <v>3636</v>
      </c>
      <c r="G2972" s="166"/>
      <c r="H2972" s="166"/>
      <c r="I2972" s="169"/>
      <c r="J2972" s="180">
        <f>BK2972</f>
        <v>0</v>
      </c>
      <c r="K2972" s="166"/>
      <c r="L2972" s="171"/>
      <c r="M2972" s="172"/>
      <c r="N2972" s="173"/>
      <c r="O2972" s="173"/>
      <c r="P2972" s="174">
        <f>P2973+SUM(P2974:P3084)+P3107</f>
        <v>0</v>
      </c>
      <c r="Q2972" s="173"/>
      <c r="R2972" s="174">
        <f>R2973+SUM(R2974:R3084)+R3107</f>
        <v>1.1136720100000002</v>
      </c>
      <c r="S2972" s="173"/>
      <c r="T2972" s="175">
        <f>T2973+SUM(T2974:T3084)+T3107</f>
        <v>0.125</v>
      </c>
      <c r="AR2972" s="176" t="s">
        <v>79</v>
      </c>
      <c r="AT2972" s="177" t="s">
        <v>68</v>
      </c>
      <c r="AU2972" s="177" t="s">
        <v>73</v>
      </c>
      <c r="AY2972" s="176" t="s">
        <v>165</v>
      </c>
      <c r="BK2972" s="178">
        <f>BK2973+SUM(BK2974:BK3084)+BK3107</f>
        <v>0</v>
      </c>
    </row>
    <row r="2973" spans="1:65" s="2" customFormat="1" ht="33" customHeight="1">
      <c r="A2973" s="37"/>
      <c r="B2973" s="38"/>
      <c r="C2973" s="181" t="s">
        <v>2204</v>
      </c>
      <c r="D2973" s="181" t="s">
        <v>167</v>
      </c>
      <c r="E2973" s="182" t="s">
        <v>3637</v>
      </c>
      <c r="F2973" s="183" t="s">
        <v>3638</v>
      </c>
      <c r="G2973" s="184" t="s">
        <v>170</v>
      </c>
      <c r="H2973" s="185">
        <v>19.2</v>
      </c>
      <c r="I2973" s="186"/>
      <c r="J2973" s="187">
        <f>ROUND(I2973*H2973,2)</f>
        <v>0</v>
      </c>
      <c r="K2973" s="183" t="s">
        <v>171</v>
      </c>
      <c r="L2973" s="42"/>
      <c r="M2973" s="188" t="s">
        <v>19</v>
      </c>
      <c r="N2973" s="189" t="s">
        <v>41</v>
      </c>
      <c r="O2973" s="67"/>
      <c r="P2973" s="190">
        <f>O2973*H2973</f>
        <v>0</v>
      </c>
      <c r="Q2973" s="190">
        <v>0</v>
      </c>
      <c r="R2973" s="190">
        <f>Q2973*H2973</f>
        <v>0</v>
      </c>
      <c r="S2973" s="190">
        <v>0</v>
      </c>
      <c r="T2973" s="191">
        <f>S2973*H2973</f>
        <v>0</v>
      </c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R2973" s="192" t="s">
        <v>226</v>
      </c>
      <c r="AT2973" s="192" t="s">
        <v>167</v>
      </c>
      <c r="AU2973" s="192" t="s">
        <v>79</v>
      </c>
      <c r="AY2973" s="20" t="s">
        <v>165</v>
      </c>
      <c r="BE2973" s="193">
        <f>IF(N2973="základní",J2973,0)</f>
        <v>0</v>
      </c>
      <c r="BF2973" s="193">
        <f>IF(N2973="snížená",J2973,0)</f>
        <v>0</v>
      </c>
      <c r="BG2973" s="193">
        <f>IF(N2973="zákl. přenesená",J2973,0)</f>
        <v>0</v>
      </c>
      <c r="BH2973" s="193">
        <f>IF(N2973="sníž. přenesená",J2973,0)</f>
        <v>0</v>
      </c>
      <c r="BI2973" s="193">
        <f>IF(N2973="nulová",J2973,0)</f>
        <v>0</v>
      </c>
      <c r="BJ2973" s="20" t="s">
        <v>79</v>
      </c>
      <c r="BK2973" s="193">
        <f>ROUND(I2973*H2973,2)</f>
        <v>0</v>
      </c>
      <c r="BL2973" s="20" t="s">
        <v>226</v>
      </c>
      <c r="BM2973" s="192" t="s">
        <v>3639</v>
      </c>
    </row>
    <row r="2974" spans="1:65" s="2" customFormat="1" ht="11.25">
      <c r="A2974" s="37"/>
      <c r="B2974" s="38"/>
      <c r="C2974" s="39"/>
      <c r="D2974" s="194" t="s">
        <v>172</v>
      </c>
      <c r="E2974" s="39"/>
      <c r="F2974" s="195" t="s">
        <v>3640</v>
      </c>
      <c r="G2974" s="39"/>
      <c r="H2974" s="39"/>
      <c r="I2974" s="196"/>
      <c r="J2974" s="39"/>
      <c r="K2974" s="39"/>
      <c r="L2974" s="42"/>
      <c r="M2974" s="197"/>
      <c r="N2974" s="198"/>
      <c r="O2974" s="67"/>
      <c r="P2974" s="67"/>
      <c r="Q2974" s="67"/>
      <c r="R2974" s="67"/>
      <c r="S2974" s="67"/>
      <c r="T2974" s="68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T2974" s="20" t="s">
        <v>172</v>
      </c>
      <c r="AU2974" s="20" t="s">
        <v>79</v>
      </c>
    </row>
    <row r="2975" spans="1:65" s="13" customFormat="1" ht="11.25">
      <c r="B2975" s="199"/>
      <c r="C2975" s="200"/>
      <c r="D2975" s="201" t="s">
        <v>181</v>
      </c>
      <c r="E2975" s="202" t="s">
        <v>19</v>
      </c>
      <c r="F2975" s="203" t="s">
        <v>3641</v>
      </c>
      <c r="G2975" s="200"/>
      <c r="H2975" s="204">
        <v>19.2</v>
      </c>
      <c r="I2975" s="205"/>
      <c r="J2975" s="200"/>
      <c r="K2975" s="200"/>
      <c r="L2975" s="206"/>
      <c r="M2975" s="207"/>
      <c r="N2975" s="208"/>
      <c r="O2975" s="208"/>
      <c r="P2975" s="208"/>
      <c r="Q2975" s="208"/>
      <c r="R2975" s="208"/>
      <c r="S2975" s="208"/>
      <c r="T2975" s="209"/>
      <c r="AT2975" s="210" t="s">
        <v>181</v>
      </c>
      <c r="AU2975" s="210" t="s">
        <v>79</v>
      </c>
      <c r="AV2975" s="13" t="s">
        <v>79</v>
      </c>
      <c r="AW2975" s="13" t="s">
        <v>31</v>
      </c>
      <c r="AX2975" s="13" t="s">
        <v>73</v>
      </c>
      <c r="AY2975" s="210" t="s">
        <v>165</v>
      </c>
    </row>
    <row r="2976" spans="1:65" s="2" customFormat="1" ht="21.75" customHeight="1">
      <c r="A2976" s="37"/>
      <c r="B2976" s="38"/>
      <c r="C2976" s="233" t="s">
        <v>3642</v>
      </c>
      <c r="D2976" s="233" t="s">
        <v>502</v>
      </c>
      <c r="E2976" s="234" t="s">
        <v>3643</v>
      </c>
      <c r="F2976" s="235" t="s">
        <v>3644</v>
      </c>
      <c r="G2976" s="236" t="s">
        <v>170</v>
      </c>
      <c r="H2976" s="237">
        <v>21.12</v>
      </c>
      <c r="I2976" s="238"/>
      <c r="J2976" s="239">
        <f>ROUND(I2976*H2976,2)</f>
        <v>0</v>
      </c>
      <c r="K2976" s="235" t="s">
        <v>171</v>
      </c>
      <c r="L2976" s="240"/>
      <c r="M2976" s="241" t="s">
        <v>19</v>
      </c>
      <c r="N2976" s="242" t="s">
        <v>41</v>
      </c>
      <c r="O2976" s="67"/>
      <c r="P2976" s="190">
        <f>O2976*H2976</f>
        <v>0</v>
      </c>
      <c r="Q2976" s="190">
        <v>2.0000000000000001E-4</v>
      </c>
      <c r="R2976" s="190">
        <f>Q2976*H2976</f>
        <v>4.2240000000000003E-3</v>
      </c>
      <c r="S2976" s="190">
        <v>0</v>
      </c>
      <c r="T2976" s="191">
        <f>S2976*H2976</f>
        <v>0</v>
      </c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R2976" s="192" t="s">
        <v>297</v>
      </c>
      <c r="AT2976" s="192" t="s">
        <v>502</v>
      </c>
      <c r="AU2976" s="192" t="s">
        <v>79</v>
      </c>
      <c r="AY2976" s="20" t="s">
        <v>165</v>
      </c>
      <c r="BE2976" s="193">
        <f>IF(N2976="základní",J2976,0)</f>
        <v>0</v>
      </c>
      <c r="BF2976" s="193">
        <f>IF(N2976="snížená",J2976,0)</f>
        <v>0</v>
      </c>
      <c r="BG2976" s="193">
        <f>IF(N2976="zákl. přenesená",J2976,0)</f>
        <v>0</v>
      </c>
      <c r="BH2976" s="193">
        <f>IF(N2976="sníž. přenesená",J2976,0)</f>
        <v>0</v>
      </c>
      <c r="BI2976" s="193">
        <f>IF(N2976="nulová",J2976,0)</f>
        <v>0</v>
      </c>
      <c r="BJ2976" s="20" t="s">
        <v>79</v>
      </c>
      <c r="BK2976" s="193">
        <f>ROUND(I2976*H2976,2)</f>
        <v>0</v>
      </c>
      <c r="BL2976" s="20" t="s">
        <v>226</v>
      </c>
      <c r="BM2976" s="192" t="s">
        <v>3645</v>
      </c>
    </row>
    <row r="2977" spans="1:65" s="13" customFormat="1" ht="11.25">
      <c r="B2977" s="199"/>
      <c r="C2977" s="200"/>
      <c r="D2977" s="201" t="s">
        <v>181</v>
      </c>
      <c r="E2977" s="200"/>
      <c r="F2977" s="203" t="s">
        <v>3646</v>
      </c>
      <c r="G2977" s="200"/>
      <c r="H2977" s="204">
        <v>21.12</v>
      </c>
      <c r="I2977" s="205"/>
      <c r="J2977" s="200"/>
      <c r="K2977" s="200"/>
      <c r="L2977" s="206"/>
      <c r="M2977" s="207"/>
      <c r="N2977" s="208"/>
      <c r="O2977" s="208"/>
      <c r="P2977" s="208"/>
      <c r="Q2977" s="208"/>
      <c r="R2977" s="208"/>
      <c r="S2977" s="208"/>
      <c r="T2977" s="209"/>
      <c r="AT2977" s="210" t="s">
        <v>181</v>
      </c>
      <c r="AU2977" s="210" t="s">
        <v>79</v>
      </c>
      <c r="AV2977" s="13" t="s">
        <v>79</v>
      </c>
      <c r="AW2977" s="13" t="s">
        <v>4</v>
      </c>
      <c r="AX2977" s="13" t="s">
        <v>73</v>
      </c>
      <c r="AY2977" s="210" t="s">
        <v>165</v>
      </c>
    </row>
    <row r="2978" spans="1:65" s="2" customFormat="1" ht="24.2" customHeight="1">
      <c r="A2978" s="37"/>
      <c r="B2978" s="38"/>
      <c r="C2978" s="181" t="s">
        <v>2209</v>
      </c>
      <c r="D2978" s="181" t="s">
        <v>167</v>
      </c>
      <c r="E2978" s="182" t="s">
        <v>3647</v>
      </c>
      <c r="F2978" s="183" t="s">
        <v>3648</v>
      </c>
      <c r="G2978" s="184" t="s">
        <v>290</v>
      </c>
      <c r="H2978" s="185">
        <v>4</v>
      </c>
      <c r="I2978" s="186"/>
      <c r="J2978" s="187">
        <f>ROUND(I2978*H2978,2)</f>
        <v>0</v>
      </c>
      <c r="K2978" s="183" t="s">
        <v>171</v>
      </c>
      <c r="L2978" s="42"/>
      <c r="M2978" s="188" t="s">
        <v>19</v>
      </c>
      <c r="N2978" s="189" t="s">
        <v>41</v>
      </c>
      <c r="O2978" s="67"/>
      <c r="P2978" s="190">
        <f>O2978*H2978</f>
        <v>0</v>
      </c>
      <c r="Q2978" s="190">
        <v>0</v>
      </c>
      <c r="R2978" s="190">
        <f>Q2978*H2978</f>
        <v>0</v>
      </c>
      <c r="S2978" s="190">
        <v>0</v>
      </c>
      <c r="T2978" s="191">
        <f>S2978*H2978</f>
        <v>0</v>
      </c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R2978" s="192" t="s">
        <v>226</v>
      </c>
      <c r="AT2978" s="192" t="s">
        <v>167</v>
      </c>
      <c r="AU2978" s="192" t="s">
        <v>79</v>
      </c>
      <c r="AY2978" s="20" t="s">
        <v>165</v>
      </c>
      <c r="BE2978" s="193">
        <f>IF(N2978="základní",J2978,0)</f>
        <v>0</v>
      </c>
      <c r="BF2978" s="193">
        <f>IF(N2978="snížená",J2978,0)</f>
        <v>0</v>
      </c>
      <c r="BG2978" s="193">
        <f>IF(N2978="zákl. přenesená",J2978,0)</f>
        <v>0</v>
      </c>
      <c r="BH2978" s="193">
        <f>IF(N2978="sníž. přenesená",J2978,0)</f>
        <v>0</v>
      </c>
      <c r="BI2978" s="193">
        <f>IF(N2978="nulová",J2978,0)</f>
        <v>0</v>
      </c>
      <c r="BJ2978" s="20" t="s">
        <v>79</v>
      </c>
      <c r="BK2978" s="193">
        <f>ROUND(I2978*H2978,2)</f>
        <v>0</v>
      </c>
      <c r="BL2978" s="20" t="s">
        <v>226</v>
      </c>
      <c r="BM2978" s="192" t="s">
        <v>3649</v>
      </c>
    </row>
    <row r="2979" spans="1:65" s="2" customFormat="1" ht="11.25">
      <c r="A2979" s="37"/>
      <c r="B2979" s="38"/>
      <c r="C2979" s="39"/>
      <c r="D2979" s="194" t="s">
        <v>172</v>
      </c>
      <c r="E2979" s="39"/>
      <c r="F2979" s="195" t="s">
        <v>3650</v>
      </c>
      <c r="G2979" s="39"/>
      <c r="H2979" s="39"/>
      <c r="I2979" s="196"/>
      <c r="J2979" s="39"/>
      <c r="K2979" s="39"/>
      <c r="L2979" s="42"/>
      <c r="M2979" s="197"/>
      <c r="N2979" s="198"/>
      <c r="O2979" s="67"/>
      <c r="P2979" s="67"/>
      <c r="Q2979" s="67"/>
      <c r="R2979" s="67"/>
      <c r="S2979" s="67"/>
      <c r="T2979" s="68"/>
      <c r="U2979" s="37"/>
      <c r="V2979" s="37"/>
      <c r="W2979" s="37"/>
      <c r="X2979" s="37"/>
      <c r="Y2979" s="37"/>
      <c r="Z2979" s="37"/>
      <c r="AA2979" s="37"/>
      <c r="AB2979" s="37"/>
      <c r="AC2979" s="37"/>
      <c r="AD2979" s="37"/>
      <c r="AE2979" s="37"/>
      <c r="AT2979" s="20" t="s">
        <v>172</v>
      </c>
      <c r="AU2979" s="20" t="s">
        <v>79</v>
      </c>
    </row>
    <row r="2980" spans="1:65" s="13" customFormat="1" ht="11.25">
      <c r="B2980" s="199"/>
      <c r="C2980" s="200"/>
      <c r="D2980" s="201" t="s">
        <v>181</v>
      </c>
      <c r="E2980" s="202" t="s">
        <v>19</v>
      </c>
      <c r="F2980" s="203" t="s">
        <v>3651</v>
      </c>
      <c r="G2980" s="200"/>
      <c r="H2980" s="204">
        <v>4</v>
      </c>
      <c r="I2980" s="205"/>
      <c r="J2980" s="200"/>
      <c r="K2980" s="200"/>
      <c r="L2980" s="206"/>
      <c r="M2980" s="207"/>
      <c r="N2980" s="208"/>
      <c r="O2980" s="208"/>
      <c r="P2980" s="208"/>
      <c r="Q2980" s="208"/>
      <c r="R2980" s="208"/>
      <c r="S2980" s="208"/>
      <c r="T2980" s="209"/>
      <c r="AT2980" s="210" t="s">
        <v>181</v>
      </c>
      <c r="AU2980" s="210" t="s">
        <v>79</v>
      </c>
      <c r="AV2980" s="13" t="s">
        <v>79</v>
      </c>
      <c r="AW2980" s="13" t="s">
        <v>31</v>
      </c>
      <c r="AX2980" s="13" t="s">
        <v>69</v>
      </c>
      <c r="AY2980" s="210" t="s">
        <v>165</v>
      </c>
    </row>
    <row r="2981" spans="1:65" s="15" customFormat="1" ht="11.25">
      <c r="B2981" s="221"/>
      <c r="C2981" s="222"/>
      <c r="D2981" s="201" t="s">
        <v>181</v>
      </c>
      <c r="E2981" s="223" t="s">
        <v>19</v>
      </c>
      <c r="F2981" s="224" t="s">
        <v>184</v>
      </c>
      <c r="G2981" s="222"/>
      <c r="H2981" s="225">
        <v>4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181</v>
      </c>
      <c r="AU2981" s="231" t="s">
        <v>79</v>
      </c>
      <c r="AV2981" s="15" t="s">
        <v>88</v>
      </c>
      <c r="AW2981" s="15" t="s">
        <v>31</v>
      </c>
      <c r="AX2981" s="15" t="s">
        <v>73</v>
      </c>
      <c r="AY2981" s="231" t="s">
        <v>165</v>
      </c>
    </row>
    <row r="2982" spans="1:65" s="2" customFormat="1" ht="16.5" customHeight="1">
      <c r="A2982" s="37"/>
      <c r="B2982" s="38"/>
      <c r="C2982" s="233" t="s">
        <v>3652</v>
      </c>
      <c r="D2982" s="233" t="s">
        <v>502</v>
      </c>
      <c r="E2982" s="234" t="s">
        <v>3653</v>
      </c>
      <c r="F2982" s="235" t="s">
        <v>3654</v>
      </c>
      <c r="G2982" s="236" t="s">
        <v>323</v>
      </c>
      <c r="H2982" s="237">
        <v>6.3360000000000003</v>
      </c>
      <c r="I2982" s="238"/>
      <c r="J2982" s="239">
        <f>ROUND(I2982*H2982,2)</f>
        <v>0</v>
      </c>
      <c r="K2982" s="235" t="s">
        <v>171</v>
      </c>
      <c r="L2982" s="240"/>
      <c r="M2982" s="241" t="s">
        <v>19</v>
      </c>
      <c r="N2982" s="242" t="s">
        <v>41</v>
      </c>
      <c r="O2982" s="67"/>
      <c r="P2982" s="190">
        <f>O2982*H2982</f>
        <v>0</v>
      </c>
      <c r="Q2982" s="190">
        <v>1.7999999999999999E-2</v>
      </c>
      <c r="R2982" s="190">
        <f>Q2982*H2982</f>
        <v>0.114048</v>
      </c>
      <c r="S2982" s="190">
        <v>0</v>
      </c>
      <c r="T2982" s="191">
        <f>S2982*H2982</f>
        <v>0</v>
      </c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R2982" s="192" t="s">
        <v>297</v>
      </c>
      <c r="AT2982" s="192" t="s">
        <v>502</v>
      </c>
      <c r="AU2982" s="192" t="s">
        <v>79</v>
      </c>
      <c r="AY2982" s="20" t="s">
        <v>165</v>
      </c>
      <c r="BE2982" s="193">
        <f>IF(N2982="základní",J2982,0)</f>
        <v>0</v>
      </c>
      <c r="BF2982" s="193">
        <f>IF(N2982="snížená",J2982,0)</f>
        <v>0</v>
      </c>
      <c r="BG2982" s="193">
        <f>IF(N2982="zákl. přenesená",J2982,0)</f>
        <v>0</v>
      </c>
      <c r="BH2982" s="193">
        <f>IF(N2982="sníž. přenesená",J2982,0)</f>
        <v>0</v>
      </c>
      <c r="BI2982" s="193">
        <f>IF(N2982="nulová",J2982,0)</f>
        <v>0</v>
      </c>
      <c r="BJ2982" s="20" t="s">
        <v>79</v>
      </c>
      <c r="BK2982" s="193">
        <f>ROUND(I2982*H2982,2)</f>
        <v>0</v>
      </c>
      <c r="BL2982" s="20" t="s">
        <v>226</v>
      </c>
      <c r="BM2982" s="192" t="s">
        <v>3655</v>
      </c>
    </row>
    <row r="2983" spans="1:65" s="13" customFormat="1" ht="11.25">
      <c r="B2983" s="199"/>
      <c r="C2983" s="200"/>
      <c r="D2983" s="201" t="s">
        <v>181</v>
      </c>
      <c r="E2983" s="200"/>
      <c r="F2983" s="203" t="s">
        <v>3656</v>
      </c>
      <c r="G2983" s="200"/>
      <c r="H2983" s="204">
        <v>6.3360000000000003</v>
      </c>
      <c r="I2983" s="205"/>
      <c r="J2983" s="200"/>
      <c r="K2983" s="200"/>
      <c r="L2983" s="206"/>
      <c r="M2983" s="207"/>
      <c r="N2983" s="208"/>
      <c r="O2983" s="208"/>
      <c r="P2983" s="208"/>
      <c r="Q2983" s="208"/>
      <c r="R2983" s="208"/>
      <c r="S2983" s="208"/>
      <c r="T2983" s="209"/>
      <c r="AT2983" s="210" t="s">
        <v>181</v>
      </c>
      <c r="AU2983" s="210" t="s">
        <v>79</v>
      </c>
      <c r="AV2983" s="13" t="s">
        <v>79</v>
      </c>
      <c r="AW2983" s="13" t="s">
        <v>4</v>
      </c>
      <c r="AX2983" s="13" t="s">
        <v>73</v>
      </c>
      <c r="AY2983" s="210" t="s">
        <v>165</v>
      </c>
    </row>
    <row r="2984" spans="1:65" s="2" customFormat="1" ht="24.2" customHeight="1">
      <c r="A2984" s="37"/>
      <c r="B2984" s="38"/>
      <c r="C2984" s="181" t="s">
        <v>2214</v>
      </c>
      <c r="D2984" s="181" t="s">
        <v>167</v>
      </c>
      <c r="E2984" s="182" t="s">
        <v>3657</v>
      </c>
      <c r="F2984" s="183" t="s">
        <v>3658</v>
      </c>
      <c r="G2984" s="184" t="s">
        <v>290</v>
      </c>
      <c r="H2984" s="185">
        <v>4</v>
      </c>
      <c r="I2984" s="186"/>
      <c r="J2984" s="187">
        <f>ROUND(I2984*H2984,2)</f>
        <v>0</v>
      </c>
      <c r="K2984" s="183" t="s">
        <v>171</v>
      </c>
      <c r="L2984" s="42"/>
      <c r="M2984" s="188" t="s">
        <v>19</v>
      </c>
      <c r="N2984" s="189" t="s">
        <v>41</v>
      </c>
      <c r="O2984" s="67"/>
      <c r="P2984" s="190">
        <f>O2984*H2984</f>
        <v>0</v>
      </c>
      <c r="Q2984" s="190">
        <v>0</v>
      </c>
      <c r="R2984" s="190">
        <f>Q2984*H2984</f>
        <v>0</v>
      </c>
      <c r="S2984" s="190">
        <v>0</v>
      </c>
      <c r="T2984" s="191">
        <f>S2984*H2984</f>
        <v>0</v>
      </c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R2984" s="192" t="s">
        <v>226</v>
      </c>
      <c r="AT2984" s="192" t="s">
        <v>167</v>
      </c>
      <c r="AU2984" s="192" t="s">
        <v>79</v>
      </c>
      <c r="AY2984" s="20" t="s">
        <v>165</v>
      </c>
      <c r="BE2984" s="193">
        <f>IF(N2984="základní",J2984,0)</f>
        <v>0</v>
      </c>
      <c r="BF2984" s="193">
        <f>IF(N2984="snížená",J2984,0)</f>
        <v>0</v>
      </c>
      <c r="BG2984" s="193">
        <f>IF(N2984="zákl. přenesená",J2984,0)</f>
        <v>0</v>
      </c>
      <c r="BH2984" s="193">
        <f>IF(N2984="sníž. přenesená",J2984,0)</f>
        <v>0</v>
      </c>
      <c r="BI2984" s="193">
        <f>IF(N2984="nulová",J2984,0)</f>
        <v>0</v>
      </c>
      <c r="BJ2984" s="20" t="s">
        <v>79</v>
      </c>
      <c r="BK2984" s="193">
        <f>ROUND(I2984*H2984,2)</f>
        <v>0</v>
      </c>
      <c r="BL2984" s="20" t="s">
        <v>226</v>
      </c>
      <c r="BM2984" s="192" t="s">
        <v>3659</v>
      </c>
    </row>
    <row r="2985" spans="1:65" s="2" customFormat="1" ht="11.25">
      <c r="A2985" s="37"/>
      <c r="B2985" s="38"/>
      <c r="C2985" s="39"/>
      <c r="D2985" s="194" t="s">
        <v>172</v>
      </c>
      <c r="E2985" s="39"/>
      <c r="F2985" s="195" t="s">
        <v>3660</v>
      </c>
      <c r="G2985" s="39"/>
      <c r="H2985" s="39"/>
      <c r="I2985" s="196"/>
      <c r="J2985" s="39"/>
      <c r="K2985" s="39"/>
      <c r="L2985" s="42"/>
      <c r="M2985" s="197"/>
      <c r="N2985" s="198"/>
      <c r="O2985" s="67"/>
      <c r="P2985" s="67"/>
      <c r="Q2985" s="67"/>
      <c r="R2985" s="67"/>
      <c r="S2985" s="67"/>
      <c r="T2985" s="68"/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T2985" s="20" t="s">
        <v>172</v>
      </c>
      <c r="AU2985" s="20" t="s">
        <v>79</v>
      </c>
    </row>
    <row r="2986" spans="1:65" s="2" customFormat="1" ht="24.2" customHeight="1">
      <c r="A2986" s="37"/>
      <c r="B2986" s="38"/>
      <c r="C2986" s="233" t="s">
        <v>3661</v>
      </c>
      <c r="D2986" s="233" t="s">
        <v>502</v>
      </c>
      <c r="E2986" s="234" t="s">
        <v>3662</v>
      </c>
      <c r="F2986" s="235" t="s">
        <v>3663</v>
      </c>
      <c r="G2986" s="236" t="s">
        <v>323</v>
      </c>
      <c r="H2986" s="237">
        <v>5.76</v>
      </c>
      <c r="I2986" s="238"/>
      <c r="J2986" s="239">
        <f>ROUND(I2986*H2986,2)</f>
        <v>0</v>
      </c>
      <c r="K2986" s="235" t="s">
        <v>171</v>
      </c>
      <c r="L2986" s="240"/>
      <c r="M2986" s="241" t="s">
        <v>19</v>
      </c>
      <c r="N2986" s="242" t="s">
        <v>41</v>
      </c>
      <c r="O2986" s="67"/>
      <c r="P2986" s="190">
        <f>O2986*H2986</f>
        <v>0</v>
      </c>
      <c r="Q2986" s="190">
        <v>1.4999999999999999E-2</v>
      </c>
      <c r="R2986" s="190">
        <f>Q2986*H2986</f>
        <v>8.6399999999999991E-2</v>
      </c>
      <c r="S2986" s="190">
        <v>0</v>
      </c>
      <c r="T2986" s="191">
        <f>S2986*H2986</f>
        <v>0</v>
      </c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R2986" s="192" t="s">
        <v>297</v>
      </c>
      <c r="AT2986" s="192" t="s">
        <v>502</v>
      </c>
      <c r="AU2986" s="192" t="s">
        <v>79</v>
      </c>
      <c r="AY2986" s="20" t="s">
        <v>165</v>
      </c>
      <c r="BE2986" s="193">
        <f>IF(N2986="základní",J2986,0)</f>
        <v>0</v>
      </c>
      <c r="BF2986" s="193">
        <f>IF(N2986="snížená",J2986,0)</f>
        <v>0</v>
      </c>
      <c r="BG2986" s="193">
        <f>IF(N2986="zákl. přenesená",J2986,0)</f>
        <v>0</v>
      </c>
      <c r="BH2986" s="193">
        <f>IF(N2986="sníž. přenesená",J2986,0)</f>
        <v>0</v>
      </c>
      <c r="BI2986" s="193">
        <f>IF(N2986="nulová",J2986,0)</f>
        <v>0</v>
      </c>
      <c r="BJ2986" s="20" t="s">
        <v>79</v>
      </c>
      <c r="BK2986" s="193">
        <f>ROUND(I2986*H2986,2)</f>
        <v>0</v>
      </c>
      <c r="BL2986" s="20" t="s">
        <v>226</v>
      </c>
      <c r="BM2986" s="192" t="s">
        <v>3664</v>
      </c>
    </row>
    <row r="2987" spans="1:65" s="13" customFormat="1" ht="11.25">
      <c r="B2987" s="199"/>
      <c r="C2987" s="200"/>
      <c r="D2987" s="201" t="s">
        <v>181</v>
      </c>
      <c r="E2987" s="202" t="s">
        <v>19</v>
      </c>
      <c r="F2987" s="203" t="s">
        <v>3665</v>
      </c>
      <c r="G2987" s="200"/>
      <c r="H2987" s="204">
        <v>5.76</v>
      </c>
      <c r="I2987" s="205"/>
      <c r="J2987" s="200"/>
      <c r="K2987" s="200"/>
      <c r="L2987" s="206"/>
      <c r="M2987" s="207"/>
      <c r="N2987" s="208"/>
      <c r="O2987" s="208"/>
      <c r="P2987" s="208"/>
      <c r="Q2987" s="208"/>
      <c r="R2987" s="208"/>
      <c r="S2987" s="208"/>
      <c r="T2987" s="209"/>
      <c r="AT2987" s="210" t="s">
        <v>181</v>
      </c>
      <c r="AU2987" s="210" t="s">
        <v>79</v>
      </c>
      <c r="AV2987" s="13" t="s">
        <v>79</v>
      </c>
      <c r="AW2987" s="13" t="s">
        <v>31</v>
      </c>
      <c r="AX2987" s="13" t="s">
        <v>69</v>
      </c>
      <c r="AY2987" s="210" t="s">
        <v>165</v>
      </c>
    </row>
    <row r="2988" spans="1:65" s="15" customFormat="1" ht="11.25">
      <c r="B2988" s="221"/>
      <c r="C2988" s="222"/>
      <c r="D2988" s="201" t="s">
        <v>181</v>
      </c>
      <c r="E2988" s="223" t="s">
        <v>19</v>
      </c>
      <c r="F2988" s="224" t="s">
        <v>184</v>
      </c>
      <c r="G2988" s="222"/>
      <c r="H2988" s="225">
        <v>5.76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181</v>
      </c>
      <c r="AU2988" s="231" t="s">
        <v>79</v>
      </c>
      <c r="AV2988" s="15" t="s">
        <v>88</v>
      </c>
      <c r="AW2988" s="15" t="s">
        <v>31</v>
      </c>
      <c r="AX2988" s="15" t="s">
        <v>73</v>
      </c>
      <c r="AY2988" s="231" t="s">
        <v>165</v>
      </c>
    </row>
    <row r="2989" spans="1:65" s="2" customFormat="1" ht="37.9" customHeight="1">
      <c r="A2989" s="37"/>
      <c r="B2989" s="38"/>
      <c r="C2989" s="181" t="s">
        <v>2219</v>
      </c>
      <c r="D2989" s="181" t="s">
        <v>167</v>
      </c>
      <c r="E2989" s="182" t="s">
        <v>3666</v>
      </c>
      <c r="F2989" s="183" t="s">
        <v>3667</v>
      </c>
      <c r="G2989" s="184" t="s">
        <v>323</v>
      </c>
      <c r="H2989" s="185">
        <v>2.88</v>
      </c>
      <c r="I2989" s="186"/>
      <c r="J2989" s="187">
        <f>ROUND(I2989*H2989,2)</f>
        <v>0</v>
      </c>
      <c r="K2989" s="183" t="s">
        <v>171</v>
      </c>
      <c r="L2989" s="42"/>
      <c r="M2989" s="188" t="s">
        <v>19</v>
      </c>
      <c r="N2989" s="189" t="s">
        <v>41</v>
      </c>
      <c r="O2989" s="67"/>
      <c r="P2989" s="190">
        <f>O2989*H2989</f>
        <v>0</v>
      </c>
      <c r="Q2989" s="190">
        <v>1.2999999999999999E-4</v>
      </c>
      <c r="R2989" s="190">
        <f>Q2989*H2989</f>
        <v>3.7439999999999994E-4</v>
      </c>
      <c r="S2989" s="190">
        <v>0</v>
      </c>
      <c r="T2989" s="191">
        <f>S2989*H2989</f>
        <v>0</v>
      </c>
      <c r="U2989" s="37"/>
      <c r="V2989" s="37"/>
      <c r="W2989" s="37"/>
      <c r="X2989" s="37"/>
      <c r="Y2989" s="37"/>
      <c r="Z2989" s="37"/>
      <c r="AA2989" s="37"/>
      <c r="AB2989" s="37"/>
      <c r="AC2989" s="37"/>
      <c r="AD2989" s="37"/>
      <c r="AE2989" s="37"/>
      <c r="AR2989" s="192" t="s">
        <v>226</v>
      </c>
      <c r="AT2989" s="192" t="s">
        <v>167</v>
      </c>
      <c r="AU2989" s="192" t="s">
        <v>79</v>
      </c>
      <c r="AY2989" s="20" t="s">
        <v>165</v>
      </c>
      <c r="BE2989" s="193">
        <f>IF(N2989="základní",J2989,0)</f>
        <v>0</v>
      </c>
      <c r="BF2989" s="193">
        <f>IF(N2989="snížená",J2989,0)</f>
        <v>0</v>
      </c>
      <c r="BG2989" s="193">
        <f>IF(N2989="zákl. přenesená",J2989,0)</f>
        <v>0</v>
      </c>
      <c r="BH2989" s="193">
        <f>IF(N2989="sníž. přenesená",J2989,0)</f>
        <v>0</v>
      </c>
      <c r="BI2989" s="193">
        <f>IF(N2989="nulová",J2989,0)</f>
        <v>0</v>
      </c>
      <c r="BJ2989" s="20" t="s">
        <v>79</v>
      </c>
      <c r="BK2989" s="193">
        <f>ROUND(I2989*H2989,2)</f>
        <v>0</v>
      </c>
      <c r="BL2989" s="20" t="s">
        <v>226</v>
      </c>
      <c r="BM2989" s="192" t="s">
        <v>3668</v>
      </c>
    </row>
    <row r="2990" spans="1:65" s="2" customFormat="1" ht="11.25">
      <c r="A2990" s="37"/>
      <c r="B2990" s="38"/>
      <c r="C2990" s="39"/>
      <c r="D2990" s="194" t="s">
        <v>172</v>
      </c>
      <c r="E2990" s="39"/>
      <c r="F2990" s="195" t="s">
        <v>3669</v>
      </c>
      <c r="G2990" s="39"/>
      <c r="H2990" s="39"/>
      <c r="I2990" s="196"/>
      <c r="J2990" s="39"/>
      <c r="K2990" s="39"/>
      <c r="L2990" s="42"/>
      <c r="M2990" s="197"/>
      <c r="N2990" s="198"/>
      <c r="O2990" s="67"/>
      <c r="P2990" s="67"/>
      <c r="Q2990" s="67"/>
      <c r="R2990" s="67"/>
      <c r="S2990" s="67"/>
      <c r="T2990" s="68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T2990" s="20" t="s">
        <v>172</v>
      </c>
      <c r="AU2990" s="20" t="s">
        <v>79</v>
      </c>
    </row>
    <row r="2991" spans="1:65" s="13" customFormat="1" ht="11.25">
      <c r="B2991" s="199"/>
      <c r="C2991" s="200"/>
      <c r="D2991" s="201" t="s">
        <v>181</v>
      </c>
      <c r="E2991" s="202" t="s">
        <v>19</v>
      </c>
      <c r="F2991" s="203" t="s">
        <v>3670</v>
      </c>
      <c r="G2991" s="200"/>
      <c r="H2991" s="204">
        <v>2.88</v>
      </c>
      <c r="I2991" s="205"/>
      <c r="J2991" s="200"/>
      <c r="K2991" s="200"/>
      <c r="L2991" s="206"/>
      <c r="M2991" s="207"/>
      <c r="N2991" s="208"/>
      <c r="O2991" s="208"/>
      <c r="P2991" s="208"/>
      <c r="Q2991" s="208"/>
      <c r="R2991" s="208"/>
      <c r="S2991" s="208"/>
      <c r="T2991" s="209"/>
      <c r="AT2991" s="210" t="s">
        <v>181</v>
      </c>
      <c r="AU2991" s="210" t="s">
        <v>79</v>
      </c>
      <c r="AV2991" s="13" t="s">
        <v>79</v>
      </c>
      <c r="AW2991" s="13" t="s">
        <v>31</v>
      </c>
      <c r="AX2991" s="13" t="s">
        <v>73</v>
      </c>
      <c r="AY2991" s="210" t="s">
        <v>165</v>
      </c>
    </row>
    <row r="2992" spans="1:65" s="2" customFormat="1" ht="24.2" customHeight="1">
      <c r="A2992" s="37"/>
      <c r="B2992" s="38"/>
      <c r="C2992" s="233" t="s">
        <v>3671</v>
      </c>
      <c r="D2992" s="233" t="s">
        <v>502</v>
      </c>
      <c r="E2992" s="234" t="s">
        <v>3672</v>
      </c>
      <c r="F2992" s="235" t="s">
        <v>3673</v>
      </c>
      <c r="G2992" s="236" t="s">
        <v>290</v>
      </c>
      <c r="H2992" s="237">
        <v>12</v>
      </c>
      <c r="I2992" s="238"/>
      <c r="J2992" s="239">
        <f>ROUND(I2992*H2992,2)</f>
        <v>0</v>
      </c>
      <c r="K2992" s="235" t="s">
        <v>531</v>
      </c>
      <c r="L2992" s="240"/>
      <c r="M2992" s="241" t="s">
        <v>19</v>
      </c>
      <c r="N2992" s="242" t="s">
        <v>41</v>
      </c>
      <c r="O2992" s="67"/>
      <c r="P2992" s="190">
        <f>O2992*H2992</f>
        <v>0</v>
      </c>
      <c r="Q2992" s="190">
        <v>0</v>
      </c>
      <c r="R2992" s="190">
        <f>Q2992*H2992</f>
        <v>0</v>
      </c>
      <c r="S2992" s="190">
        <v>0</v>
      </c>
      <c r="T2992" s="191">
        <f>S2992*H2992</f>
        <v>0</v>
      </c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R2992" s="192" t="s">
        <v>297</v>
      </c>
      <c r="AT2992" s="192" t="s">
        <v>502</v>
      </c>
      <c r="AU2992" s="192" t="s">
        <v>79</v>
      </c>
      <c r="AY2992" s="20" t="s">
        <v>165</v>
      </c>
      <c r="BE2992" s="193">
        <f>IF(N2992="základní",J2992,0)</f>
        <v>0</v>
      </c>
      <c r="BF2992" s="193">
        <f>IF(N2992="snížená",J2992,0)</f>
        <v>0</v>
      </c>
      <c r="BG2992" s="193">
        <f>IF(N2992="zákl. přenesená",J2992,0)</f>
        <v>0</v>
      </c>
      <c r="BH2992" s="193">
        <f>IF(N2992="sníž. přenesená",J2992,0)</f>
        <v>0</v>
      </c>
      <c r="BI2992" s="193">
        <f>IF(N2992="nulová",J2992,0)</f>
        <v>0</v>
      </c>
      <c r="BJ2992" s="20" t="s">
        <v>79</v>
      </c>
      <c r="BK2992" s="193">
        <f>ROUND(I2992*H2992,2)</f>
        <v>0</v>
      </c>
      <c r="BL2992" s="20" t="s">
        <v>226</v>
      </c>
      <c r="BM2992" s="192" t="s">
        <v>3674</v>
      </c>
    </row>
    <row r="2993" spans="1:65" s="2" customFormat="1" ht="24.2" customHeight="1">
      <c r="A2993" s="37"/>
      <c r="B2993" s="38"/>
      <c r="C2993" s="181" t="s">
        <v>2224</v>
      </c>
      <c r="D2993" s="181" t="s">
        <v>167</v>
      </c>
      <c r="E2993" s="182" t="s">
        <v>3675</v>
      </c>
      <c r="F2993" s="183" t="s">
        <v>3676</v>
      </c>
      <c r="G2993" s="184" t="s">
        <v>290</v>
      </c>
      <c r="H2993" s="185">
        <v>1</v>
      </c>
      <c r="I2993" s="186"/>
      <c r="J2993" s="187">
        <f>ROUND(I2993*H2993,2)</f>
        <v>0</v>
      </c>
      <c r="K2993" s="183" t="s">
        <v>171</v>
      </c>
      <c r="L2993" s="42"/>
      <c r="M2993" s="188" t="s">
        <v>19</v>
      </c>
      <c r="N2993" s="189" t="s">
        <v>41</v>
      </c>
      <c r="O2993" s="67"/>
      <c r="P2993" s="190">
        <f>O2993*H2993</f>
        <v>0</v>
      </c>
      <c r="Q2993" s="190">
        <v>0</v>
      </c>
      <c r="R2993" s="190">
        <f>Q2993*H2993</f>
        <v>0</v>
      </c>
      <c r="S2993" s="190">
        <v>0</v>
      </c>
      <c r="T2993" s="191">
        <f>S2993*H2993</f>
        <v>0</v>
      </c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R2993" s="192" t="s">
        <v>226</v>
      </c>
      <c r="AT2993" s="192" t="s">
        <v>167</v>
      </c>
      <c r="AU2993" s="192" t="s">
        <v>79</v>
      </c>
      <c r="AY2993" s="20" t="s">
        <v>165</v>
      </c>
      <c r="BE2993" s="193">
        <f>IF(N2993="základní",J2993,0)</f>
        <v>0</v>
      </c>
      <c r="BF2993" s="193">
        <f>IF(N2993="snížená",J2993,0)</f>
        <v>0</v>
      </c>
      <c r="BG2993" s="193">
        <f>IF(N2993="zákl. přenesená",J2993,0)</f>
        <v>0</v>
      </c>
      <c r="BH2993" s="193">
        <f>IF(N2993="sníž. přenesená",J2993,0)</f>
        <v>0</v>
      </c>
      <c r="BI2993" s="193">
        <f>IF(N2993="nulová",J2993,0)</f>
        <v>0</v>
      </c>
      <c r="BJ2993" s="20" t="s">
        <v>79</v>
      </c>
      <c r="BK2993" s="193">
        <f>ROUND(I2993*H2993,2)</f>
        <v>0</v>
      </c>
      <c r="BL2993" s="20" t="s">
        <v>226</v>
      </c>
      <c r="BM2993" s="192" t="s">
        <v>3677</v>
      </c>
    </row>
    <row r="2994" spans="1:65" s="2" customFormat="1" ht="11.25">
      <c r="A2994" s="37"/>
      <c r="B2994" s="38"/>
      <c r="C2994" s="39"/>
      <c r="D2994" s="194" t="s">
        <v>172</v>
      </c>
      <c r="E2994" s="39"/>
      <c r="F2994" s="195" t="s">
        <v>3678</v>
      </c>
      <c r="G2994" s="39"/>
      <c r="H2994" s="39"/>
      <c r="I2994" s="196"/>
      <c r="J2994" s="39"/>
      <c r="K2994" s="39"/>
      <c r="L2994" s="42"/>
      <c r="M2994" s="197"/>
      <c r="N2994" s="198"/>
      <c r="O2994" s="67"/>
      <c r="P2994" s="67"/>
      <c r="Q2994" s="67"/>
      <c r="R2994" s="67"/>
      <c r="S2994" s="67"/>
      <c r="T2994" s="68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T2994" s="20" t="s">
        <v>172</v>
      </c>
      <c r="AU2994" s="20" t="s">
        <v>79</v>
      </c>
    </row>
    <row r="2995" spans="1:65" s="2" customFormat="1" ht="24.2" customHeight="1">
      <c r="A2995" s="37"/>
      <c r="B2995" s="38"/>
      <c r="C2995" s="233" t="s">
        <v>3679</v>
      </c>
      <c r="D2995" s="233" t="s">
        <v>502</v>
      </c>
      <c r="E2995" s="234" t="s">
        <v>3680</v>
      </c>
      <c r="F2995" s="235" t="s">
        <v>3681</v>
      </c>
      <c r="G2995" s="236" t="s">
        <v>290</v>
      </c>
      <c r="H2995" s="237">
        <v>1</v>
      </c>
      <c r="I2995" s="238"/>
      <c r="J2995" s="239">
        <f>ROUND(I2995*H2995,2)</f>
        <v>0</v>
      </c>
      <c r="K2995" s="235" t="s">
        <v>171</v>
      </c>
      <c r="L2995" s="240"/>
      <c r="M2995" s="241" t="s">
        <v>19</v>
      </c>
      <c r="N2995" s="242" t="s">
        <v>41</v>
      </c>
      <c r="O2995" s="67"/>
      <c r="P2995" s="190">
        <f>O2995*H2995</f>
        <v>0</v>
      </c>
      <c r="Q2995" s="190">
        <v>1.2E-2</v>
      </c>
      <c r="R2995" s="190">
        <f>Q2995*H2995</f>
        <v>1.2E-2</v>
      </c>
      <c r="S2995" s="190">
        <v>0</v>
      </c>
      <c r="T2995" s="191">
        <f>S2995*H2995</f>
        <v>0</v>
      </c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R2995" s="192" t="s">
        <v>297</v>
      </c>
      <c r="AT2995" s="192" t="s">
        <v>502</v>
      </c>
      <c r="AU2995" s="192" t="s">
        <v>79</v>
      </c>
      <c r="AY2995" s="20" t="s">
        <v>165</v>
      </c>
      <c r="BE2995" s="193">
        <f>IF(N2995="základní",J2995,0)</f>
        <v>0</v>
      </c>
      <c r="BF2995" s="193">
        <f>IF(N2995="snížená",J2995,0)</f>
        <v>0</v>
      </c>
      <c r="BG2995" s="193">
        <f>IF(N2995="zákl. přenesená",J2995,0)</f>
        <v>0</v>
      </c>
      <c r="BH2995" s="193">
        <f>IF(N2995="sníž. přenesená",J2995,0)</f>
        <v>0</v>
      </c>
      <c r="BI2995" s="193">
        <f>IF(N2995="nulová",J2995,0)</f>
        <v>0</v>
      </c>
      <c r="BJ2995" s="20" t="s">
        <v>79</v>
      </c>
      <c r="BK2995" s="193">
        <f>ROUND(I2995*H2995,2)</f>
        <v>0</v>
      </c>
      <c r="BL2995" s="20" t="s">
        <v>226</v>
      </c>
      <c r="BM2995" s="192" t="s">
        <v>3682</v>
      </c>
    </row>
    <row r="2996" spans="1:65" s="2" customFormat="1" ht="37.9" customHeight="1">
      <c r="A2996" s="37"/>
      <c r="B2996" s="38"/>
      <c r="C2996" s="181" t="s">
        <v>2231</v>
      </c>
      <c r="D2996" s="181" t="s">
        <v>167</v>
      </c>
      <c r="E2996" s="182" t="s">
        <v>3683</v>
      </c>
      <c r="F2996" s="183" t="s">
        <v>3684</v>
      </c>
      <c r="G2996" s="184" t="s">
        <v>3685</v>
      </c>
      <c r="H2996" s="185">
        <v>1</v>
      </c>
      <c r="I2996" s="186"/>
      <c r="J2996" s="187">
        <f>ROUND(I2996*H2996,2)</f>
        <v>0</v>
      </c>
      <c r="K2996" s="183" t="s">
        <v>171</v>
      </c>
      <c r="L2996" s="42"/>
      <c r="M2996" s="188" t="s">
        <v>19</v>
      </c>
      <c r="N2996" s="189" t="s">
        <v>41</v>
      </c>
      <c r="O2996" s="67"/>
      <c r="P2996" s="190">
        <f>O2996*H2996</f>
        <v>0</v>
      </c>
      <c r="Q2996" s="190">
        <v>0</v>
      </c>
      <c r="R2996" s="190">
        <f>Q2996*H2996</f>
        <v>0</v>
      </c>
      <c r="S2996" s="190">
        <v>0</v>
      </c>
      <c r="T2996" s="191">
        <f>S2996*H2996</f>
        <v>0</v>
      </c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R2996" s="192" t="s">
        <v>226</v>
      </c>
      <c r="AT2996" s="192" t="s">
        <v>167</v>
      </c>
      <c r="AU2996" s="192" t="s">
        <v>79</v>
      </c>
      <c r="AY2996" s="20" t="s">
        <v>165</v>
      </c>
      <c r="BE2996" s="193">
        <f>IF(N2996="základní",J2996,0)</f>
        <v>0</v>
      </c>
      <c r="BF2996" s="193">
        <f>IF(N2996="snížená",J2996,0)</f>
        <v>0</v>
      </c>
      <c r="BG2996" s="193">
        <f>IF(N2996="zákl. přenesená",J2996,0)</f>
        <v>0</v>
      </c>
      <c r="BH2996" s="193">
        <f>IF(N2996="sníž. přenesená",J2996,0)</f>
        <v>0</v>
      </c>
      <c r="BI2996" s="193">
        <f>IF(N2996="nulová",J2996,0)</f>
        <v>0</v>
      </c>
      <c r="BJ2996" s="20" t="s">
        <v>79</v>
      </c>
      <c r="BK2996" s="193">
        <f>ROUND(I2996*H2996,2)</f>
        <v>0</v>
      </c>
      <c r="BL2996" s="20" t="s">
        <v>226</v>
      </c>
      <c r="BM2996" s="192" t="s">
        <v>3686</v>
      </c>
    </row>
    <row r="2997" spans="1:65" s="2" customFormat="1" ht="11.25">
      <c r="A2997" s="37"/>
      <c r="B2997" s="38"/>
      <c r="C2997" s="39"/>
      <c r="D2997" s="194" t="s">
        <v>172</v>
      </c>
      <c r="E2997" s="39"/>
      <c r="F2997" s="195" t="s">
        <v>3687</v>
      </c>
      <c r="G2997" s="39"/>
      <c r="H2997" s="39"/>
      <c r="I2997" s="196"/>
      <c r="J2997" s="39"/>
      <c r="K2997" s="39"/>
      <c r="L2997" s="42"/>
      <c r="M2997" s="197"/>
      <c r="N2997" s="198"/>
      <c r="O2997" s="67"/>
      <c r="P2997" s="67"/>
      <c r="Q2997" s="67"/>
      <c r="R2997" s="67"/>
      <c r="S2997" s="67"/>
      <c r="T2997" s="68"/>
      <c r="U2997" s="37"/>
      <c r="V2997" s="37"/>
      <c r="W2997" s="37"/>
      <c r="X2997" s="37"/>
      <c r="Y2997" s="37"/>
      <c r="Z2997" s="37"/>
      <c r="AA2997" s="37"/>
      <c r="AB2997" s="37"/>
      <c r="AC2997" s="37"/>
      <c r="AD2997" s="37"/>
      <c r="AE2997" s="37"/>
      <c r="AT2997" s="20" t="s">
        <v>172</v>
      </c>
      <c r="AU2997" s="20" t="s">
        <v>79</v>
      </c>
    </row>
    <row r="2998" spans="1:65" s="2" customFormat="1" ht="21.75" customHeight="1">
      <c r="A2998" s="37"/>
      <c r="B2998" s="38"/>
      <c r="C2998" s="233" t="s">
        <v>3688</v>
      </c>
      <c r="D2998" s="233" t="s">
        <v>502</v>
      </c>
      <c r="E2998" s="234" t="s">
        <v>3689</v>
      </c>
      <c r="F2998" s="235" t="s">
        <v>3690</v>
      </c>
      <c r="G2998" s="236" t="s">
        <v>3691</v>
      </c>
      <c r="H2998" s="237">
        <v>1</v>
      </c>
      <c r="I2998" s="238"/>
      <c r="J2998" s="239">
        <f>ROUND(I2998*H2998,2)</f>
        <v>0</v>
      </c>
      <c r="K2998" s="235" t="s">
        <v>171</v>
      </c>
      <c r="L2998" s="240"/>
      <c r="M2998" s="241" t="s">
        <v>19</v>
      </c>
      <c r="N2998" s="242" t="s">
        <v>41</v>
      </c>
      <c r="O2998" s="67"/>
      <c r="P2998" s="190">
        <f>O2998*H2998</f>
        <v>0</v>
      </c>
      <c r="Q2998" s="190">
        <v>3.3E-4</v>
      </c>
      <c r="R2998" s="190">
        <f>Q2998*H2998</f>
        <v>3.3E-4</v>
      </c>
      <c r="S2998" s="190">
        <v>0</v>
      </c>
      <c r="T2998" s="191">
        <f>S2998*H2998</f>
        <v>0</v>
      </c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R2998" s="192" t="s">
        <v>297</v>
      </c>
      <c r="AT2998" s="192" t="s">
        <v>502</v>
      </c>
      <c r="AU2998" s="192" t="s">
        <v>79</v>
      </c>
      <c r="AY2998" s="20" t="s">
        <v>165</v>
      </c>
      <c r="BE2998" s="193">
        <f>IF(N2998="základní",J2998,0)</f>
        <v>0</v>
      </c>
      <c r="BF2998" s="193">
        <f>IF(N2998="snížená",J2998,0)</f>
        <v>0</v>
      </c>
      <c r="BG2998" s="193">
        <f>IF(N2998="zákl. přenesená",J2998,0)</f>
        <v>0</v>
      </c>
      <c r="BH2998" s="193">
        <f>IF(N2998="sníž. přenesená",J2998,0)</f>
        <v>0</v>
      </c>
      <c r="BI2998" s="193">
        <f>IF(N2998="nulová",J2998,0)</f>
        <v>0</v>
      </c>
      <c r="BJ2998" s="20" t="s">
        <v>79</v>
      </c>
      <c r="BK2998" s="193">
        <f>ROUND(I2998*H2998,2)</f>
        <v>0</v>
      </c>
      <c r="BL2998" s="20" t="s">
        <v>226</v>
      </c>
      <c r="BM2998" s="192" t="s">
        <v>3692</v>
      </c>
    </row>
    <row r="2999" spans="1:65" s="2" customFormat="1" ht="37.9" customHeight="1">
      <c r="A2999" s="37"/>
      <c r="B2999" s="38"/>
      <c r="C2999" s="181" t="s">
        <v>2235</v>
      </c>
      <c r="D2999" s="181" t="s">
        <v>167</v>
      </c>
      <c r="E2999" s="182" t="s">
        <v>3693</v>
      </c>
      <c r="F2999" s="183" t="s">
        <v>3694</v>
      </c>
      <c r="G2999" s="184" t="s">
        <v>290</v>
      </c>
      <c r="H2999" s="185">
        <v>1</v>
      </c>
      <c r="I2999" s="186"/>
      <c r="J2999" s="187">
        <f>ROUND(I2999*H2999,2)</f>
        <v>0</v>
      </c>
      <c r="K2999" s="183" t="s">
        <v>171</v>
      </c>
      <c r="L2999" s="42"/>
      <c r="M2999" s="188" t="s">
        <v>19</v>
      </c>
      <c r="N2999" s="189" t="s">
        <v>41</v>
      </c>
      <c r="O2999" s="67"/>
      <c r="P2999" s="190">
        <f>O2999*H2999</f>
        <v>0</v>
      </c>
      <c r="Q2999" s="190">
        <v>0</v>
      </c>
      <c r="R2999" s="190">
        <f>Q2999*H2999</f>
        <v>0</v>
      </c>
      <c r="S2999" s="190">
        <v>0</v>
      </c>
      <c r="T2999" s="191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2" t="s">
        <v>226</v>
      </c>
      <c r="AT2999" s="192" t="s">
        <v>167</v>
      </c>
      <c r="AU2999" s="192" t="s">
        <v>79</v>
      </c>
      <c r="AY2999" s="20" t="s">
        <v>165</v>
      </c>
      <c r="BE2999" s="193">
        <f>IF(N2999="základní",J2999,0)</f>
        <v>0</v>
      </c>
      <c r="BF2999" s="193">
        <f>IF(N2999="snížená",J2999,0)</f>
        <v>0</v>
      </c>
      <c r="BG2999" s="193">
        <f>IF(N2999="zákl. přenesená",J2999,0)</f>
        <v>0</v>
      </c>
      <c r="BH2999" s="193">
        <f>IF(N2999="sníž. přenesená",J2999,0)</f>
        <v>0</v>
      </c>
      <c r="BI2999" s="193">
        <f>IF(N2999="nulová",J2999,0)</f>
        <v>0</v>
      </c>
      <c r="BJ2999" s="20" t="s">
        <v>79</v>
      </c>
      <c r="BK2999" s="193">
        <f>ROUND(I2999*H2999,2)</f>
        <v>0</v>
      </c>
      <c r="BL2999" s="20" t="s">
        <v>226</v>
      </c>
      <c r="BM2999" s="192" t="s">
        <v>3695</v>
      </c>
    </row>
    <row r="3000" spans="1:65" s="2" customFormat="1" ht="11.25">
      <c r="A3000" s="37"/>
      <c r="B3000" s="38"/>
      <c r="C3000" s="39"/>
      <c r="D3000" s="194" t="s">
        <v>172</v>
      </c>
      <c r="E3000" s="39"/>
      <c r="F3000" s="195" t="s">
        <v>3696</v>
      </c>
      <c r="G3000" s="39"/>
      <c r="H3000" s="39"/>
      <c r="I3000" s="196"/>
      <c r="J3000" s="39"/>
      <c r="K3000" s="39"/>
      <c r="L3000" s="42"/>
      <c r="M3000" s="197"/>
      <c r="N3000" s="198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172</v>
      </c>
      <c r="AU3000" s="20" t="s">
        <v>79</v>
      </c>
    </row>
    <row r="3001" spans="1:65" s="2" customFormat="1" ht="24.2" customHeight="1">
      <c r="A3001" s="37"/>
      <c r="B3001" s="38"/>
      <c r="C3001" s="233" t="s">
        <v>3697</v>
      </c>
      <c r="D3001" s="233" t="s">
        <v>502</v>
      </c>
      <c r="E3001" s="234" t="s">
        <v>3698</v>
      </c>
      <c r="F3001" s="235" t="s">
        <v>3699</v>
      </c>
      <c r="G3001" s="236" t="s">
        <v>290</v>
      </c>
      <c r="H3001" s="237">
        <v>1</v>
      </c>
      <c r="I3001" s="238"/>
      <c r="J3001" s="239">
        <f>ROUND(I3001*H3001,2)</f>
        <v>0</v>
      </c>
      <c r="K3001" s="235" t="s">
        <v>171</v>
      </c>
      <c r="L3001" s="240"/>
      <c r="M3001" s="241" t="s">
        <v>19</v>
      </c>
      <c r="N3001" s="242" t="s">
        <v>41</v>
      </c>
      <c r="O3001" s="67"/>
      <c r="P3001" s="190">
        <f>O3001*H3001</f>
        <v>0</v>
      </c>
      <c r="Q3001" s="190">
        <v>2E-3</v>
      </c>
      <c r="R3001" s="190">
        <f>Q3001*H3001</f>
        <v>2E-3</v>
      </c>
      <c r="S3001" s="190">
        <v>0</v>
      </c>
      <c r="T3001" s="191">
        <f>S3001*H3001</f>
        <v>0</v>
      </c>
      <c r="U3001" s="37"/>
      <c r="V3001" s="37"/>
      <c r="W3001" s="37"/>
      <c r="X3001" s="37"/>
      <c r="Y3001" s="37"/>
      <c r="Z3001" s="37"/>
      <c r="AA3001" s="37"/>
      <c r="AB3001" s="37"/>
      <c r="AC3001" s="37"/>
      <c r="AD3001" s="37"/>
      <c r="AE3001" s="37"/>
      <c r="AR3001" s="192" t="s">
        <v>297</v>
      </c>
      <c r="AT3001" s="192" t="s">
        <v>502</v>
      </c>
      <c r="AU3001" s="192" t="s">
        <v>79</v>
      </c>
      <c r="AY3001" s="20" t="s">
        <v>165</v>
      </c>
      <c r="BE3001" s="193">
        <f>IF(N3001="základní",J3001,0)</f>
        <v>0</v>
      </c>
      <c r="BF3001" s="193">
        <f>IF(N3001="snížená",J3001,0)</f>
        <v>0</v>
      </c>
      <c r="BG3001" s="193">
        <f>IF(N3001="zákl. přenesená",J3001,0)</f>
        <v>0</v>
      </c>
      <c r="BH3001" s="193">
        <f>IF(N3001="sníž. přenesená",J3001,0)</f>
        <v>0</v>
      </c>
      <c r="BI3001" s="193">
        <f>IF(N3001="nulová",J3001,0)</f>
        <v>0</v>
      </c>
      <c r="BJ3001" s="20" t="s">
        <v>79</v>
      </c>
      <c r="BK3001" s="193">
        <f>ROUND(I3001*H3001,2)</f>
        <v>0</v>
      </c>
      <c r="BL3001" s="20" t="s">
        <v>226</v>
      </c>
      <c r="BM3001" s="192" t="s">
        <v>3700</v>
      </c>
    </row>
    <row r="3002" spans="1:65" s="2" customFormat="1" ht="33" customHeight="1">
      <c r="A3002" s="37"/>
      <c r="B3002" s="38"/>
      <c r="C3002" s="181" t="s">
        <v>2239</v>
      </c>
      <c r="D3002" s="181" t="s">
        <v>167</v>
      </c>
      <c r="E3002" s="182" t="s">
        <v>3701</v>
      </c>
      <c r="F3002" s="183" t="s">
        <v>3702</v>
      </c>
      <c r="G3002" s="184" t="s">
        <v>290</v>
      </c>
      <c r="H3002" s="185">
        <v>1</v>
      </c>
      <c r="I3002" s="186"/>
      <c r="J3002" s="187">
        <f>ROUND(I3002*H3002,2)</f>
        <v>0</v>
      </c>
      <c r="K3002" s="183" t="s">
        <v>171</v>
      </c>
      <c r="L3002" s="42"/>
      <c r="M3002" s="188" t="s">
        <v>19</v>
      </c>
      <c r="N3002" s="189" t="s">
        <v>41</v>
      </c>
      <c r="O3002" s="67"/>
      <c r="P3002" s="190">
        <f>O3002*H3002</f>
        <v>0</v>
      </c>
      <c r="Q3002" s="190">
        <v>0</v>
      </c>
      <c r="R3002" s="190">
        <f>Q3002*H3002</f>
        <v>0</v>
      </c>
      <c r="S3002" s="190">
        <v>0</v>
      </c>
      <c r="T3002" s="191">
        <f>S3002*H3002</f>
        <v>0</v>
      </c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R3002" s="192" t="s">
        <v>226</v>
      </c>
      <c r="AT3002" s="192" t="s">
        <v>167</v>
      </c>
      <c r="AU3002" s="192" t="s">
        <v>79</v>
      </c>
      <c r="AY3002" s="20" t="s">
        <v>165</v>
      </c>
      <c r="BE3002" s="193">
        <f>IF(N3002="základní",J3002,0)</f>
        <v>0</v>
      </c>
      <c r="BF3002" s="193">
        <f>IF(N3002="snížená",J3002,0)</f>
        <v>0</v>
      </c>
      <c r="BG3002" s="193">
        <f>IF(N3002="zákl. přenesená",J3002,0)</f>
        <v>0</v>
      </c>
      <c r="BH3002" s="193">
        <f>IF(N3002="sníž. přenesená",J3002,0)</f>
        <v>0</v>
      </c>
      <c r="BI3002" s="193">
        <f>IF(N3002="nulová",J3002,0)</f>
        <v>0</v>
      </c>
      <c r="BJ3002" s="20" t="s">
        <v>79</v>
      </c>
      <c r="BK3002" s="193">
        <f>ROUND(I3002*H3002,2)</f>
        <v>0</v>
      </c>
      <c r="BL3002" s="20" t="s">
        <v>226</v>
      </c>
      <c r="BM3002" s="192" t="s">
        <v>3703</v>
      </c>
    </row>
    <row r="3003" spans="1:65" s="2" customFormat="1" ht="11.25">
      <c r="A3003" s="37"/>
      <c r="B3003" s="38"/>
      <c r="C3003" s="39"/>
      <c r="D3003" s="194" t="s">
        <v>172</v>
      </c>
      <c r="E3003" s="39"/>
      <c r="F3003" s="195" t="s">
        <v>3704</v>
      </c>
      <c r="G3003" s="39"/>
      <c r="H3003" s="39"/>
      <c r="I3003" s="196"/>
      <c r="J3003" s="39"/>
      <c r="K3003" s="39"/>
      <c r="L3003" s="42"/>
      <c r="M3003" s="197"/>
      <c r="N3003" s="198"/>
      <c r="O3003" s="67"/>
      <c r="P3003" s="67"/>
      <c r="Q3003" s="67"/>
      <c r="R3003" s="67"/>
      <c r="S3003" s="67"/>
      <c r="T3003" s="68"/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T3003" s="20" t="s">
        <v>172</v>
      </c>
      <c r="AU3003" s="20" t="s">
        <v>79</v>
      </c>
    </row>
    <row r="3004" spans="1:65" s="13" customFormat="1" ht="11.25">
      <c r="B3004" s="199"/>
      <c r="C3004" s="200"/>
      <c r="D3004" s="201" t="s">
        <v>181</v>
      </c>
      <c r="E3004" s="202" t="s">
        <v>19</v>
      </c>
      <c r="F3004" s="203" t="s">
        <v>3705</v>
      </c>
      <c r="G3004" s="200"/>
      <c r="H3004" s="204">
        <v>1</v>
      </c>
      <c r="I3004" s="205"/>
      <c r="J3004" s="200"/>
      <c r="K3004" s="200"/>
      <c r="L3004" s="206"/>
      <c r="M3004" s="207"/>
      <c r="N3004" s="208"/>
      <c r="O3004" s="208"/>
      <c r="P3004" s="208"/>
      <c r="Q3004" s="208"/>
      <c r="R3004" s="208"/>
      <c r="S3004" s="208"/>
      <c r="T3004" s="209"/>
      <c r="AT3004" s="210" t="s">
        <v>181</v>
      </c>
      <c r="AU3004" s="210" t="s">
        <v>79</v>
      </c>
      <c r="AV3004" s="13" t="s">
        <v>79</v>
      </c>
      <c r="AW3004" s="13" t="s">
        <v>31</v>
      </c>
      <c r="AX3004" s="13" t="s">
        <v>69</v>
      </c>
      <c r="AY3004" s="210" t="s">
        <v>165</v>
      </c>
    </row>
    <row r="3005" spans="1:65" s="15" customFormat="1" ht="11.25">
      <c r="B3005" s="221"/>
      <c r="C3005" s="222"/>
      <c r="D3005" s="201" t="s">
        <v>181</v>
      </c>
      <c r="E3005" s="223" t="s">
        <v>19</v>
      </c>
      <c r="F3005" s="224" t="s">
        <v>184</v>
      </c>
      <c r="G3005" s="222"/>
      <c r="H3005" s="225">
        <v>1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181</v>
      </c>
      <c r="AU3005" s="231" t="s">
        <v>79</v>
      </c>
      <c r="AV3005" s="15" t="s">
        <v>88</v>
      </c>
      <c r="AW3005" s="15" t="s">
        <v>31</v>
      </c>
      <c r="AX3005" s="15" t="s">
        <v>73</v>
      </c>
      <c r="AY3005" s="231" t="s">
        <v>165</v>
      </c>
    </row>
    <row r="3006" spans="1:65" s="2" customFormat="1" ht="24.2" customHeight="1">
      <c r="A3006" s="37"/>
      <c r="B3006" s="38"/>
      <c r="C3006" s="233" t="s">
        <v>3706</v>
      </c>
      <c r="D3006" s="233" t="s">
        <v>502</v>
      </c>
      <c r="E3006" s="234" t="s">
        <v>3707</v>
      </c>
      <c r="F3006" s="235" t="s">
        <v>3708</v>
      </c>
      <c r="G3006" s="236" t="s">
        <v>323</v>
      </c>
      <c r="H3006" s="237">
        <v>8.5259999999999998</v>
      </c>
      <c r="I3006" s="238"/>
      <c r="J3006" s="239">
        <f>ROUND(I3006*H3006,2)</f>
        <v>0</v>
      </c>
      <c r="K3006" s="235" t="s">
        <v>171</v>
      </c>
      <c r="L3006" s="240"/>
      <c r="M3006" s="241" t="s">
        <v>19</v>
      </c>
      <c r="N3006" s="242" t="s">
        <v>41</v>
      </c>
      <c r="O3006" s="67"/>
      <c r="P3006" s="190">
        <f>O3006*H3006</f>
        <v>0</v>
      </c>
      <c r="Q3006" s="190">
        <v>1.3509999999999999E-2</v>
      </c>
      <c r="R3006" s="190">
        <f>Q3006*H3006</f>
        <v>0.11518626</v>
      </c>
      <c r="S3006" s="190">
        <v>0</v>
      </c>
      <c r="T3006" s="191">
        <f>S3006*H3006</f>
        <v>0</v>
      </c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R3006" s="192" t="s">
        <v>297</v>
      </c>
      <c r="AT3006" s="192" t="s">
        <v>502</v>
      </c>
      <c r="AU3006" s="192" t="s">
        <v>79</v>
      </c>
      <c r="AY3006" s="20" t="s">
        <v>165</v>
      </c>
      <c r="BE3006" s="193">
        <f>IF(N3006="základní",J3006,0)</f>
        <v>0</v>
      </c>
      <c r="BF3006" s="193">
        <f>IF(N3006="snížená",J3006,0)</f>
        <v>0</v>
      </c>
      <c r="BG3006" s="193">
        <f>IF(N3006="zákl. přenesená",J3006,0)</f>
        <v>0</v>
      </c>
      <c r="BH3006" s="193">
        <f>IF(N3006="sníž. přenesená",J3006,0)</f>
        <v>0</v>
      </c>
      <c r="BI3006" s="193">
        <f>IF(N3006="nulová",J3006,0)</f>
        <v>0</v>
      </c>
      <c r="BJ3006" s="20" t="s">
        <v>79</v>
      </c>
      <c r="BK3006" s="193">
        <f>ROUND(I3006*H3006,2)</f>
        <v>0</v>
      </c>
      <c r="BL3006" s="20" t="s">
        <v>226</v>
      </c>
      <c r="BM3006" s="192" t="s">
        <v>3709</v>
      </c>
    </row>
    <row r="3007" spans="1:65" s="13" customFormat="1" ht="11.25">
      <c r="B3007" s="199"/>
      <c r="C3007" s="200"/>
      <c r="D3007" s="201" t="s">
        <v>181</v>
      </c>
      <c r="E3007" s="202" t="s">
        <v>19</v>
      </c>
      <c r="F3007" s="203" t="s">
        <v>3710</v>
      </c>
      <c r="G3007" s="200"/>
      <c r="H3007" s="204">
        <v>8.5259999999999998</v>
      </c>
      <c r="I3007" s="205"/>
      <c r="J3007" s="200"/>
      <c r="K3007" s="200"/>
      <c r="L3007" s="206"/>
      <c r="M3007" s="207"/>
      <c r="N3007" s="208"/>
      <c r="O3007" s="208"/>
      <c r="P3007" s="208"/>
      <c r="Q3007" s="208"/>
      <c r="R3007" s="208"/>
      <c r="S3007" s="208"/>
      <c r="T3007" s="209"/>
      <c r="AT3007" s="210" t="s">
        <v>181</v>
      </c>
      <c r="AU3007" s="210" t="s">
        <v>79</v>
      </c>
      <c r="AV3007" s="13" t="s">
        <v>79</v>
      </c>
      <c r="AW3007" s="13" t="s">
        <v>31</v>
      </c>
      <c r="AX3007" s="13" t="s">
        <v>73</v>
      </c>
      <c r="AY3007" s="210" t="s">
        <v>165</v>
      </c>
    </row>
    <row r="3008" spans="1:65" s="2" customFormat="1" ht="33" customHeight="1">
      <c r="A3008" s="37"/>
      <c r="B3008" s="38"/>
      <c r="C3008" s="181" t="s">
        <v>2244</v>
      </c>
      <c r="D3008" s="181" t="s">
        <v>167</v>
      </c>
      <c r="E3008" s="182" t="s">
        <v>3711</v>
      </c>
      <c r="F3008" s="183" t="s">
        <v>3712</v>
      </c>
      <c r="G3008" s="184" t="s">
        <v>290</v>
      </c>
      <c r="H3008" s="185">
        <v>1</v>
      </c>
      <c r="I3008" s="186"/>
      <c r="J3008" s="187">
        <f>ROUND(I3008*H3008,2)</f>
        <v>0</v>
      </c>
      <c r="K3008" s="183" t="s">
        <v>171</v>
      </c>
      <c r="L3008" s="42"/>
      <c r="M3008" s="188" t="s">
        <v>19</v>
      </c>
      <c r="N3008" s="189" t="s">
        <v>41</v>
      </c>
      <c r="O3008" s="67"/>
      <c r="P3008" s="190">
        <f>O3008*H3008</f>
        <v>0</v>
      </c>
      <c r="Q3008" s="190">
        <v>0</v>
      </c>
      <c r="R3008" s="190">
        <f>Q3008*H3008</f>
        <v>0</v>
      </c>
      <c r="S3008" s="190">
        <v>0.1215</v>
      </c>
      <c r="T3008" s="191">
        <f>S3008*H3008</f>
        <v>0.1215</v>
      </c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R3008" s="192" t="s">
        <v>226</v>
      </c>
      <c r="AT3008" s="192" t="s">
        <v>167</v>
      </c>
      <c r="AU3008" s="192" t="s">
        <v>79</v>
      </c>
      <c r="AY3008" s="20" t="s">
        <v>165</v>
      </c>
      <c r="BE3008" s="193">
        <f>IF(N3008="základní",J3008,0)</f>
        <v>0</v>
      </c>
      <c r="BF3008" s="193">
        <f>IF(N3008="snížená",J3008,0)</f>
        <v>0</v>
      </c>
      <c r="BG3008" s="193">
        <f>IF(N3008="zákl. přenesená",J3008,0)</f>
        <v>0</v>
      </c>
      <c r="BH3008" s="193">
        <f>IF(N3008="sníž. přenesená",J3008,0)</f>
        <v>0</v>
      </c>
      <c r="BI3008" s="193">
        <f>IF(N3008="nulová",J3008,0)</f>
        <v>0</v>
      </c>
      <c r="BJ3008" s="20" t="s">
        <v>79</v>
      </c>
      <c r="BK3008" s="193">
        <f>ROUND(I3008*H3008,2)</f>
        <v>0</v>
      </c>
      <c r="BL3008" s="20" t="s">
        <v>226</v>
      </c>
      <c r="BM3008" s="192" t="s">
        <v>3713</v>
      </c>
    </row>
    <row r="3009" spans="1:65" s="2" customFormat="1" ht="11.25">
      <c r="A3009" s="37"/>
      <c r="B3009" s="38"/>
      <c r="C3009" s="39"/>
      <c r="D3009" s="194" t="s">
        <v>172</v>
      </c>
      <c r="E3009" s="39"/>
      <c r="F3009" s="195" t="s">
        <v>3714</v>
      </c>
      <c r="G3009" s="39"/>
      <c r="H3009" s="39"/>
      <c r="I3009" s="196"/>
      <c r="J3009" s="39"/>
      <c r="K3009" s="39"/>
      <c r="L3009" s="42"/>
      <c r="M3009" s="197"/>
      <c r="N3009" s="198"/>
      <c r="O3009" s="67"/>
      <c r="P3009" s="67"/>
      <c r="Q3009" s="67"/>
      <c r="R3009" s="67"/>
      <c r="S3009" s="67"/>
      <c r="T3009" s="68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T3009" s="20" t="s">
        <v>172</v>
      </c>
      <c r="AU3009" s="20" t="s">
        <v>79</v>
      </c>
    </row>
    <row r="3010" spans="1:65" s="13" customFormat="1" ht="11.25">
      <c r="B3010" s="199"/>
      <c r="C3010" s="200"/>
      <c r="D3010" s="201" t="s">
        <v>181</v>
      </c>
      <c r="E3010" s="202" t="s">
        <v>19</v>
      </c>
      <c r="F3010" s="203" t="s">
        <v>3715</v>
      </c>
      <c r="G3010" s="200"/>
      <c r="H3010" s="204">
        <v>1</v>
      </c>
      <c r="I3010" s="205"/>
      <c r="J3010" s="200"/>
      <c r="K3010" s="200"/>
      <c r="L3010" s="206"/>
      <c r="M3010" s="207"/>
      <c r="N3010" s="208"/>
      <c r="O3010" s="208"/>
      <c r="P3010" s="208"/>
      <c r="Q3010" s="208"/>
      <c r="R3010" s="208"/>
      <c r="S3010" s="208"/>
      <c r="T3010" s="209"/>
      <c r="AT3010" s="210" t="s">
        <v>181</v>
      </c>
      <c r="AU3010" s="210" t="s">
        <v>79</v>
      </c>
      <c r="AV3010" s="13" t="s">
        <v>79</v>
      </c>
      <c r="AW3010" s="13" t="s">
        <v>31</v>
      </c>
      <c r="AX3010" s="13" t="s">
        <v>69</v>
      </c>
      <c r="AY3010" s="210" t="s">
        <v>165</v>
      </c>
    </row>
    <row r="3011" spans="1:65" s="15" customFormat="1" ht="11.25">
      <c r="B3011" s="221"/>
      <c r="C3011" s="222"/>
      <c r="D3011" s="201" t="s">
        <v>181</v>
      </c>
      <c r="E3011" s="223" t="s">
        <v>19</v>
      </c>
      <c r="F3011" s="224" t="s">
        <v>184</v>
      </c>
      <c r="G3011" s="222"/>
      <c r="H3011" s="225">
        <v>1</v>
      </c>
      <c r="I3011" s="226"/>
      <c r="J3011" s="222"/>
      <c r="K3011" s="222"/>
      <c r="L3011" s="227"/>
      <c r="M3011" s="228"/>
      <c r="N3011" s="229"/>
      <c r="O3011" s="229"/>
      <c r="P3011" s="229"/>
      <c r="Q3011" s="229"/>
      <c r="R3011" s="229"/>
      <c r="S3011" s="229"/>
      <c r="T3011" s="230"/>
      <c r="AT3011" s="231" t="s">
        <v>181</v>
      </c>
      <c r="AU3011" s="231" t="s">
        <v>79</v>
      </c>
      <c r="AV3011" s="15" t="s">
        <v>88</v>
      </c>
      <c r="AW3011" s="15" t="s">
        <v>31</v>
      </c>
      <c r="AX3011" s="15" t="s">
        <v>73</v>
      </c>
      <c r="AY3011" s="231" t="s">
        <v>165</v>
      </c>
    </row>
    <row r="3012" spans="1:65" s="2" customFormat="1" ht="24.2" customHeight="1">
      <c r="A3012" s="37"/>
      <c r="B3012" s="38"/>
      <c r="C3012" s="181" t="s">
        <v>3716</v>
      </c>
      <c r="D3012" s="181" t="s">
        <v>167</v>
      </c>
      <c r="E3012" s="182" t="s">
        <v>3717</v>
      </c>
      <c r="F3012" s="183" t="s">
        <v>3718</v>
      </c>
      <c r="G3012" s="184" t="s">
        <v>290</v>
      </c>
      <c r="H3012" s="185">
        <v>1</v>
      </c>
      <c r="I3012" s="186"/>
      <c r="J3012" s="187">
        <f>ROUND(I3012*H3012,2)</f>
        <v>0</v>
      </c>
      <c r="K3012" s="183" t="s">
        <v>171</v>
      </c>
      <c r="L3012" s="42"/>
      <c r="M3012" s="188" t="s">
        <v>19</v>
      </c>
      <c r="N3012" s="189" t="s">
        <v>41</v>
      </c>
      <c r="O3012" s="67"/>
      <c r="P3012" s="190">
        <f>O3012*H3012</f>
        <v>0</v>
      </c>
      <c r="Q3012" s="190">
        <v>0</v>
      </c>
      <c r="R3012" s="190">
        <f>Q3012*H3012</f>
        <v>0</v>
      </c>
      <c r="S3012" s="190">
        <v>3.5000000000000001E-3</v>
      </c>
      <c r="T3012" s="191">
        <f>S3012*H3012</f>
        <v>3.5000000000000001E-3</v>
      </c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R3012" s="192" t="s">
        <v>226</v>
      </c>
      <c r="AT3012" s="192" t="s">
        <v>167</v>
      </c>
      <c r="AU3012" s="192" t="s">
        <v>79</v>
      </c>
      <c r="AY3012" s="20" t="s">
        <v>165</v>
      </c>
      <c r="BE3012" s="193">
        <f>IF(N3012="základní",J3012,0)</f>
        <v>0</v>
      </c>
      <c r="BF3012" s="193">
        <f>IF(N3012="snížená",J3012,0)</f>
        <v>0</v>
      </c>
      <c r="BG3012" s="193">
        <f>IF(N3012="zákl. přenesená",J3012,0)</f>
        <v>0</v>
      </c>
      <c r="BH3012" s="193">
        <f>IF(N3012="sníž. přenesená",J3012,0)</f>
        <v>0</v>
      </c>
      <c r="BI3012" s="193">
        <f>IF(N3012="nulová",J3012,0)</f>
        <v>0</v>
      </c>
      <c r="BJ3012" s="20" t="s">
        <v>79</v>
      </c>
      <c r="BK3012" s="193">
        <f>ROUND(I3012*H3012,2)</f>
        <v>0</v>
      </c>
      <c r="BL3012" s="20" t="s">
        <v>226</v>
      </c>
      <c r="BM3012" s="192" t="s">
        <v>3719</v>
      </c>
    </row>
    <row r="3013" spans="1:65" s="2" customFormat="1" ht="11.25">
      <c r="A3013" s="37"/>
      <c r="B3013" s="38"/>
      <c r="C3013" s="39"/>
      <c r="D3013" s="194" t="s">
        <v>172</v>
      </c>
      <c r="E3013" s="39"/>
      <c r="F3013" s="195" t="s">
        <v>3720</v>
      </c>
      <c r="G3013" s="39"/>
      <c r="H3013" s="39"/>
      <c r="I3013" s="196"/>
      <c r="J3013" s="39"/>
      <c r="K3013" s="39"/>
      <c r="L3013" s="42"/>
      <c r="M3013" s="197"/>
      <c r="N3013" s="198"/>
      <c r="O3013" s="67"/>
      <c r="P3013" s="67"/>
      <c r="Q3013" s="67"/>
      <c r="R3013" s="67"/>
      <c r="S3013" s="67"/>
      <c r="T3013" s="68"/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T3013" s="20" t="s">
        <v>172</v>
      </c>
      <c r="AU3013" s="20" t="s">
        <v>79</v>
      </c>
    </row>
    <row r="3014" spans="1:65" s="13" customFormat="1" ht="11.25">
      <c r="B3014" s="199"/>
      <c r="C3014" s="200"/>
      <c r="D3014" s="201" t="s">
        <v>181</v>
      </c>
      <c r="E3014" s="202" t="s">
        <v>19</v>
      </c>
      <c r="F3014" s="203" t="s">
        <v>3715</v>
      </c>
      <c r="G3014" s="200"/>
      <c r="H3014" s="204">
        <v>1</v>
      </c>
      <c r="I3014" s="205"/>
      <c r="J3014" s="200"/>
      <c r="K3014" s="200"/>
      <c r="L3014" s="206"/>
      <c r="M3014" s="207"/>
      <c r="N3014" s="208"/>
      <c r="O3014" s="208"/>
      <c r="P3014" s="208"/>
      <c r="Q3014" s="208"/>
      <c r="R3014" s="208"/>
      <c r="S3014" s="208"/>
      <c r="T3014" s="209"/>
      <c r="AT3014" s="210" t="s">
        <v>181</v>
      </c>
      <c r="AU3014" s="210" t="s">
        <v>79</v>
      </c>
      <c r="AV3014" s="13" t="s">
        <v>79</v>
      </c>
      <c r="AW3014" s="13" t="s">
        <v>31</v>
      </c>
      <c r="AX3014" s="13" t="s">
        <v>69</v>
      </c>
      <c r="AY3014" s="210" t="s">
        <v>165</v>
      </c>
    </row>
    <row r="3015" spans="1:65" s="15" customFormat="1" ht="11.25">
      <c r="B3015" s="221"/>
      <c r="C3015" s="222"/>
      <c r="D3015" s="201" t="s">
        <v>181</v>
      </c>
      <c r="E3015" s="223" t="s">
        <v>19</v>
      </c>
      <c r="F3015" s="224" t="s">
        <v>184</v>
      </c>
      <c r="G3015" s="222"/>
      <c r="H3015" s="225">
        <v>1</v>
      </c>
      <c r="I3015" s="226"/>
      <c r="J3015" s="222"/>
      <c r="K3015" s="222"/>
      <c r="L3015" s="227"/>
      <c r="M3015" s="228"/>
      <c r="N3015" s="229"/>
      <c r="O3015" s="229"/>
      <c r="P3015" s="229"/>
      <c r="Q3015" s="229"/>
      <c r="R3015" s="229"/>
      <c r="S3015" s="229"/>
      <c r="T3015" s="230"/>
      <c r="AT3015" s="231" t="s">
        <v>181</v>
      </c>
      <c r="AU3015" s="231" t="s">
        <v>79</v>
      </c>
      <c r="AV3015" s="15" t="s">
        <v>88</v>
      </c>
      <c r="AW3015" s="15" t="s">
        <v>31</v>
      </c>
      <c r="AX3015" s="15" t="s">
        <v>73</v>
      </c>
      <c r="AY3015" s="231" t="s">
        <v>165</v>
      </c>
    </row>
    <row r="3016" spans="1:65" s="2" customFormat="1" ht="49.15" customHeight="1">
      <c r="A3016" s="37"/>
      <c r="B3016" s="38"/>
      <c r="C3016" s="181" t="s">
        <v>3721</v>
      </c>
      <c r="D3016" s="181" t="s">
        <v>167</v>
      </c>
      <c r="E3016" s="182" t="s">
        <v>3722</v>
      </c>
      <c r="F3016" s="183" t="s">
        <v>3723</v>
      </c>
      <c r="G3016" s="184" t="s">
        <v>290</v>
      </c>
      <c r="H3016" s="185">
        <v>6</v>
      </c>
      <c r="I3016" s="186"/>
      <c r="J3016" s="187">
        <f>ROUND(I3016*H3016,2)</f>
        <v>0</v>
      </c>
      <c r="K3016" s="183" t="s">
        <v>171</v>
      </c>
      <c r="L3016" s="42"/>
      <c r="M3016" s="188" t="s">
        <v>19</v>
      </c>
      <c r="N3016" s="189" t="s">
        <v>41</v>
      </c>
      <c r="O3016" s="67"/>
      <c r="P3016" s="190">
        <f>O3016*H3016</f>
        <v>0</v>
      </c>
      <c r="Q3016" s="190">
        <v>0</v>
      </c>
      <c r="R3016" s="190">
        <f>Q3016*H3016</f>
        <v>0</v>
      </c>
      <c r="S3016" s="190">
        <v>0</v>
      </c>
      <c r="T3016" s="191">
        <f>S3016*H3016</f>
        <v>0</v>
      </c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R3016" s="192" t="s">
        <v>226</v>
      </c>
      <c r="AT3016" s="192" t="s">
        <v>167</v>
      </c>
      <c r="AU3016" s="192" t="s">
        <v>79</v>
      </c>
      <c r="AY3016" s="20" t="s">
        <v>165</v>
      </c>
      <c r="BE3016" s="193">
        <f>IF(N3016="základní",J3016,0)</f>
        <v>0</v>
      </c>
      <c r="BF3016" s="193">
        <f>IF(N3016="snížená",J3016,0)</f>
        <v>0</v>
      </c>
      <c r="BG3016" s="193">
        <f>IF(N3016="zákl. přenesená",J3016,0)</f>
        <v>0</v>
      </c>
      <c r="BH3016" s="193">
        <f>IF(N3016="sníž. přenesená",J3016,0)</f>
        <v>0</v>
      </c>
      <c r="BI3016" s="193">
        <f>IF(N3016="nulová",J3016,0)</f>
        <v>0</v>
      </c>
      <c r="BJ3016" s="20" t="s">
        <v>79</v>
      </c>
      <c r="BK3016" s="193">
        <f>ROUND(I3016*H3016,2)</f>
        <v>0</v>
      </c>
      <c r="BL3016" s="20" t="s">
        <v>226</v>
      </c>
      <c r="BM3016" s="192" t="s">
        <v>3724</v>
      </c>
    </row>
    <row r="3017" spans="1:65" s="2" customFormat="1" ht="11.25">
      <c r="A3017" s="37"/>
      <c r="B3017" s="38"/>
      <c r="C3017" s="39"/>
      <c r="D3017" s="194" t="s">
        <v>172</v>
      </c>
      <c r="E3017" s="39"/>
      <c r="F3017" s="195" t="s">
        <v>3725</v>
      </c>
      <c r="G3017" s="39"/>
      <c r="H3017" s="39"/>
      <c r="I3017" s="196"/>
      <c r="J3017" s="39"/>
      <c r="K3017" s="39"/>
      <c r="L3017" s="42"/>
      <c r="M3017" s="197"/>
      <c r="N3017" s="198"/>
      <c r="O3017" s="67"/>
      <c r="P3017" s="67"/>
      <c r="Q3017" s="67"/>
      <c r="R3017" s="67"/>
      <c r="S3017" s="67"/>
      <c r="T3017" s="68"/>
      <c r="U3017" s="37"/>
      <c r="V3017" s="37"/>
      <c r="W3017" s="37"/>
      <c r="X3017" s="37"/>
      <c r="Y3017" s="37"/>
      <c r="Z3017" s="37"/>
      <c r="AA3017" s="37"/>
      <c r="AB3017" s="37"/>
      <c r="AC3017" s="37"/>
      <c r="AD3017" s="37"/>
      <c r="AE3017" s="37"/>
      <c r="AT3017" s="20" t="s">
        <v>172</v>
      </c>
      <c r="AU3017" s="20" t="s">
        <v>79</v>
      </c>
    </row>
    <row r="3018" spans="1:65" s="2" customFormat="1" ht="37.9" customHeight="1">
      <c r="A3018" s="37"/>
      <c r="B3018" s="38"/>
      <c r="C3018" s="233" t="s">
        <v>3726</v>
      </c>
      <c r="D3018" s="233" t="s">
        <v>502</v>
      </c>
      <c r="E3018" s="234" t="s">
        <v>3727</v>
      </c>
      <c r="F3018" s="235" t="s">
        <v>3728</v>
      </c>
      <c r="G3018" s="236" t="s">
        <v>290</v>
      </c>
      <c r="H3018" s="237">
        <v>6</v>
      </c>
      <c r="I3018" s="238"/>
      <c r="J3018" s="239">
        <f>ROUND(I3018*H3018,2)</f>
        <v>0</v>
      </c>
      <c r="K3018" s="235" t="s">
        <v>171</v>
      </c>
      <c r="L3018" s="240"/>
      <c r="M3018" s="241" t="s">
        <v>19</v>
      </c>
      <c r="N3018" s="242" t="s">
        <v>41</v>
      </c>
      <c r="O3018" s="67"/>
      <c r="P3018" s="190">
        <f>O3018*H3018</f>
        <v>0</v>
      </c>
      <c r="Q3018" s="190">
        <v>1E-3</v>
      </c>
      <c r="R3018" s="190">
        <f>Q3018*H3018</f>
        <v>6.0000000000000001E-3</v>
      </c>
      <c r="S3018" s="190">
        <v>0</v>
      </c>
      <c r="T3018" s="191">
        <f>S3018*H3018</f>
        <v>0</v>
      </c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R3018" s="192" t="s">
        <v>297</v>
      </c>
      <c r="AT3018" s="192" t="s">
        <v>502</v>
      </c>
      <c r="AU3018" s="192" t="s">
        <v>79</v>
      </c>
      <c r="AY3018" s="20" t="s">
        <v>165</v>
      </c>
      <c r="BE3018" s="193">
        <f>IF(N3018="základní",J3018,0)</f>
        <v>0</v>
      </c>
      <c r="BF3018" s="193">
        <f>IF(N3018="snížená",J3018,0)</f>
        <v>0</v>
      </c>
      <c r="BG3018" s="193">
        <f>IF(N3018="zákl. přenesená",J3018,0)</f>
        <v>0</v>
      </c>
      <c r="BH3018" s="193">
        <f>IF(N3018="sníž. přenesená",J3018,0)</f>
        <v>0</v>
      </c>
      <c r="BI3018" s="193">
        <f>IF(N3018="nulová",J3018,0)</f>
        <v>0</v>
      </c>
      <c r="BJ3018" s="20" t="s">
        <v>79</v>
      </c>
      <c r="BK3018" s="193">
        <f>ROUND(I3018*H3018,2)</f>
        <v>0</v>
      </c>
      <c r="BL3018" s="20" t="s">
        <v>226</v>
      </c>
      <c r="BM3018" s="192" t="s">
        <v>3729</v>
      </c>
    </row>
    <row r="3019" spans="1:65" s="2" customFormat="1" ht="49.15" customHeight="1">
      <c r="A3019" s="37"/>
      <c r="B3019" s="38"/>
      <c r="C3019" s="181" t="s">
        <v>3730</v>
      </c>
      <c r="D3019" s="181" t="s">
        <v>167</v>
      </c>
      <c r="E3019" s="182" t="s">
        <v>3731</v>
      </c>
      <c r="F3019" s="183" t="s">
        <v>3732</v>
      </c>
      <c r="G3019" s="184" t="s">
        <v>290</v>
      </c>
      <c r="H3019" s="185">
        <v>1</v>
      </c>
      <c r="I3019" s="186"/>
      <c r="J3019" s="187">
        <f>ROUND(I3019*H3019,2)</f>
        <v>0</v>
      </c>
      <c r="K3019" s="183" t="s">
        <v>171</v>
      </c>
      <c r="L3019" s="42"/>
      <c r="M3019" s="188" t="s">
        <v>19</v>
      </c>
      <c r="N3019" s="189" t="s">
        <v>41</v>
      </c>
      <c r="O3019" s="67"/>
      <c r="P3019" s="190">
        <f>O3019*H3019</f>
        <v>0</v>
      </c>
      <c r="Q3019" s="190">
        <v>0</v>
      </c>
      <c r="R3019" s="190">
        <f>Q3019*H3019</f>
        <v>0</v>
      </c>
      <c r="S3019" s="190">
        <v>0</v>
      </c>
      <c r="T3019" s="191">
        <f>S3019*H3019</f>
        <v>0</v>
      </c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R3019" s="192" t="s">
        <v>226</v>
      </c>
      <c r="AT3019" s="192" t="s">
        <v>167</v>
      </c>
      <c r="AU3019" s="192" t="s">
        <v>79</v>
      </c>
      <c r="AY3019" s="20" t="s">
        <v>165</v>
      </c>
      <c r="BE3019" s="193">
        <f>IF(N3019="základní",J3019,0)</f>
        <v>0</v>
      </c>
      <c r="BF3019" s="193">
        <f>IF(N3019="snížená",J3019,0)</f>
        <v>0</v>
      </c>
      <c r="BG3019" s="193">
        <f>IF(N3019="zákl. přenesená",J3019,0)</f>
        <v>0</v>
      </c>
      <c r="BH3019" s="193">
        <f>IF(N3019="sníž. přenesená",J3019,0)</f>
        <v>0</v>
      </c>
      <c r="BI3019" s="193">
        <f>IF(N3019="nulová",J3019,0)</f>
        <v>0</v>
      </c>
      <c r="BJ3019" s="20" t="s">
        <v>79</v>
      </c>
      <c r="BK3019" s="193">
        <f>ROUND(I3019*H3019,2)</f>
        <v>0</v>
      </c>
      <c r="BL3019" s="20" t="s">
        <v>226</v>
      </c>
      <c r="BM3019" s="192" t="s">
        <v>3733</v>
      </c>
    </row>
    <row r="3020" spans="1:65" s="2" customFormat="1" ht="11.25">
      <c r="A3020" s="37"/>
      <c r="B3020" s="38"/>
      <c r="C3020" s="39"/>
      <c r="D3020" s="194" t="s">
        <v>172</v>
      </c>
      <c r="E3020" s="39"/>
      <c r="F3020" s="195" t="s">
        <v>3734</v>
      </c>
      <c r="G3020" s="39"/>
      <c r="H3020" s="39"/>
      <c r="I3020" s="196"/>
      <c r="J3020" s="39"/>
      <c r="K3020" s="39"/>
      <c r="L3020" s="42"/>
      <c r="M3020" s="197"/>
      <c r="N3020" s="198"/>
      <c r="O3020" s="67"/>
      <c r="P3020" s="67"/>
      <c r="Q3020" s="67"/>
      <c r="R3020" s="67"/>
      <c r="S3020" s="67"/>
      <c r="T3020" s="68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T3020" s="20" t="s">
        <v>172</v>
      </c>
      <c r="AU3020" s="20" t="s">
        <v>79</v>
      </c>
    </row>
    <row r="3021" spans="1:65" s="2" customFormat="1" ht="33" customHeight="1">
      <c r="A3021" s="37"/>
      <c r="B3021" s="38"/>
      <c r="C3021" s="233" t="s">
        <v>3735</v>
      </c>
      <c r="D3021" s="233" t="s">
        <v>502</v>
      </c>
      <c r="E3021" s="234" t="s">
        <v>3736</v>
      </c>
      <c r="F3021" s="235" t="s">
        <v>3737</v>
      </c>
      <c r="G3021" s="236" t="s">
        <v>170</v>
      </c>
      <c r="H3021" s="237">
        <v>20</v>
      </c>
      <c r="I3021" s="238"/>
      <c r="J3021" s="239">
        <f>ROUND(I3021*H3021,2)</f>
        <v>0</v>
      </c>
      <c r="K3021" s="235" t="s">
        <v>171</v>
      </c>
      <c r="L3021" s="240"/>
      <c r="M3021" s="241" t="s">
        <v>19</v>
      </c>
      <c r="N3021" s="242" t="s">
        <v>41</v>
      </c>
      <c r="O3021" s="67"/>
      <c r="P3021" s="190">
        <f>O3021*H3021</f>
        <v>0</v>
      </c>
      <c r="Q3021" s="190">
        <v>2.4000000000000001E-4</v>
      </c>
      <c r="R3021" s="190">
        <f>Q3021*H3021</f>
        <v>4.8000000000000004E-3</v>
      </c>
      <c r="S3021" s="190">
        <v>0</v>
      </c>
      <c r="T3021" s="191">
        <f>S3021*H3021</f>
        <v>0</v>
      </c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R3021" s="192" t="s">
        <v>297</v>
      </c>
      <c r="AT3021" s="192" t="s">
        <v>502</v>
      </c>
      <c r="AU3021" s="192" t="s">
        <v>79</v>
      </c>
      <c r="AY3021" s="20" t="s">
        <v>165</v>
      </c>
      <c r="BE3021" s="193">
        <f>IF(N3021="základní",J3021,0)</f>
        <v>0</v>
      </c>
      <c r="BF3021" s="193">
        <f>IF(N3021="snížená",J3021,0)</f>
        <v>0</v>
      </c>
      <c r="BG3021" s="193">
        <f>IF(N3021="zákl. přenesená",J3021,0)</f>
        <v>0</v>
      </c>
      <c r="BH3021" s="193">
        <f>IF(N3021="sníž. přenesená",J3021,0)</f>
        <v>0</v>
      </c>
      <c r="BI3021" s="193">
        <f>IF(N3021="nulová",J3021,0)</f>
        <v>0</v>
      </c>
      <c r="BJ3021" s="20" t="s">
        <v>79</v>
      </c>
      <c r="BK3021" s="193">
        <f>ROUND(I3021*H3021,2)</f>
        <v>0</v>
      </c>
      <c r="BL3021" s="20" t="s">
        <v>226</v>
      </c>
      <c r="BM3021" s="192" t="s">
        <v>3738</v>
      </c>
    </row>
    <row r="3022" spans="1:65" s="2" customFormat="1" ht="24.2" customHeight="1">
      <c r="A3022" s="37"/>
      <c r="B3022" s="38"/>
      <c r="C3022" s="181" t="s">
        <v>3739</v>
      </c>
      <c r="D3022" s="181" t="s">
        <v>167</v>
      </c>
      <c r="E3022" s="182" t="s">
        <v>3740</v>
      </c>
      <c r="F3022" s="183" t="s">
        <v>3741</v>
      </c>
      <c r="G3022" s="184" t="s">
        <v>543</v>
      </c>
      <c r="H3022" s="185">
        <v>47.1</v>
      </c>
      <c r="I3022" s="186"/>
      <c r="J3022" s="187">
        <f>ROUND(I3022*H3022,2)</f>
        <v>0</v>
      </c>
      <c r="K3022" s="183" t="s">
        <v>171</v>
      </c>
      <c r="L3022" s="42"/>
      <c r="M3022" s="188" t="s">
        <v>19</v>
      </c>
      <c r="N3022" s="189" t="s">
        <v>41</v>
      </c>
      <c r="O3022" s="67"/>
      <c r="P3022" s="190">
        <f>O3022*H3022</f>
        <v>0</v>
      </c>
      <c r="Q3022" s="190">
        <v>6.0000000000000002E-5</v>
      </c>
      <c r="R3022" s="190">
        <f>Q3022*H3022</f>
        <v>2.826E-3</v>
      </c>
      <c r="S3022" s="190">
        <v>0</v>
      </c>
      <c r="T3022" s="191">
        <f>S3022*H3022</f>
        <v>0</v>
      </c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R3022" s="192" t="s">
        <v>226</v>
      </c>
      <c r="AT3022" s="192" t="s">
        <v>167</v>
      </c>
      <c r="AU3022" s="192" t="s">
        <v>79</v>
      </c>
      <c r="AY3022" s="20" t="s">
        <v>165</v>
      </c>
      <c r="BE3022" s="193">
        <f>IF(N3022="základní",J3022,0)</f>
        <v>0</v>
      </c>
      <c r="BF3022" s="193">
        <f>IF(N3022="snížená",J3022,0)</f>
        <v>0</v>
      </c>
      <c r="BG3022" s="193">
        <f>IF(N3022="zákl. přenesená",J3022,0)</f>
        <v>0</v>
      </c>
      <c r="BH3022" s="193">
        <f>IF(N3022="sníž. přenesená",J3022,0)</f>
        <v>0</v>
      </c>
      <c r="BI3022" s="193">
        <f>IF(N3022="nulová",J3022,0)</f>
        <v>0</v>
      </c>
      <c r="BJ3022" s="20" t="s">
        <v>79</v>
      </c>
      <c r="BK3022" s="193">
        <f>ROUND(I3022*H3022,2)</f>
        <v>0</v>
      </c>
      <c r="BL3022" s="20" t="s">
        <v>226</v>
      </c>
      <c r="BM3022" s="192" t="s">
        <v>3742</v>
      </c>
    </row>
    <row r="3023" spans="1:65" s="2" customFormat="1" ht="11.25">
      <c r="A3023" s="37"/>
      <c r="B3023" s="38"/>
      <c r="C3023" s="39"/>
      <c r="D3023" s="194" t="s">
        <v>172</v>
      </c>
      <c r="E3023" s="39"/>
      <c r="F3023" s="195" t="s">
        <v>3743</v>
      </c>
      <c r="G3023" s="39"/>
      <c r="H3023" s="39"/>
      <c r="I3023" s="196"/>
      <c r="J3023" s="39"/>
      <c r="K3023" s="39"/>
      <c r="L3023" s="42"/>
      <c r="M3023" s="197"/>
      <c r="N3023" s="198"/>
      <c r="O3023" s="67"/>
      <c r="P3023" s="67"/>
      <c r="Q3023" s="67"/>
      <c r="R3023" s="67"/>
      <c r="S3023" s="67"/>
      <c r="T3023" s="68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T3023" s="20" t="s">
        <v>172</v>
      </c>
      <c r="AU3023" s="20" t="s">
        <v>79</v>
      </c>
    </row>
    <row r="3024" spans="1:65" s="13" customFormat="1" ht="11.25">
      <c r="B3024" s="199"/>
      <c r="C3024" s="200"/>
      <c r="D3024" s="201" t="s">
        <v>181</v>
      </c>
      <c r="E3024" s="202" t="s">
        <v>19</v>
      </c>
      <c r="F3024" s="203" t="s">
        <v>3744</v>
      </c>
      <c r="G3024" s="200"/>
      <c r="H3024" s="204">
        <v>29.4</v>
      </c>
      <c r="I3024" s="205"/>
      <c r="J3024" s="200"/>
      <c r="K3024" s="200"/>
      <c r="L3024" s="206"/>
      <c r="M3024" s="207"/>
      <c r="N3024" s="208"/>
      <c r="O3024" s="208"/>
      <c r="P3024" s="208"/>
      <c r="Q3024" s="208"/>
      <c r="R3024" s="208"/>
      <c r="S3024" s="208"/>
      <c r="T3024" s="209"/>
      <c r="AT3024" s="210" t="s">
        <v>181</v>
      </c>
      <c r="AU3024" s="210" t="s">
        <v>79</v>
      </c>
      <c r="AV3024" s="13" t="s">
        <v>79</v>
      </c>
      <c r="AW3024" s="13" t="s">
        <v>31</v>
      </c>
      <c r="AX3024" s="13" t="s">
        <v>69</v>
      </c>
      <c r="AY3024" s="210" t="s">
        <v>165</v>
      </c>
    </row>
    <row r="3025" spans="1:65" s="13" customFormat="1" ht="11.25">
      <c r="B3025" s="199"/>
      <c r="C3025" s="200"/>
      <c r="D3025" s="201" t="s">
        <v>181</v>
      </c>
      <c r="E3025" s="202" t="s">
        <v>19</v>
      </c>
      <c r="F3025" s="203" t="s">
        <v>3745</v>
      </c>
      <c r="G3025" s="200"/>
      <c r="H3025" s="204">
        <v>17.7</v>
      </c>
      <c r="I3025" s="205"/>
      <c r="J3025" s="200"/>
      <c r="K3025" s="200"/>
      <c r="L3025" s="206"/>
      <c r="M3025" s="207"/>
      <c r="N3025" s="208"/>
      <c r="O3025" s="208"/>
      <c r="P3025" s="208"/>
      <c r="Q3025" s="208"/>
      <c r="R3025" s="208"/>
      <c r="S3025" s="208"/>
      <c r="T3025" s="209"/>
      <c r="AT3025" s="210" t="s">
        <v>181</v>
      </c>
      <c r="AU3025" s="210" t="s">
        <v>79</v>
      </c>
      <c r="AV3025" s="13" t="s">
        <v>79</v>
      </c>
      <c r="AW3025" s="13" t="s">
        <v>31</v>
      </c>
      <c r="AX3025" s="13" t="s">
        <v>69</v>
      </c>
      <c r="AY3025" s="210" t="s">
        <v>165</v>
      </c>
    </row>
    <row r="3026" spans="1:65" s="15" customFormat="1" ht="11.25">
      <c r="B3026" s="221"/>
      <c r="C3026" s="222"/>
      <c r="D3026" s="201" t="s">
        <v>181</v>
      </c>
      <c r="E3026" s="223" t="s">
        <v>19</v>
      </c>
      <c r="F3026" s="224" t="s">
        <v>184</v>
      </c>
      <c r="G3026" s="222"/>
      <c r="H3026" s="225">
        <v>47.1</v>
      </c>
      <c r="I3026" s="226"/>
      <c r="J3026" s="222"/>
      <c r="K3026" s="222"/>
      <c r="L3026" s="227"/>
      <c r="M3026" s="228"/>
      <c r="N3026" s="229"/>
      <c r="O3026" s="229"/>
      <c r="P3026" s="229"/>
      <c r="Q3026" s="229"/>
      <c r="R3026" s="229"/>
      <c r="S3026" s="229"/>
      <c r="T3026" s="230"/>
      <c r="AT3026" s="231" t="s">
        <v>181</v>
      </c>
      <c r="AU3026" s="231" t="s">
        <v>79</v>
      </c>
      <c r="AV3026" s="15" t="s">
        <v>88</v>
      </c>
      <c r="AW3026" s="15" t="s">
        <v>31</v>
      </c>
      <c r="AX3026" s="15" t="s">
        <v>73</v>
      </c>
      <c r="AY3026" s="231" t="s">
        <v>165</v>
      </c>
    </row>
    <row r="3027" spans="1:65" s="2" customFormat="1" ht="21.75" customHeight="1">
      <c r="A3027" s="37"/>
      <c r="B3027" s="38"/>
      <c r="C3027" s="233" t="s">
        <v>3746</v>
      </c>
      <c r="D3027" s="233" t="s">
        <v>502</v>
      </c>
      <c r="E3027" s="234" t="s">
        <v>3747</v>
      </c>
      <c r="F3027" s="235" t="s">
        <v>3748</v>
      </c>
      <c r="G3027" s="236" t="s">
        <v>256</v>
      </c>
      <c r="H3027" s="237">
        <v>2.9000000000000001E-2</v>
      </c>
      <c r="I3027" s="238"/>
      <c r="J3027" s="239">
        <f>ROUND(I3027*H3027,2)</f>
        <v>0</v>
      </c>
      <c r="K3027" s="235" t="s">
        <v>171</v>
      </c>
      <c r="L3027" s="240"/>
      <c r="M3027" s="241" t="s">
        <v>19</v>
      </c>
      <c r="N3027" s="242" t="s">
        <v>41</v>
      </c>
      <c r="O3027" s="67"/>
      <c r="P3027" s="190">
        <f>O3027*H3027</f>
        <v>0</v>
      </c>
      <c r="Q3027" s="190">
        <v>1</v>
      </c>
      <c r="R3027" s="190">
        <f>Q3027*H3027</f>
        <v>2.9000000000000001E-2</v>
      </c>
      <c r="S3027" s="190">
        <v>0</v>
      </c>
      <c r="T3027" s="191">
        <f>S3027*H3027</f>
        <v>0</v>
      </c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R3027" s="192" t="s">
        <v>297</v>
      </c>
      <c r="AT3027" s="192" t="s">
        <v>502</v>
      </c>
      <c r="AU3027" s="192" t="s">
        <v>79</v>
      </c>
      <c r="AY3027" s="20" t="s">
        <v>165</v>
      </c>
      <c r="BE3027" s="193">
        <f>IF(N3027="základní",J3027,0)</f>
        <v>0</v>
      </c>
      <c r="BF3027" s="193">
        <f>IF(N3027="snížená",J3027,0)</f>
        <v>0</v>
      </c>
      <c r="BG3027" s="193">
        <f>IF(N3027="zákl. přenesená",J3027,0)</f>
        <v>0</v>
      </c>
      <c r="BH3027" s="193">
        <f>IF(N3027="sníž. přenesená",J3027,0)</f>
        <v>0</v>
      </c>
      <c r="BI3027" s="193">
        <f>IF(N3027="nulová",J3027,0)</f>
        <v>0</v>
      </c>
      <c r="BJ3027" s="20" t="s">
        <v>79</v>
      </c>
      <c r="BK3027" s="193">
        <f>ROUND(I3027*H3027,2)</f>
        <v>0</v>
      </c>
      <c r="BL3027" s="20" t="s">
        <v>226</v>
      </c>
      <c r="BM3027" s="192" t="s">
        <v>1781</v>
      </c>
    </row>
    <row r="3028" spans="1:65" s="2" customFormat="1" ht="19.5">
      <c r="A3028" s="37"/>
      <c r="B3028" s="38"/>
      <c r="C3028" s="39"/>
      <c r="D3028" s="201" t="s">
        <v>353</v>
      </c>
      <c r="E3028" s="39"/>
      <c r="F3028" s="232" t="s">
        <v>3749</v>
      </c>
      <c r="G3028" s="39"/>
      <c r="H3028" s="39"/>
      <c r="I3028" s="196"/>
      <c r="J3028" s="39"/>
      <c r="K3028" s="39"/>
      <c r="L3028" s="42"/>
      <c r="M3028" s="197"/>
      <c r="N3028" s="198"/>
      <c r="O3028" s="67"/>
      <c r="P3028" s="67"/>
      <c r="Q3028" s="67"/>
      <c r="R3028" s="67"/>
      <c r="S3028" s="67"/>
      <c r="T3028" s="68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T3028" s="20" t="s">
        <v>353</v>
      </c>
      <c r="AU3028" s="20" t="s">
        <v>79</v>
      </c>
    </row>
    <row r="3029" spans="1:65" s="13" customFormat="1" ht="11.25">
      <c r="B3029" s="199"/>
      <c r="C3029" s="200"/>
      <c r="D3029" s="201" t="s">
        <v>181</v>
      </c>
      <c r="E3029" s="202" t="s">
        <v>19</v>
      </c>
      <c r="F3029" s="203" t="s">
        <v>3750</v>
      </c>
      <c r="G3029" s="200"/>
      <c r="H3029" s="204">
        <v>2.9000000000000001E-2</v>
      </c>
      <c r="I3029" s="205"/>
      <c r="J3029" s="200"/>
      <c r="K3029" s="200"/>
      <c r="L3029" s="206"/>
      <c r="M3029" s="207"/>
      <c r="N3029" s="208"/>
      <c r="O3029" s="208"/>
      <c r="P3029" s="208"/>
      <c r="Q3029" s="208"/>
      <c r="R3029" s="208"/>
      <c r="S3029" s="208"/>
      <c r="T3029" s="209"/>
      <c r="AT3029" s="210" t="s">
        <v>181</v>
      </c>
      <c r="AU3029" s="210" t="s">
        <v>79</v>
      </c>
      <c r="AV3029" s="13" t="s">
        <v>79</v>
      </c>
      <c r="AW3029" s="13" t="s">
        <v>31</v>
      </c>
      <c r="AX3029" s="13" t="s">
        <v>69</v>
      </c>
      <c r="AY3029" s="210" t="s">
        <v>165</v>
      </c>
    </row>
    <row r="3030" spans="1:65" s="15" customFormat="1" ht="11.25">
      <c r="B3030" s="221"/>
      <c r="C3030" s="222"/>
      <c r="D3030" s="201" t="s">
        <v>181</v>
      </c>
      <c r="E3030" s="223" t="s">
        <v>19</v>
      </c>
      <c r="F3030" s="224" t="s">
        <v>184</v>
      </c>
      <c r="G3030" s="222"/>
      <c r="H3030" s="225">
        <v>2.9000000000000001E-2</v>
      </c>
      <c r="I3030" s="226"/>
      <c r="J3030" s="222"/>
      <c r="K3030" s="222"/>
      <c r="L3030" s="227"/>
      <c r="M3030" s="228"/>
      <c r="N3030" s="229"/>
      <c r="O3030" s="229"/>
      <c r="P3030" s="229"/>
      <c r="Q3030" s="229"/>
      <c r="R3030" s="229"/>
      <c r="S3030" s="229"/>
      <c r="T3030" s="230"/>
      <c r="AT3030" s="231" t="s">
        <v>181</v>
      </c>
      <c r="AU3030" s="231" t="s">
        <v>79</v>
      </c>
      <c r="AV3030" s="15" t="s">
        <v>88</v>
      </c>
      <c r="AW3030" s="15" t="s">
        <v>31</v>
      </c>
      <c r="AX3030" s="15" t="s">
        <v>73</v>
      </c>
      <c r="AY3030" s="231" t="s">
        <v>165</v>
      </c>
    </row>
    <row r="3031" spans="1:65" s="2" customFormat="1" ht="21.75" customHeight="1">
      <c r="A3031" s="37"/>
      <c r="B3031" s="38"/>
      <c r="C3031" s="233" t="s">
        <v>3751</v>
      </c>
      <c r="D3031" s="233" t="s">
        <v>502</v>
      </c>
      <c r="E3031" s="234" t="s">
        <v>3752</v>
      </c>
      <c r="F3031" s="235" t="s">
        <v>3753</v>
      </c>
      <c r="G3031" s="236" t="s">
        <v>256</v>
      </c>
      <c r="H3031" s="237">
        <v>1.7999999999999999E-2</v>
      </c>
      <c r="I3031" s="238"/>
      <c r="J3031" s="239">
        <f>ROUND(I3031*H3031,2)</f>
        <v>0</v>
      </c>
      <c r="K3031" s="235" t="s">
        <v>171</v>
      </c>
      <c r="L3031" s="240"/>
      <c r="M3031" s="241" t="s">
        <v>19</v>
      </c>
      <c r="N3031" s="242" t="s">
        <v>41</v>
      </c>
      <c r="O3031" s="67"/>
      <c r="P3031" s="190">
        <f>O3031*H3031</f>
        <v>0</v>
      </c>
      <c r="Q3031" s="190">
        <v>1</v>
      </c>
      <c r="R3031" s="190">
        <f>Q3031*H3031</f>
        <v>1.7999999999999999E-2</v>
      </c>
      <c r="S3031" s="190">
        <v>0</v>
      </c>
      <c r="T3031" s="191">
        <f>S3031*H3031</f>
        <v>0</v>
      </c>
      <c r="U3031" s="37"/>
      <c r="V3031" s="37"/>
      <c r="W3031" s="37"/>
      <c r="X3031" s="37"/>
      <c r="Y3031" s="37"/>
      <c r="Z3031" s="37"/>
      <c r="AA3031" s="37"/>
      <c r="AB3031" s="37"/>
      <c r="AC3031" s="37"/>
      <c r="AD3031" s="37"/>
      <c r="AE3031" s="37"/>
      <c r="AR3031" s="192" t="s">
        <v>297</v>
      </c>
      <c r="AT3031" s="192" t="s">
        <v>502</v>
      </c>
      <c r="AU3031" s="192" t="s">
        <v>79</v>
      </c>
      <c r="AY3031" s="20" t="s">
        <v>165</v>
      </c>
      <c r="BE3031" s="193">
        <f>IF(N3031="základní",J3031,0)</f>
        <v>0</v>
      </c>
      <c r="BF3031" s="193">
        <f>IF(N3031="snížená",J3031,0)</f>
        <v>0</v>
      </c>
      <c r="BG3031" s="193">
        <f>IF(N3031="zákl. přenesená",J3031,0)</f>
        <v>0</v>
      </c>
      <c r="BH3031" s="193">
        <f>IF(N3031="sníž. přenesená",J3031,0)</f>
        <v>0</v>
      </c>
      <c r="BI3031" s="193">
        <f>IF(N3031="nulová",J3031,0)</f>
        <v>0</v>
      </c>
      <c r="BJ3031" s="20" t="s">
        <v>79</v>
      </c>
      <c r="BK3031" s="193">
        <f>ROUND(I3031*H3031,2)</f>
        <v>0</v>
      </c>
      <c r="BL3031" s="20" t="s">
        <v>226</v>
      </c>
      <c r="BM3031" s="192" t="s">
        <v>3754</v>
      </c>
    </row>
    <row r="3032" spans="1:65" s="2" customFormat="1" ht="19.5">
      <c r="A3032" s="37"/>
      <c r="B3032" s="38"/>
      <c r="C3032" s="39"/>
      <c r="D3032" s="201" t="s">
        <v>353</v>
      </c>
      <c r="E3032" s="39"/>
      <c r="F3032" s="232" t="s">
        <v>3755</v>
      </c>
      <c r="G3032" s="39"/>
      <c r="H3032" s="39"/>
      <c r="I3032" s="196"/>
      <c r="J3032" s="39"/>
      <c r="K3032" s="39"/>
      <c r="L3032" s="42"/>
      <c r="M3032" s="197"/>
      <c r="N3032" s="198"/>
      <c r="O3032" s="67"/>
      <c r="P3032" s="67"/>
      <c r="Q3032" s="67"/>
      <c r="R3032" s="67"/>
      <c r="S3032" s="67"/>
      <c r="T3032" s="68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T3032" s="20" t="s">
        <v>353</v>
      </c>
      <c r="AU3032" s="20" t="s">
        <v>79</v>
      </c>
    </row>
    <row r="3033" spans="1:65" s="13" customFormat="1" ht="11.25">
      <c r="B3033" s="199"/>
      <c r="C3033" s="200"/>
      <c r="D3033" s="201" t="s">
        <v>181</v>
      </c>
      <c r="E3033" s="202" t="s">
        <v>19</v>
      </c>
      <c r="F3033" s="203" t="s">
        <v>3756</v>
      </c>
      <c r="G3033" s="200"/>
      <c r="H3033" s="204">
        <v>1.7999999999999999E-2</v>
      </c>
      <c r="I3033" s="205"/>
      <c r="J3033" s="200"/>
      <c r="K3033" s="200"/>
      <c r="L3033" s="206"/>
      <c r="M3033" s="207"/>
      <c r="N3033" s="208"/>
      <c r="O3033" s="208"/>
      <c r="P3033" s="208"/>
      <c r="Q3033" s="208"/>
      <c r="R3033" s="208"/>
      <c r="S3033" s="208"/>
      <c r="T3033" s="209"/>
      <c r="AT3033" s="210" t="s">
        <v>181</v>
      </c>
      <c r="AU3033" s="210" t="s">
        <v>79</v>
      </c>
      <c r="AV3033" s="13" t="s">
        <v>79</v>
      </c>
      <c r="AW3033" s="13" t="s">
        <v>31</v>
      </c>
      <c r="AX3033" s="13" t="s">
        <v>69</v>
      </c>
      <c r="AY3033" s="210" t="s">
        <v>165</v>
      </c>
    </row>
    <row r="3034" spans="1:65" s="15" customFormat="1" ht="11.25">
      <c r="B3034" s="221"/>
      <c r="C3034" s="222"/>
      <c r="D3034" s="201" t="s">
        <v>181</v>
      </c>
      <c r="E3034" s="223" t="s">
        <v>19</v>
      </c>
      <c r="F3034" s="224" t="s">
        <v>184</v>
      </c>
      <c r="G3034" s="222"/>
      <c r="H3034" s="225">
        <v>1.7999999999999999E-2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181</v>
      </c>
      <c r="AU3034" s="231" t="s">
        <v>79</v>
      </c>
      <c r="AV3034" s="15" t="s">
        <v>88</v>
      </c>
      <c r="AW3034" s="15" t="s">
        <v>31</v>
      </c>
      <c r="AX3034" s="15" t="s">
        <v>73</v>
      </c>
      <c r="AY3034" s="231" t="s">
        <v>165</v>
      </c>
    </row>
    <row r="3035" spans="1:65" s="2" customFormat="1" ht="24.2" customHeight="1">
      <c r="A3035" s="37"/>
      <c r="B3035" s="38"/>
      <c r="C3035" s="181" t="s">
        <v>3757</v>
      </c>
      <c r="D3035" s="181" t="s">
        <v>167</v>
      </c>
      <c r="E3035" s="182" t="s">
        <v>3758</v>
      </c>
      <c r="F3035" s="183" t="s">
        <v>3759</v>
      </c>
      <c r="G3035" s="184" t="s">
        <v>543</v>
      </c>
      <c r="H3035" s="185">
        <v>172.3</v>
      </c>
      <c r="I3035" s="186"/>
      <c r="J3035" s="187">
        <f>ROUND(I3035*H3035,2)</f>
        <v>0</v>
      </c>
      <c r="K3035" s="183" t="s">
        <v>171</v>
      </c>
      <c r="L3035" s="42"/>
      <c r="M3035" s="188" t="s">
        <v>19</v>
      </c>
      <c r="N3035" s="189" t="s">
        <v>41</v>
      </c>
      <c r="O3035" s="67"/>
      <c r="P3035" s="190">
        <f>O3035*H3035</f>
        <v>0</v>
      </c>
      <c r="Q3035" s="190">
        <v>5.0000000000000002E-5</v>
      </c>
      <c r="R3035" s="190">
        <f>Q3035*H3035</f>
        <v>8.6150000000000011E-3</v>
      </c>
      <c r="S3035" s="190">
        <v>0</v>
      </c>
      <c r="T3035" s="191">
        <f>S3035*H3035</f>
        <v>0</v>
      </c>
      <c r="U3035" s="37"/>
      <c r="V3035" s="37"/>
      <c r="W3035" s="37"/>
      <c r="X3035" s="37"/>
      <c r="Y3035" s="37"/>
      <c r="Z3035" s="37"/>
      <c r="AA3035" s="37"/>
      <c r="AB3035" s="37"/>
      <c r="AC3035" s="37"/>
      <c r="AD3035" s="37"/>
      <c r="AE3035" s="37"/>
      <c r="AR3035" s="192" t="s">
        <v>226</v>
      </c>
      <c r="AT3035" s="192" t="s">
        <v>167</v>
      </c>
      <c r="AU3035" s="192" t="s">
        <v>79</v>
      </c>
      <c r="AY3035" s="20" t="s">
        <v>165</v>
      </c>
      <c r="BE3035" s="193">
        <f>IF(N3035="základní",J3035,0)</f>
        <v>0</v>
      </c>
      <c r="BF3035" s="193">
        <f>IF(N3035="snížená",J3035,0)</f>
        <v>0</v>
      </c>
      <c r="BG3035" s="193">
        <f>IF(N3035="zákl. přenesená",J3035,0)</f>
        <v>0</v>
      </c>
      <c r="BH3035" s="193">
        <f>IF(N3035="sníž. přenesená",J3035,0)</f>
        <v>0</v>
      </c>
      <c r="BI3035" s="193">
        <f>IF(N3035="nulová",J3035,0)</f>
        <v>0</v>
      </c>
      <c r="BJ3035" s="20" t="s">
        <v>79</v>
      </c>
      <c r="BK3035" s="193">
        <f>ROUND(I3035*H3035,2)</f>
        <v>0</v>
      </c>
      <c r="BL3035" s="20" t="s">
        <v>226</v>
      </c>
      <c r="BM3035" s="192" t="s">
        <v>3760</v>
      </c>
    </row>
    <row r="3036" spans="1:65" s="2" customFormat="1" ht="11.25">
      <c r="A3036" s="37"/>
      <c r="B3036" s="38"/>
      <c r="C3036" s="39"/>
      <c r="D3036" s="194" t="s">
        <v>172</v>
      </c>
      <c r="E3036" s="39"/>
      <c r="F3036" s="195" t="s">
        <v>3761</v>
      </c>
      <c r="G3036" s="39"/>
      <c r="H3036" s="39"/>
      <c r="I3036" s="196"/>
      <c r="J3036" s="39"/>
      <c r="K3036" s="39"/>
      <c r="L3036" s="42"/>
      <c r="M3036" s="197"/>
      <c r="N3036" s="198"/>
      <c r="O3036" s="67"/>
      <c r="P3036" s="67"/>
      <c r="Q3036" s="67"/>
      <c r="R3036" s="67"/>
      <c r="S3036" s="67"/>
      <c r="T3036" s="68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T3036" s="20" t="s">
        <v>172</v>
      </c>
      <c r="AU3036" s="20" t="s">
        <v>79</v>
      </c>
    </row>
    <row r="3037" spans="1:65" s="13" customFormat="1" ht="11.25">
      <c r="B3037" s="199"/>
      <c r="C3037" s="200"/>
      <c r="D3037" s="201" t="s">
        <v>181</v>
      </c>
      <c r="E3037" s="202" t="s">
        <v>19</v>
      </c>
      <c r="F3037" s="203" t="s">
        <v>3762</v>
      </c>
      <c r="G3037" s="200"/>
      <c r="H3037" s="204">
        <v>172.3</v>
      </c>
      <c r="I3037" s="205"/>
      <c r="J3037" s="200"/>
      <c r="K3037" s="200"/>
      <c r="L3037" s="206"/>
      <c r="M3037" s="207"/>
      <c r="N3037" s="208"/>
      <c r="O3037" s="208"/>
      <c r="P3037" s="208"/>
      <c r="Q3037" s="208"/>
      <c r="R3037" s="208"/>
      <c r="S3037" s="208"/>
      <c r="T3037" s="209"/>
      <c r="AT3037" s="210" t="s">
        <v>181</v>
      </c>
      <c r="AU3037" s="210" t="s">
        <v>79</v>
      </c>
      <c r="AV3037" s="13" t="s">
        <v>79</v>
      </c>
      <c r="AW3037" s="13" t="s">
        <v>31</v>
      </c>
      <c r="AX3037" s="13" t="s">
        <v>69</v>
      </c>
      <c r="AY3037" s="210" t="s">
        <v>165</v>
      </c>
    </row>
    <row r="3038" spans="1:65" s="15" customFormat="1" ht="11.25">
      <c r="B3038" s="221"/>
      <c r="C3038" s="222"/>
      <c r="D3038" s="201" t="s">
        <v>181</v>
      </c>
      <c r="E3038" s="223" t="s">
        <v>19</v>
      </c>
      <c r="F3038" s="224" t="s">
        <v>184</v>
      </c>
      <c r="G3038" s="222"/>
      <c r="H3038" s="225">
        <v>172.3</v>
      </c>
      <c r="I3038" s="226"/>
      <c r="J3038" s="222"/>
      <c r="K3038" s="222"/>
      <c r="L3038" s="227"/>
      <c r="M3038" s="228"/>
      <c r="N3038" s="229"/>
      <c r="O3038" s="229"/>
      <c r="P3038" s="229"/>
      <c r="Q3038" s="229"/>
      <c r="R3038" s="229"/>
      <c r="S3038" s="229"/>
      <c r="T3038" s="230"/>
      <c r="AT3038" s="231" t="s">
        <v>181</v>
      </c>
      <c r="AU3038" s="231" t="s">
        <v>79</v>
      </c>
      <c r="AV3038" s="15" t="s">
        <v>88</v>
      </c>
      <c r="AW3038" s="15" t="s">
        <v>31</v>
      </c>
      <c r="AX3038" s="15" t="s">
        <v>73</v>
      </c>
      <c r="AY3038" s="231" t="s">
        <v>165</v>
      </c>
    </row>
    <row r="3039" spans="1:65" s="2" customFormat="1" ht="24.2" customHeight="1">
      <c r="A3039" s="37"/>
      <c r="B3039" s="38"/>
      <c r="C3039" s="233" t="s">
        <v>2794</v>
      </c>
      <c r="D3039" s="233" t="s">
        <v>502</v>
      </c>
      <c r="E3039" s="234" t="s">
        <v>3763</v>
      </c>
      <c r="F3039" s="235" t="s">
        <v>3764</v>
      </c>
      <c r="G3039" s="236" t="s">
        <v>256</v>
      </c>
      <c r="H3039" s="237">
        <v>0.17199999999999999</v>
      </c>
      <c r="I3039" s="238"/>
      <c r="J3039" s="239">
        <f>ROUND(I3039*H3039,2)</f>
        <v>0</v>
      </c>
      <c r="K3039" s="235" t="s">
        <v>171</v>
      </c>
      <c r="L3039" s="240"/>
      <c r="M3039" s="241" t="s">
        <v>19</v>
      </c>
      <c r="N3039" s="242" t="s">
        <v>41</v>
      </c>
      <c r="O3039" s="67"/>
      <c r="P3039" s="190">
        <f>O3039*H3039</f>
        <v>0</v>
      </c>
      <c r="Q3039" s="190">
        <v>1</v>
      </c>
      <c r="R3039" s="190">
        <f>Q3039*H3039</f>
        <v>0.17199999999999999</v>
      </c>
      <c r="S3039" s="190">
        <v>0</v>
      </c>
      <c r="T3039" s="191">
        <f>S3039*H3039</f>
        <v>0</v>
      </c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R3039" s="192" t="s">
        <v>297</v>
      </c>
      <c r="AT3039" s="192" t="s">
        <v>502</v>
      </c>
      <c r="AU3039" s="192" t="s">
        <v>79</v>
      </c>
      <c r="AY3039" s="20" t="s">
        <v>165</v>
      </c>
      <c r="BE3039" s="193">
        <f>IF(N3039="základní",J3039,0)</f>
        <v>0</v>
      </c>
      <c r="BF3039" s="193">
        <f>IF(N3039="snížená",J3039,0)</f>
        <v>0</v>
      </c>
      <c r="BG3039" s="193">
        <f>IF(N3039="zákl. přenesená",J3039,0)</f>
        <v>0</v>
      </c>
      <c r="BH3039" s="193">
        <f>IF(N3039="sníž. přenesená",J3039,0)</f>
        <v>0</v>
      </c>
      <c r="BI3039" s="193">
        <f>IF(N3039="nulová",J3039,0)</f>
        <v>0</v>
      </c>
      <c r="BJ3039" s="20" t="s">
        <v>79</v>
      </c>
      <c r="BK3039" s="193">
        <f>ROUND(I3039*H3039,2)</f>
        <v>0</v>
      </c>
      <c r="BL3039" s="20" t="s">
        <v>226</v>
      </c>
      <c r="BM3039" s="192" t="s">
        <v>3765</v>
      </c>
    </row>
    <row r="3040" spans="1:65" s="13" customFormat="1" ht="11.25">
      <c r="B3040" s="199"/>
      <c r="C3040" s="200"/>
      <c r="D3040" s="201" t="s">
        <v>181</v>
      </c>
      <c r="E3040" s="202" t="s">
        <v>19</v>
      </c>
      <c r="F3040" s="203" t="s">
        <v>3766</v>
      </c>
      <c r="G3040" s="200"/>
      <c r="H3040" s="204">
        <v>0.17199999999999999</v>
      </c>
      <c r="I3040" s="205"/>
      <c r="J3040" s="200"/>
      <c r="K3040" s="200"/>
      <c r="L3040" s="206"/>
      <c r="M3040" s="207"/>
      <c r="N3040" s="208"/>
      <c r="O3040" s="208"/>
      <c r="P3040" s="208"/>
      <c r="Q3040" s="208"/>
      <c r="R3040" s="208"/>
      <c r="S3040" s="208"/>
      <c r="T3040" s="209"/>
      <c r="AT3040" s="210" t="s">
        <v>181</v>
      </c>
      <c r="AU3040" s="210" t="s">
        <v>79</v>
      </c>
      <c r="AV3040" s="13" t="s">
        <v>79</v>
      </c>
      <c r="AW3040" s="13" t="s">
        <v>31</v>
      </c>
      <c r="AX3040" s="13" t="s">
        <v>69</v>
      </c>
      <c r="AY3040" s="210" t="s">
        <v>165</v>
      </c>
    </row>
    <row r="3041" spans="1:65" s="15" customFormat="1" ht="11.25">
      <c r="B3041" s="221"/>
      <c r="C3041" s="222"/>
      <c r="D3041" s="201" t="s">
        <v>181</v>
      </c>
      <c r="E3041" s="223" t="s">
        <v>19</v>
      </c>
      <c r="F3041" s="224" t="s">
        <v>184</v>
      </c>
      <c r="G3041" s="222"/>
      <c r="H3041" s="225">
        <v>0.17199999999999999</v>
      </c>
      <c r="I3041" s="226"/>
      <c r="J3041" s="222"/>
      <c r="K3041" s="222"/>
      <c r="L3041" s="227"/>
      <c r="M3041" s="228"/>
      <c r="N3041" s="229"/>
      <c r="O3041" s="229"/>
      <c r="P3041" s="229"/>
      <c r="Q3041" s="229"/>
      <c r="R3041" s="229"/>
      <c r="S3041" s="229"/>
      <c r="T3041" s="230"/>
      <c r="AT3041" s="231" t="s">
        <v>181</v>
      </c>
      <c r="AU3041" s="231" t="s">
        <v>79</v>
      </c>
      <c r="AV3041" s="15" t="s">
        <v>88</v>
      </c>
      <c r="AW3041" s="15" t="s">
        <v>31</v>
      </c>
      <c r="AX3041" s="15" t="s">
        <v>73</v>
      </c>
      <c r="AY3041" s="231" t="s">
        <v>165</v>
      </c>
    </row>
    <row r="3042" spans="1:65" s="2" customFormat="1" ht="24.2" customHeight="1">
      <c r="A3042" s="37"/>
      <c r="B3042" s="38"/>
      <c r="C3042" s="181" t="s">
        <v>3767</v>
      </c>
      <c r="D3042" s="181" t="s">
        <v>167</v>
      </c>
      <c r="E3042" s="182" t="s">
        <v>3768</v>
      </c>
      <c r="F3042" s="183" t="s">
        <v>3769</v>
      </c>
      <c r="G3042" s="184" t="s">
        <v>170</v>
      </c>
      <c r="H3042" s="185">
        <v>3.61</v>
      </c>
      <c r="I3042" s="186"/>
      <c r="J3042" s="187">
        <f>ROUND(I3042*H3042,2)</f>
        <v>0</v>
      </c>
      <c r="K3042" s="183" t="s">
        <v>171</v>
      </c>
      <c r="L3042" s="42"/>
      <c r="M3042" s="188" t="s">
        <v>19</v>
      </c>
      <c r="N3042" s="189" t="s">
        <v>41</v>
      </c>
      <c r="O3042" s="67"/>
      <c r="P3042" s="190">
        <f>O3042*H3042</f>
        <v>0</v>
      </c>
      <c r="Q3042" s="190">
        <v>4.0000000000000002E-4</v>
      </c>
      <c r="R3042" s="190">
        <f>Q3042*H3042</f>
        <v>1.444E-3</v>
      </c>
      <c r="S3042" s="190">
        <v>0</v>
      </c>
      <c r="T3042" s="191">
        <f>S3042*H3042</f>
        <v>0</v>
      </c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R3042" s="192" t="s">
        <v>226</v>
      </c>
      <c r="AT3042" s="192" t="s">
        <v>167</v>
      </c>
      <c r="AU3042" s="192" t="s">
        <v>79</v>
      </c>
      <c r="AY3042" s="20" t="s">
        <v>165</v>
      </c>
      <c r="BE3042" s="193">
        <f>IF(N3042="základní",J3042,0)</f>
        <v>0</v>
      </c>
      <c r="BF3042" s="193">
        <f>IF(N3042="snížená",J3042,0)</f>
        <v>0</v>
      </c>
      <c r="BG3042" s="193">
        <f>IF(N3042="zákl. přenesená",J3042,0)</f>
        <v>0</v>
      </c>
      <c r="BH3042" s="193">
        <f>IF(N3042="sníž. přenesená",J3042,0)</f>
        <v>0</v>
      </c>
      <c r="BI3042" s="193">
        <f>IF(N3042="nulová",J3042,0)</f>
        <v>0</v>
      </c>
      <c r="BJ3042" s="20" t="s">
        <v>79</v>
      </c>
      <c r="BK3042" s="193">
        <f>ROUND(I3042*H3042,2)</f>
        <v>0</v>
      </c>
      <c r="BL3042" s="20" t="s">
        <v>226</v>
      </c>
      <c r="BM3042" s="192" t="s">
        <v>3770</v>
      </c>
    </row>
    <row r="3043" spans="1:65" s="2" customFormat="1" ht="11.25">
      <c r="A3043" s="37"/>
      <c r="B3043" s="38"/>
      <c r="C3043" s="39"/>
      <c r="D3043" s="194" t="s">
        <v>172</v>
      </c>
      <c r="E3043" s="39"/>
      <c r="F3043" s="195" t="s">
        <v>3771</v>
      </c>
      <c r="G3043" s="39"/>
      <c r="H3043" s="39"/>
      <c r="I3043" s="196"/>
      <c r="J3043" s="39"/>
      <c r="K3043" s="39"/>
      <c r="L3043" s="42"/>
      <c r="M3043" s="197"/>
      <c r="N3043" s="198"/>
      <c r="O3043" s="67"/>
      <c r="P3043" s="67"/>
      <c r="Q3043" s="67"/>
      <c r="R3043" s="67"/>
      <c r="S3043" s="67"/>
      <c r="T3043" s="68"/>
      <c r="U3043" s="37"/>
      <c r="V3043" s="37"/>
      <c r="W3043" s="37"/>
      <c r="X3043" s="37"/>
      <c r="Y3043" s="37"/>
      <c r="Z3043" s="37"/>
      <c r="AA3043" s="37"/>
      <c r="AB3043" s="37"/>
      <c r="AC3043" s="37"/>
      <c r="AD3043" s="37"/>
      <c r="AE3043" s="37"/>
      <c r="AT3043" s="20" t="s">
        <v>172</v>
      </c>
      <c r="AU3043" s="20" t="s">
        <v>79</v>
      </c>
    </row>
    <row r="3044" spans="1:65" s="13" customFormat="1" ht="11.25">
      <c r="B3044" s="199"/>
      <c r="C3044" s="200"/>
      <c r="D3044" s="201" t="s">
        <v>181</v>
      </c>
      <c r="E3044" s="202" t="s">
        <v>19</v>
      </c>
      <c r="F3044" s="203" t="s">
        <v>3772</v>
      </c>
      <c r="G3044" s="200"/>
      <c r="H3044" s="204">
        <v>3.61</v>
      </c>
      <c r="I3044" s="205"/>
      <c r="J3044" s="200"/>
      <c r="K3044" s="200"/>
      <c r="L3044" s="206"/>
      <c r="M3044" s="207"/>
      <c r="N3044" s="208"/>
      <c r="O3044" s="208"/>
      <c r="P3044" s="208"/>
      <c r="Q3044" s="208"/>
      <c r="R3044" s="208"/>
      <c r="S3044" s="208"/>
      <c r="T3044" s="209"/>
      <c r="AT3044" s="210" t="s">
        <v>181</v>
      </c>
      <c r="AU3044" s="210" t="s">
        <v>79</v>
      </c>
      <c r="AV3044" s="13" t="s">
        <v>79</v>
      </c>
      <c r="AW3044" s="13" t="s">
        <v>31</v>
      </c>
      <c r="AX3044" s="13" t="s">
        <v>73</v>
      </c>
      <c r="AY3044" s="210" t="s">
        <v>165</v>
      </c>
    </row>
    <row r="3045" spans="1:65" s="2" customFormat="1" ht="24.2" customHeight="1">
      <c r="A3045" s="37"/>
      <c r="B3045" s="38"/>
      <c r="C3045" s="233" t="s">
        <v>2804</v>
      </c>
      <c r="D3045" s="233" t="s">
        <v>502</v>
      </c>
      <c r="E3045" s="234" t="s">
        <v>3773</v>
      </c>
      <c r="F3045" s="235" t="s">
        <v>3774</v>
      </c>
      <c r="G3045" s="236" t="s">
        <v>170</v>
      </c>
      <c r="H3045" s="237">
        <v>3.61</v>
      </c>
      <c r="I3045" s="238"/>
      <c r="J3045" s="239">
        <f>ROUND(I3045*H3045,2)</f>
        <v>0</v>
      </c>
      <c r="K3045" s="235" t="s">
        <v>171</v>
      </c>
      <c r="L3045" s="240"/>
      <c r="M3045" s="241" t="s">
        <v>19</v>
      </c>
      <c r="N3045" s="242" t="s">
        <v>41</v>
      </c>
      <c r="O3045" s="67"/>
      <c r="P3045" s="190">
        <f>O3045*H3045</f>
        <v>0</v>
      </c>
      <c r="Q3045" s="190">
        <v>0</v>
      </c>
      <c r="R3045" s="190">
        <f>Q3045*H3045</f>
        <v>0</v>
      </c>
      <c r="S3045" s="190">
        <v>0</v>
      </c>
      <c r="T3045" s="191">
        <f>S3045*H3045</f>
        <v>0</v>
      </c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R3045" s="192" t="s">
        <v>297</v>
      </c>
      <c r="AT3045" s="192" t="s">
        <v>502</v>
      </c>
      <c r="AU3045" s="192" t="s">
        <v>79</v>
      </c>
      <c r="AY3045" s="20" t="s">
        <v>165</v>
      </c>
      <c r="BE3045" s="193">
        <f>IF(N3045="základní",J3045,0)</f>
        <v>0</v>
      </c>
      <c r="BF3045" s="193">
        <f>IF(N3045="snížená",J3045,0)</f>
        <v>0</v>
      </c>
      <c r="BG3045" s="193">
        <f>IF(N3045="zákl. přenesená",J3045,0)</f>
        <v>0</v>
      </c>
      <c r="BH3045" s="193">
        <f>IF(N3045="sníž. přenesená",J3045,0)</f>
        <v>0</v>
      </c>
      <c r="BI3045" s="193">
        <f>IF(N3045="nulová",J3045,0)</f>
        <v>0</v>
      </c>
      <c r="BJ3045" s="20" t="s">
        <v>79</v>
      </c>
      <c r="BK3045" s="193">
        <f>ROUND(I3045*H3045,2)</f>
        <v>0</v>
      </c>
      <c r="BL3045" s="20" t="s">
        <v>226</v>
      </c>
      <c r="BM3045" s="192" t="s">
        <v>3775</v>
      </c>
    </row>
    <row r="3046" spans="1:65" s="2" customFormat="1" ht="33" customHeight="1">
      <c r="A3046" s="37"/>
      <c r="B3046" s="38"/>
      <c r="C3046" s="181" t="s">
        <v>3776</v>
      </c>
      <c r="D3046" s="181" t="s">
        <v>167</v>
      </c>
      <c r="E3046" s="182" t="s">
        <v>3777</v>
      </c>
      <c r="F3046" s="183" t="s">
        <v>3778</v>
      </c>
      <c r="G3046" s="184" t="s">
        <v>170</v>
      </c>
      <c r="H3046" s="185">
        <v>23.375</v>
      </c>
      <c r="I3046" s="186"/>
      <c r="J3046" s="187">
        <f>ROUND(I3046*H3046,2)</f>
        <v>0</v>
      </c>
      <c r="K3046" s="183" t="s">
        <v>171</v>
      </c>
      <c r="L3046" s="42"/>
      <c r="M3046" s="188" t="s">
        <v>19</v>
      </c>
      <c r="N3046" s="189" t="s">
        <v>41</v>
      </c>
      <c r="O3046" s="67"/>
      <c r="P3046" s="190">
        <f>O3046*H3046</f>
        <v>0</v>
      </c>
      <c r="Q3046" s="190">
        <v>4.0000000000000002E-4</v>
      </c>
      <c r="R3046" s="190">
        <f>Q3046*H3046</f>
        <v>9.3500000000000007E-3</v>
      </c>
      <c r="S3046" s="190">
        <v>0</v>
      </c>
      <c r="T3046" s="191">
        <f>S3046*H3046</f>
        <v>0</v>
      </c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R3046" s="192" t="s">
        <v>226</v>
      </c>
      <c r="AT3046" s="192" t="s">
        <v>167</v>
      </c>
      <c r="AU3046" s="192" t="s">
        <v>79</v>
      </c>
      <c r="AY3046" s="20" t="s">
        <v>165</v>
      </c>
      <c r="BE3046" s="193">
        <f>IF(N3046="základní",J3046,0)</f>
        <v>0</v>
      </c>
      <c r="BF3046" s="193">
        <f>IF(N3046="snížená",J3046,0)</f>
        <v>0</v>
      </c>
      <c r="BG3046" s="193">
        <f>IF(N3046="zákl. přenesená",J3046,0)</f>
        <v>0</v>
      </c>
      <c r="BH3046" s="193">
        <f>IF(N3046="sníž. přenesená",J3046,0)</f>
        <v>0</v>
      </c>
      <c r="BI3046" s="193">
        <f>IF(N3046="nulová",J3046,0)</f>
        <v>0</v>
      </c>
      <c r="BJ3046" s="20" t="s">
        <v>79</v>
      </c>
      <c r="BK3046" s="193">
        <f>ROUND(I3046*H3046,2)</f>
        <v>0</v>
      </c>
      <c r="BL3046" s="20" t="s">
        <v>226</v>
      </c>
      <c r="BM3046" s="192" t="s">
        <v>3779</v>
      </c>
    </row>
    <row r="3047" spans="1:65" s="2" customFormat="1" ht="11.25">
      <c r="A3047" s="37"/>
      <c r="B3047" s="38"/>
      <c r="C3047" s="39"/>
      <c r="D3047" s="194" t="s">
        <v>172</v>
      </c>
      <c r="E3047" s="39"/>
      <c r="F3047" s="195" t="s">
        <v>3780</v>
      </c>
      <c r="G3047" s="39"/>
      <c r="H3047" s="39"/>
      <c r="I3047" s="196"/>
      <c r="J3047" s="39"/>
      <c r="K3047" s="39"/>
      <c r="L3047" s="42"/>
      <c r="M3047" s="197"/>
      <c r="N3047" s="198"/>
      <c r="O3047" s="67"/>
      <c r="P3047" s="67"/>
      <c r="Q3047" s="67"/>
      <c r="R3047" s="67"/>
      <c r="S3047" s="67"/>
      <c r="T3047" s="68"/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T3047" s="20" t="s">
        <v>172</v>
      </c>
      <c r="AU3047" s="20" t="s">
        <v>79</v>
      </c>
    </row>
    <row r="3048" spans="1:65" s="2" customFormat="1" ht="24.2" customHeight="1">
      <c r="A3048" s="37"/>
      <c r="B3048" s="38"/>
      <c r="C3048" s="233" t="s">
        <v>2289</v>
      </c>
      <c r="D3048" s="233" t="s">
        <v>502</v>
      </c>
      <c r="E3048" s="234" t="s">
        <v>3781</v>
      </c>
      <c r="F3048" s="235" t="s">
        <v>3782</v>
      </c>
      <c r="G3048" s="236" t="s">
        <v>170</v>
      </c>
      <c r="H3048" s="237">
        <v>16.715</v>
      </c>
      <c r="I3048" s="238"/>
      <c r="J3048" s="239">
        <f>ROUND(I3048*H3048,2)</f>
        <v>0</v>
      </c>
      <c r="K3048" s="235" t="s">
        <v>171</v>
      </c>
      <c r="L3048" s="240"/>
      <c r="M3048" s="241" t="s">
        <v>19</v>
      </c>
      <c r="N3048" s="242" t="s">
        <v>41</v>
      </c>
      <c r="O3048" s="67"/>
      <c r="P3048" s="190">
        <f>O3048*H3048</f>
        <v>0</v>
      </c>
      <c r="Q3048" s="190">
        <v>0</v>
      </c>
      <c r="R3048" s="190">
        <f>Q3048*H3048</f>
        <v>0</v>
      </c>
      <c r="S3048" s="190">
        <v>0</v>
      </c>
      <c r="T3048" s="191">
        <f>S3048*H3048</f>
        <v>0</v>
      </c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R3048" s="192" t="s">
        <v>297</v>
      </c>
      <c r="AT3048" s="192" t="s">
        <v>502</v>
      </c>
      <c r="AU3048" s="192" t="s">
        <v>79</v>
      </c>
      <c r="AY3048" s="20" t="s">
        <v>165</v>
      </c>
      <c r="BE3048" s="193">
        <f>IF(N3048="základní",J3048,0)</f>
        <v>0</v>
      </c>
      <c r="BF3048" s="193">
        <f>IF(N3048="snížená",J3048,0)</f>
        <v>0</v>
      </c>
      <c r="BG3048" s="193">
        <f>IF(N3048="zákl. přenesená",J3048,0)</f>
        <v>0</v>
      </c>
      <c r="BH3048" s="193">
        <f>IF(N3048="sníž. přenesená",J3048,0)</f>
        <v>0</v>
      </c>
      <c r="BI3048" s="193">
        <f>IF(N3048="nulová",J3048,0)</f>
        <v>0</v>
      </c>
      <c r="BJ3048" s="20" t="s">
        <v>79</v>
      </c>
      <c r="BK3048" s="193">
        <f>ROUND(I3048*H3048,2)</f>
        <v>0</v>
      </c>
      <c r="BL3048" s="20" t="s">
        <v>226</v>
      </c>
      <c r="BM3048" s="192" t="s">
        <v>3783</v>
      </c>
    </row>
    <row r="3049" spans="1:65" s="13" customFormat="1" ht="11.25">
      <c r="B3049" s="199"/>
      <c r="C3049" s="200"/>
      <c r="D3049" s="201" t="s">
        <v>181</v>
      </c>
      <c r="E3049" s="202" t="s">
        <v>19</v>
      </c>
      <c r="F3049" s="203" t="s">
        <v>3784</v>
      </c>
      <c r="G3049" s="200"/>
      <c r="H3049" s="204">
        <v>14.515000000000001</v>
      </c>
      <c r="I3049" s="205"/>
      <c r="J3049" s="200"/>
      <c r="K3049" s="200"/>
      <c r="L3049" s="206"/>
      <c r="M3049" s="207"/>
      <c r="N3049" s="208"/>
      <c r="O3049" s="208"/>
      <c r="P3049" s="208"/>
      <c r="Q3049" s="208"/>
      <c r="R3049" s="208"/>
      <c r="S3049" s="208"/>
      <c r="T3049" s="209"/>
      <c r="AT3049" s="210" t="s">
        <v>181</v>
      </c>
      <c r="AU3049" s="210" t="s">
        <v>79</v>
      </c>
      <c r="AV3049" s="13" t="s">
        <v>79</v>
      </c>
      <c r="AW3049" s="13" t="s">
        <v>31</v>
      </c>
      <c r="AX3049" s="13" t="s">
        <v>69</v>
      </c>
      <c r="AY3049" s="210" t="s">
        <v>165</v>
      </c>
    </row>
    <row r="3050" spans="1:65" s="13" customFormat="1" ht="11.25">
      <c r="B3050" s="199"/>
      <c r="C3050" s="200"/>
      <c r="D3050" s="201" t="s">
        <v>181</v>
      </c>
      <c r="E3050" s="202" t="s">
        <v>19</v>
      </c>
      <c r="F3050" s="203" t="s">
        <v>3785</v>
      </c>
      <c r="G3050" s="200"/>
      <c r="H3050" s="204">
        <v>2.2000000000000002</v>
      </c>
      <c r="I3050" s="205"/>
      <c r="J3050" s="200"/>
      <c r="K3050" s="200"/>
      <c r="L3050" s="206"/>
      <c r="M3050" s="207"/>
      <c r="N3050" s="208"/>
      <c r="O3050" s="208"/>
      <c r="P3050" s="208"/>
      <c r="Q3050" s="208"/>
      <c r="R3050" s="208"/>
      <c r="S3050" s="208"/>
      <c r="T3050" s="209"/>
      <c r="AT3050" s="210" t="s">
        <v>181</v>
      </c>
      <c r="AU3050" s="210" t="s">
        <v>79</v>
      </c>
      <c r="AV3050" s="13" t="s">
        <v>79</v>
      </c>
      <c r="AW3050" s="13" t="s">
        <v>31</v>
      </c>
      <c r="AX3050" s="13" t="s">
        <v>69</v>
      </c>
      <c r="AY3050" s="210" t="s">
        <v>165</v>
      </c>
    </row>
    <row r="3051" spans="1:65" s="15" customFormat="1" ht="11.25">
      <c r="B3051" s="221"/>
      <c r="C3051" s="222"/>
      <c r="D3051" s="201" t="s">
        <v>181</v>
      </c>
      <c r="E3051" s="223" t="s">
        <v>19</v>
      </c>
      <c r="F3051" s="224" t="s">
        <v>184</v>
      </c>
      <c r="G3051" s="222"/>
      <c r="H3051" s="225">
        <v>16.715</v>
      </c>
      <c r="I3051" s="226"/>
      <c r="J3051" s="222"/>
      <c r="K3051" s="222"/>
      <c r="L3051" s="227"/>
      <c r="M3051" s="228"/>
      <c r="N3051" s="229"/>
      <c r="O3051" s="229"/>
      <c r="P3051" s="229"/>
      <c r="Q3051" s="229"/>
      <c r="R3051" s="229"/>
      <c r="S3051" s="229"/>
      <c r="T3051" s="230"/>
      <c r="AT3051" s="231" t="s">
        <v>181</v>
      </c>
      <c r="AU3051" s="231" t="s">
        <v>79</v>
      </c>
      <c r="AV3051" s="15" t="s">
        <v>88</v>
      </c>
      <c r="AW3051" s="15" t="s">
        <v>31</v>
      </c>
      <c r="AX3051" s="15" t="s">
        <v>73</v>
      </c>
      <c r="AY3051" s="231" t="s">
        <v>165</v>
      </c>
    </row>
    <row r="3052" spans="1:65" s="2" customFormat="1" ht="24.2" customHeight="1">
      <c r="A3052" s="37"/>
      <c r="B3052" s="38"/>
      <c r="C3052" s="233" t="s">
        <v>3786</v>
      </c>
      <c r="D3052" s="233" t="s">
        <v>502</v>
      </c>
      <c r="E3052" s="234" t="s">
        <v>3787</v>
      </c>
      <c r="F3052" s="235" t="s">
        <v>3788</v>
      </c>
      <c r="G3052" s="236" t="s">
        <v>170</v>
      </c>
      <c r="H3052" s="237">
        <v>6.66</v>
      </c>
      <c r="I3052" s="238"/>
      <c r="J3052" s="239">
        <f>ROUND(I3052*H3052,2)</f>
        <v>0</v>
      </c>
      <c r="K3052" s="235" t="s">
        <v>171</v>
      </c>
      <c r="L3052" s="240"/>
      <c r="M3052" s="241" t="s">
        <v>19</v>
      </c>
      <c r="N3052" s="242" t="s">
        <v>41</v>
      </c>
      <c r="O3052" s="67"/>
      <c r="P3052" s="190">
        <f>O3052*H3052</f>
        <v>0</v>
      </c>
      <c r="Q3052" s="190">
        <v>0</v>
      </c>
      <c r="R3052" s="190">
        <f>Q3052*H3052</f>
        <v>0</v>
      </c>
      <c r="S3052" s="190">
        <v>0</v>
      </c>
      <c r="T3052" s="191">
        <f>S3052*H3052</f>
        <v>0</v>
      </c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R3052" s="192" t="s">
        <v>297</v>
      </c>
      <c r="AT3052" s="192" t="s">
        <v>502</v>
      </c>
      <c r="AU3052" s="192" t="s">
        <v>79</v>
      </c>
      <c r="AY3052" s="20" t="s">
        <v>165</v>
      </c>
      <c r="BE3052" s="193">
        <f>IF(N3052="základní",J3052,0)</f>
        <v>0</v>
      </c>
      <c r="BF3052" s="193">
        <f>IF(N3052="snížená",J3052,0)</f>
        <v>0</v>
      </c>
      <c r="BG3052" s="193">
        <f>IF(N3052="zákl. přenesená",J3052,0)</f>
        <v>0</v>
      </c>
      <c r="BH3052" s="193">
        <f>IF(N3052="sníž. přenesená",J3052,0)</f>
        <v>0</v>
      </c>
      <c r="BI3052" s="193">
        <f>IF(N3052="nulová",J3052,0)</f>
        <v>0</v>
      </c>
      <c r="BJ3052" s="20" t="s">
        <v>79</v>
      </c>
      <c r="BK3052" s="193">
        <f>ROUND(I3052*H3052,2)</f>
        <v>0</v>
      </c>
      <c r="BL3052" s="20" t="s">
        <v>226</v>
      </c>
      <c r="BM3052" s="192" t="s">
        <v>3789</v>
      </c>
    </row>
    <row r="3053" spans="1:65" s="13" customFormat="1" ht="11.25">
      <c r="B3053" s="199"/>
      <c r="C3053" s="200"/>
      <c r="D3053" s="201" t="s">
        <v>181</v>
      </c>
      <c r="E3053" s="202" t="s">
        <v>19</v>
      </c>
      <c r="F3053" s="203" t="s">
        <v>3790</v>
      </c>
      <c r="G3053" s="200"/>
      <c r="H3053" s="204">
        <v>6.66</v>
      </c>
      <c r="I3053" s="205"/>
      <c r="J3053" s="200"/>
      <c r="K3053" s="200"/>
      <c r="L3053" s="206"/>
      <c r="M3053" s="207"/>
      <c r="N3053" s="208"/>
      <c r="O3053" s="208"/>
      <c r="P3053" s="208"/>
      <c r="Q3053" s="208"/>
      <c r="R3053" s="208"/>
      <c r="S3053" s="208"/>
      <c r="T3053" s="209"/>
      <c r="AT3053" s="210" t="s">
        <v>181</v>
      </c>
      <c r="AU3053" s="210" t="s">
        <v>79</v>
      </c>
      <c r="AV3053" s="13" t="s">
        <v>79</v>
      </c>
      <c r="AW3053" s="13" t="s">
        <v>31</v>
      </c>
      <c r="AX3053" s="13" t="s">
        <v>73</v>
      </c>
      <c r="AY3053" s="210" t="s">
        <v>165</v>
      </c>
    </row>
    <row r="3054" spans="1:65" s="2" customFormat="1" ht="24.2" customHeight="1">
      <c r="A3054" s="37"/>
      <c r="B3054" s="38"/>
      <c r="C3054" s="181" t="s">
        <v>2295</v>
      </c>
      <c r="D3054" s="181" t="s">
        <v>167</v>
      </c>
      <c r="E3054" s="182" t="s">
        <v>3791</v>
      </c>
      <c r="F3054" s="183" t="s">
        <v>3792</v>
      </c>
      <c r="G3054" s="184" t="s">
        <v>170</v>
      </c>
      <c r="H3054" s="185">
        <v>16</v>
      </c>
      <c r="I3054" s="186"/>
      <c r="J3054" s="187">
        <f>ROUND(I3054*H3054,2)</f>
        <v>0</v>
      </c>
      <c r="K3054" s="183" t="s">
        <v>171</v>
      </c>
      <c r="L3054" s="42"/>
      <c r="M3054" s="188" t="s">
        <v>19</v>
      </c>
      <c r="N3054" s="189" t="s">
        <v>41</v>
      </c>
      <c r="O3054" s="67"/>
      <c r="P3054" s="190">
        <f>O3054*H3054</f>
        <v>0</v>
      </c>
      <c r="Q3054" s="190">
        <v>0</v>
      </c>
      <c r="R3054" s="190">
        <f>Q3054*H3054</f>
        <v>0</v>
      </c>
      <c r="S3054" s="190">
        <v>0</v>
      </c>
      <c r="T3054" s="191">
        <f>S3054*H3054</f>
        <v>0</v>
      </c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R3054" s="192" t="s">
        <v>226</v>
      </c>
      <c r="AT3054" s="192" t="s">
        <v>167</v>
      </c>
      <c r="AU3054" s="192" t="s">
        <v>79</v>
      </c>
      <c r="AY3054" s="20" t="s">
        <v>165</v>
      </c>
      <c r="BE3054" s="193">
        <f>IF(N3054="základní",J3054,0)</f>
        <v>0</v>
      </c>
      <c r="BF3054" s="193">
        <f>IF(N3054="snížená",J3054,0)</f>
        <v>0</v>
      </c>
      <c r="BG3054" s="193">
        <f>IF(N3054="zákl. přenesená",J3054,0)</f>
        <v>0</v>
      </c>
      <c r="BH3054" s="193">
        <f>IF(N3054="sníž. přenesená",J3054,0)</f>
        <v>0</v>
      </c>
      <c r="BI3054" s="193">
        <f>IF(N3054="nulová",J3054,0)</f>
        <v>0</v>
      </c>
      <c r="BJ3054" s="20" t="s">
        <v>79</v>
      </c>
      <c r="BK3054" s="193">
        <f>ROUND(I3054*H3054,2)</f>
        <v>0</v>
      </c>
      <c r="BL3054" s="20" t="s">
        <v>226</v>
      </c>
      <c r="BM3054" s="192" t="s">
        <v>3793</v>
      </c>
    </row>
    <row r="3055" spans="1:65" s="2" customFormat="1" ht="11.25">
      <c r="A3055" s="37"/>
      <c r="B3055" s="38"/>
      <c r="C3055" s="39"/>
      <c r="D3055" s="194" t="s">
        <v>172</v>
      </c>
      <c r="E3055" s="39"/>
      <c r="F3055" s="195" t="s">
        <v>3794</v>
      </c>
      <c r="G3055" s="39"/>
      <c r="H3055" s="39"/>
      <c r="I3055" s="196"/>
      <c r="J3055" s="39"/>
      <c r="K3055" s="39"/>
      <c r="L3055" s="42"/>
      <c r="M3055" s="197"/>
      <c r="N3055" s="198"/>
      <c r="O3055" s="67"/>
      <c r="P3055" s="67"/>
      <c r="Q3055" s="67"/>
      <c r="R3055" s="67"/>
      <c r="S3055" s="67"/>
      <c r="T3055" s="68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T3055" s="20" t="s">
        <v>172</v>
      </c>
      <c r="AU3055" s="20" t="s">
        <v>79</v>
      </c>
    </row>
    <row r="3056" spans="1:65" s="13" customFormat="1" ht="11.25">
      <c r="B3056" s="199"/>
      <c r="C3056" s="200"/>
      <c r="D3056" s="201" t="s">
        <v>181</v>
      </c>
      <c r="E3056" s="202" t="s">
        <v>19</v>
      </c>
      <c r="F3056" s="203" t="s">
        <v>3795</v>
      </c>
      <c r="G3056" s="200"/>
      <c r="H3056" s="204">
        <v>16</v>
      </c>
      <c r="I3056" s="205"/>
      <c r="J3056" s="200"/>
      <c r="K3056" s="200"/>
      <c r="L3056" s="206"/>
      <c r="M3056" s="207"/>
      <c r="N3056" s="208"/>
      <c r="O3056" s="208"/>
      <c r="P3056" s="208"/>
      <c r="Q3056" s="208"/>
      <c r="R3056" s="208"/>
      <c r="S3056" s="208"/>
      <c r="T3056" s="209"/>
      <c r="AT3056" s="210" t="s">
        <v>181</v>
      </c>
      <c r="AU3056" s="210" t="s">
        <v>79</v>
      </c>
      <c r="AV3056" s="13" t="s">
        <v>79</v>
      </c>
      <c r="AW3056" s="13" t="s">
        <v>31</v>
      </c>
      <c r="AX3056" s="13" t="s">
        <v>73</v>
      </c>
      <c r="AY3056" s="210" t="s">
        <v>165</v>
      </c>
    </row>
    <row r="3057" spans="1:65" s="2" customFormat="1" ht="16.5" customHeight="1">
      <c r="A3057" s="37"/>
      <c r="B3057" s="38"/>
      <c r="C3057" s="233" t="s">
        <v>3796</v>
      </c>
      <c r="D3057" s="233" t="s">
        <v>502</v>
      </c>
      <c r="E3057" s="234" t="s">
        <v>3797</v>
      </c>
      <c r="F3057" s="235" t="s">
        <v>3798</v>
      </c>
      <c r="G3057" s="236" t="s">
        <v>530</v>
      </c>
      <c r="H3057" s="237">
        <v>16</v>
      </c>
      <c r="I3057" s="238"/>
      <c r="J3057" s="239">
        <f>ROUND(I3057*H3057,2)</f>
        <v>0</v>
      </c>
      <c r="K3057" s="235" t="s">
        <v>531</v>
      </c>
      <c r="L3057" s="240"/>
      <c r="M3057" s="241" t="s">
        <v>19</v>
      </c>
      <c r="N3057" s="242" t="s">
        <v>41</v>
      </c>
      <c r="O3057" s="67"/>
      <c r="P3057" s="190">
        <f>O3057*H3057</f>
        <v>0</v>
      </c>
      <c r="Q3057" s="190">
        <v>0</v>
      </c>
      <c r="R3057" s="190">
        <f>Q3057*H3057</f>
        <v>0</v>
      </c>
      <c r="S3057" s="190">
        <v>0</v>
      </c>
      <c r="T3057" s="191">
        <f>S3057*H3057</f>
        <v>0</v>
      </c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R3057" s="192" t="s">
        <v>297</v>
      </c>
      <c r="AT3057" s="192" t="s">
        <v>502</v>
      </c>
      <c r="AU3057" s="192" t="s">
        <v>79</v>
      </c>
      <c r="AY3057" s="20" t="s">
        <v>165</v>
      </c>
      <c r="BE3057" s="193">
        <f>IF(N3057="základní",J3057,0)</f>
        <v>0</v>
      </c>
      <c r="BF3057" s="193">
        <f>IF(N3057="snížená",J3057,0)</f>
        <v>0</v>
      </c>
      <c r="BG3057" s="193">
        <f>IF(N3057="zákl. přenesená",J3057,0)</f>
        <v>0</v>
      </c>
      <c r="BH3057" s="193">
        <f>IF(N3057="sníž. přenesená",J3057,0)</f>
        <v>0</v>
      </c>
      <c r="BI3057" s="193">
        <f>IF(N3057="nulová",J3057,0)</f>
        <v>0</v>
      </c>
      <c r="BJ3057" s="20" t="s">
        <v>79</v>
      </c>
      <c r="BK3057" s="193">
        <f>ROUND(I3057*H3057,2)</f>
        <v>0</v>
      </c>
      <c r="BL3057" s="20" t="s">
        <v>226</v>
      </c>
      <c r="BM3057" s="192" t="s">
        <v>3799</v>
      </c>
    </row>
    <row r="3058" spans="1:65" s="2" customFormat="1" ht="37.9" customHeight="1">
      <c r="A3058" s="37"/>
      <c r="B3058" s="38"/>
      <c r="C3058" s="181" t="s">
        <v>2301</v>
      </c>
      <c r="D3058" s="181" t="s">
        <v>167</v>
      </c>
      <c r="E3058" s="182" t="s">
        <v>288</v>
      </c>
      <c r="F3058" s="183" t="s">
        <v>289</v>
      </c>
      <c r="G3058" s="184" t="s">
        <v>290</v>
      </c>
      <c r="H3058" s="185">
        <v>10</v>
      </c>
      <c r="I3058" s="186"/>
      <c r="J3058" s="187">
        <f>ROUND(I3058*H3058,2)</f>
        <v>0</v>
      </c>
      <c r="K3058" s="183" t="s">
        <v>171</v>
      </c>
      <c r="L3058" s="42"/>
      <c r="M3058" s="188" t="s">
        <v>19</v>
      </c>
      <c r="N3058" s="189" t="s">
        <v>41</v>
      </c>
      <c r="O3058" s="67"/>
      <c r="P3058" s="190">
        <f>O3058*H3058</f>
        <v>0</v>
      </c>
      <c r="Q3058" s="190">
        <v>1.0000000000000001E-5</v>
      </c>
      <c r="R3058" s="190">
        <f>Q3058*H3058</f>
        <v>1E-4</v>
      </c>
      <c r="S3058" s="190">
        <v>0</v>
      </c>
      <c r="T3058" s="191">
        <f>S3058*H3058</f>
        <v>0</v>
      </c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R3058" s="192" t="s">
        <v>226</v>
      </c>
      <c r="AT3058" s="192" t="s">
        <v>167</v>
      </c>
      <c r="AU3058" s="192" t="s">
        <v>79</v>
      </c>
      <c r="AY3058" s="20" t="s">
        <v>165</v>
      </c>
      <c r="BE3058" s="193">
        <f>IF(N3058="základní",J3058,0)</f>
        <v>0</v>
      </c>
      <c r="BF3058" s="193">
        <f>IF(N3058="snížená",J3058,0)</f>
        <v>0</v>
      </c>
      <c r="BG3058" s="193">
        <f>IF(N3058="zákl. přenesená",J3058,0)</f>
        <v>0</v>
      </c>
      <c r="BH3058" s="193">
        <f>IF(N3058="sníž. přenesená",J3058,0)</f>
        <v>0</v>
      </c>
      <c r="BI3058" s="193">
        <f>IF(N3058="nulová",J3058,0)</f>
        <v>0</v>
      </c>
      <c r="BJ3058" s="20" t="s">
        <v>79</v>
      </c>
      <c r="BK3058" s="193">
        <f>ROUND(I3058*H3058,2)</f>
        <v>0</v>
      </c>
      <c r="BL3058" s="20" t="s">
        <v>226</v>
      </c>
      <c r="BM3058" s="192" t="s">
        <v>3800</v>
      </c>
    </row>
    <row r="3059" spans="1:65" s="2" customFormat="1" ht="11.25">
      <c r="A3059" s="37"/>
      <c r="B3059" s="38"/>
      <c r="C3059" s="39"/>
      <c r="D3059" s="194" t="s">
        <v>172</v>
      </c>
      <c r="E3059" s="39"/>
      <c r="F3059" s="195" t="s">
        <v>292</v>
      </c>
      <c r="G3059" s="39"/>
      <c r="H3059" s="39"/>
      <c r="I3059" s="196"/>
      <c r="J3059" s="39"/>
      <c r="K3059" s="39"/>
      <c r="L3059" s="42"/>
      <c r="M3059" s="197"/>
      <c r="N3059" s="198"/>
      <c r="O3059" s="67"/>
      <c r="P3059" s="67"/>
      <c r="Q3059" s="67"/>
      <c r="R3059" s="67"/>
      <c r="S3059" s="67"/>
      <c r="T3059" s="68"/>
      <c r="U3059" s="37"/>
      <c r="V3059" s="37"/>
      <c r="W3059" s="37"/>
      <c r="X3059" s="37"/>
      <c r="Y3059" s="37"/>
      <c r="Z3059" s="37"/>
      <c r="AA3059" s="37"/>
      <c r="AB3059" s="37"/>
      <c r="AC3059" s="37"/>
      <c r="AD3059" s="37"/>
      <c r="AE3059" s="37"/>
      <c r="AT3059" s="20" t="s">
        <v>172</v>
      </c>
      <c r="AU3059" s="20" t="s">
        <v>79</v>
      </c>
    </row>
    <row r="3060" spans="1:65" s="2" customFormat="1" ht="49.15" customHeight="1">
      <c r="A3060" s="37"/>
      <c r="B3060" s="38"/>
      <c r="C3060" s="181" t="s">
        <v>3801</v>
      </c>
      <c r="D3060" s="181" t="s">
        <v>167</v>
      </c>
      <c r="E3060" s="182" t="s">
        <v>3802</v>
      </c>
      <c r="F3060" s="183" t="s">
        <v>3803</v>
      </c>
      <c r="G3060" s="184" t="s">
        <v>290</v>
      </c>
      <c r="H3060" s="185">
        <v>3</v>
      </c>
      <c r="I3060" s="186"/>
      <c r="J3060" s="187">
        <f>ROUND(I3060*H3060,2)</f>
        <v>0</v>
      </c>
      <c r="K3060" s="183" t="s">
        <v>171</v>
      </c>
      <c r="L3060" s="42"/>
      <c r="M3060" s="188" t="s">
        <v>19</v>
      </c>
      <c r="N3060" s="189" t="s">
        <v>41</v>
      </c>
      <c r="O3060" s="67"/>
      <c r="P3060" s="190">
        <f>O3060*H3060</f>
        <v>0</v>
      </c>
      <c r="Q3060" s="190">
        <v>2.5000000000000001E-4</v>
      </c>
      <c r="R3060" s="190">
        <f>Q3060*H3060</f>
        <v>7.5000000000000002E-4</v>
      </c>
      <c r="S3060" s="190">
        <v>0</v>
      </c>
      <c r="T3060" s="191">
        <f>S3060*H3060</f>
        <v>0</v>
      </c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R3060" s="192" t="s">
        <v>226</v>
      </c>
      <c r="AT3060" s="192" t="s">
        <v>167</v>
      </c>
      <c r="AU3060" s="192" t="s">
        <v>79</v>
      </c>
      <c r="AY3060" s="20" t="s">
        <v>165</v>
      </c>
      <c r="BE3060" s="193">
        <f>IF(N3060="základní",J3060,0)</f>
        <v>0</v>
      </c>
      <c r="BF3060" s="193">
        <f>IF(N3060="snížená",J3060,0)</f>
        <v>0</v>
      </c>
      <c r="BG3060" s="193">
        <f>IF(N3060="zákl. přenesená",J3060,0)</f>
        <v>0</v>
      </c>
      <c r="BH3060" s="193">
        <f>IF(N3060="sníž. přenesená",J3060,0)</f>
        <v>0</v>
      </c>
      <c r="BI3060" s="193">
        <f>IF(N3060="nulová",J3060,0)</f>
        <v>0</v>
      </c>
      <c r="BJ3060" s="20" t="s">
        <v>79</v>
      </c>
      <c r="BK3060" s="193">
        <f>ROUND(I3060*H3060,2)</f>
        <v>0</v>
      </c>
      <c r="BL3060" s="20" t="s">
        <v>226</v>
      </c>
      <c r="BM3060" s="192" t="s">
        <v>3804</v>
      </c>
    </row>
    <row r="3061" spans="1:65" s="2" customFormat="1" ht="11.25">
      <c r="A3061" s="37"/>
      <c r="B3061" s="38"/>
      <c r="C3061" s="39"/>
      <c r="D3061" s="194" t="s">
        <v>172</v>
      </c>
      <c r="E3061" s="39"/>
      <c r="F3061" s="195" t="s">
        <v>3805</v>
      </c>
      <c r="G3061" s="39"/>
      <c r="H3061" s="39"/>
      <c r="I3061" s="196"/>
      <c r="J3061" s="39"/>
      <c r="K3061" s="39"/>
      <c r="L3061" s="42"/>
      <c r="M3061" s="197"/>
      <c r="N3061" s="198"/>
      <c r="O3061" s="67"/>
      <c r="P3061" s="67"/>
      <c r="Q3061" s="67"/>
      <c r="R3061" s="67"/>
      <c r="S3061" s="67"/>
      <c r="T3061" s="68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T3061" s="20" t="s">
        <v>172</v>
      </c>
      <c r="AU3061" s="20" t="s">
        <v>79</v>
      </c>
    </row>
    <row r="3062" spans="1:65" s="13" customFormat="1" ht="11.25">
      <c r="B3062" s="199"/>
      <c r="C3062" s="200"/>
      <c r="D3062" s="201" t="s">
        <v>181</v>
      </c>
      <c r="E3062" s="202" t="s">
        <v>19</v>
      </c>
      <c r="F3062" s="203" t="s">
        <v>3806</v>
      </c>
      <c r="G3062" s="200"/>
      <c r="H3062" s="204">
        <v>3</v>
      </c>
      <c r="I3062" s="205"/>
      <c r="J3062" s="200"/>
      <c r="K3062" s="200"/>
      <c r="L3062" s="206"/>
      <c r="M3062" s="207"/>
      <c r="N3062" s="208"/>
      <c r="O3062" s="208"/>
      <c r="P3062" s="208"/>
      <c r="Q3062" s="208"/>
      <c r="R3062" s="208"/>
      <c r="S3062" s="208"/>
      <c r="T3062" s="209"/>
      <c r="AT3062" s="210" t="s">
        <v>181</v>
      </c>
      <c r="AU3062" s="210" t="s">
        <v>79</v>
      </c>
      <c r="AV3062" s="13" t="s">
        <v>79</v>
      </c>
      <c r="AW3062" s="13" t="s">
        <v>31</v>
      </c>
      <c r="AX3062" s="13" t="s">
        <v>69</v>
      </c>
      <c r="AY3062" s="210" t="s">
        <v>165</v>
      </c>
    </row>
    <row r="3063" spans="1:65" s="15" customFormat="1" ht="11.25">
      <c r="B3063" s="221"/>
      <c r="C3063" s="222"/>
      <c r="D3063" s="201" t="s">
        <v>181</v>
      </c>
      <c r="E3063" s="223" t="s">
        <v>19</v>
      </c>
      <c r="F3063" s="224" t="s">
        <v>184</v>
      </c>
      <c r="G3063" s="222"/>
      <c r="H3063" s="225">
        <v>3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181</v>
      </c>
      <c r="AU3063" s="231" t="s">
        <v>79</v>
      </c>
      <c r="AV3063" s="15" t="s">
        <v>88</v>
      </c>
      <c r="AW3063" s="15" t="s">
        <v>31</v>
      </c>
      <c r="AX3063" s="15" t="s">
        <v>73</v>
      </c>
      <c r="AY3063" s="231" t="s">
        <v>165</v>
      </c>
    </row>
    <row r="3064" spans="1:65" s="2" customFormat="1" ht="37.9" customHeight="1">
      <c r="A3064" s="37"/>
      <c r="B3064" s="38"/>
      <c r="C3064" s="181" t="s">
        <v>2307</v>
      </c>
      <c r="D3064" s="181" t="s">
        <v>167</v>
      </c>
      <c r="E3064" s="182" t="s">
        <v>288</v>
      </c>
      <c r="F3064" s="183" t="s">
        <v>289</v>
      </c>
      <c r="G3064" s="184" t="s">
        <v>290</v>
      </c>
      <c r="H3064" s="185">
        <v>6</v>
      </c>
      <c r="I3064" s="186"/>
      <c r="J3064" s="187">
        <f>ROUND(I3064*H3064,2)</f>
        <v>0</v>
      </c>
      <c r="K3064" s="183" t="s">
        <v>171</v>
      </c>
      <c r="L3064" s="42"/>
      <c r="M3064" s="188" t="s">
        <v>19</v>
      </c>
      <c r="N3064" s="189" t="s">
        <v>41</v>
      </c>
      <c r="O3064" s="67"/>
      <c r="P3064" s="190">
        <f>O3064*H3064</f>
        <v>0</v>
      </c>
      <c r="Q3064" s="190">
        <v>1.0000000000000001E-5</v>
      </c>
      <c r="R3064" s="190">
        <f>Q3064*H3064</f>
        <v>6.0000000000000008E-5</v>
      </c>
      <c r="S3064" s="190">
        <v>0</v>
      </c>
      <c r="T3064" s="191">
        <f>S3064*H3064</f>
        <v>0</v>
      </c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R3064" s="192" t="s">
        <v>226</v>
      </c>
      <c r="AT3064" s="192" t="s">
        <v>167</v>
      </c>
      <c r="AU3064" s="192" t="s">
        <v>79</v>
      </c>
      <c r="AY3064" s="20" t="s">
        <v>165</v>
      </c>
      <c r="BE3064" s="193">
        <f>IF(N3064="základní",J3064,0)</f>
        <v>0</v>
      </c>
      <c r="BF3064" s="193">
        <f>IF(N3064="snížená",J3064,0)</f>
        <v>0</v>
      </c>
      <c r="BG3064" s="193">
        <f>IF(N3064="zákl. přenesená",J3064,0)</f>
        <v>0</v>
      </c>
      <c r="BH3064" s="193">
        <f>IF(N3064="sníž. přenesená",J3064,0)</f>
        <v>0</v>
      </c>
      <c r="BI3064" s="193">
        <f>IF(N3064="nulová",J3064,0)</f>
        <v>0</v>
      </c>
      <c r="BJ3064" s="20" t="s">
        <v>79</v>
      </c>
      <c r="BK3064" s="193">
        <f>ROUND(I3064*H3064,2)</f>
        <v>0</v>
      </c>
      <c r="BL3064" s="20" t="s">
        <v>226</v>
      </c>
      <c r="BM3064" s="192" t="s">
        <v>3807</v>
      </c>
    </row>
    <row r="3065" spans="1:65" s="2" customFormat="1" ht="11.25">
      <c r="A3065" s="37"/>
      <c r="B3065" s="38"/>
      <c r="C3065" s="39"/>
      <c r="D3065" s="194" t="s">
        <v>172</v>
      </c>
      <c r="E3065" s="39"/>
      <c r="F3065" s="195" t="s">
        <v>292</v>
      </c>
      <c r="G3065" s="39"/>
      <c r="H3065" s="39"/>
      <c r="I3065" s="196"/>
      <c r="J3065" s="39"/>
      <c r="K3065" s="39"/>
      <c r="L3065" s="42"/>
      <c r="M3065" s="197"/>
      <c r="N3065" s="198"/>
      <c r="O3065" s="67"/>
      <c r="P3065" s="67"/>
      <c r="Q3065" s="67"/>
      <c r="R3065" s="67"/>
      <c r="S3065" s="67"/>
      <c r="T3065" s="68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T3065" s="20" t="s">
        <v>172</v>
      </c>
      <c r="AU3065" s="20" t="s">
        <v>79</v>
      </c>
    </row>
    <row r="3066" spans="1:65" s="13" customFormat="1" ht="11.25">
      <c r="B3066" s="199"/>
      <c r="C3066" s="200"/>
      <c r="D3066" s="201" t="s">
        <v>181</v>
      </c>
      <c r="E3066" s="202" t="s">
        <v>19</v>
      </c>
      <c r="F3066" s="203" t="s">
        <v>3808</v>
      </c>
      <c r="G3066" s="200"/>
      <c r="H3066" s="204">
        <v>6</v>
      </c>
      <c r="I3066" s="205"/>
      <c r="J3066" s="200"/>
      <c r="K3066" s="200"/>
      <c r="L3066" s="206"/>
      <c r="M3066" s="207"/>
      <c r="N3066" s="208"/>
      <c r="O3066" s="208"/>
      <c r="P3066" s="208"/>
      <c r="Q3066" s="208"/>
      <c r="R3066" s="208"/>
      <c r="S3066" s="208"/>
      <c r="T3066" s="209"/>
      <c r="AT3066" s="210" t="s">
        <v>181</v>
      </c>
      <c r="AU3066" s="210" t="s">
        <v>79</v>
      </c>
      <c r="AV3066" s="13" t="s">
        <v>79</v>
      </c>
      <c r="AW3066" s="13" t="s">
        <v>31</v>
      </c>
      <c r="AX3066" s="13" t="s">
        <v>73</v>
      </c>
      <c r="AY3066" s="210" t="s">
        <v>165</v>
      </c>
    </row>
    <row r="3067" spans="1:65" s="2" customFormat="1" ht="24.2" customHeight="1">
      <c r="A3067" s="37"/>
      <c r="B3067" s="38"/>
      <c r="C3067" s="233" t="s">
        <v>3809</v>
      </c>
      <c r="D3067" s="233" t="s">
        <v>502</v>
      </c>
      <c r="E3067" s="234" t="s">
        <v>3810</v>
      </c>
      <c r="F3067" s="235" t="s">
        <v>3811</v>
      </c>
      <c r="G3067" s="236" t="s">
        <v>256</v>
      </c>
      <c r="H3067" s="237">
        <v>3.3000000000000002E-2</v>
      </c>
      <c r="I3067" s="238"/>
      <c r="J3067" s="239">
        <f>ROUND(I3067*H3067,2)</f>
        <v>0</v>
      </c>
      <c r="K3067" s="235" t="s">
        <v>171</v>
      </c>
      <c r="L3067" s="240"/>
      <c r="M3067" s="241" t="s">
        <v>19</v>
      </c>
      <c r="N3067" s="242" t="s">
        <v>41</v>
      </c>
      <c r="O3067" s="67"/>
      <c r="P3067" s="190">
        <f>O3067*H3067</f>
        <v>0</v>
      </c>
      <c r="Q3067" s="190">
        <v>1</v>
      </c>
      <c r="R3067" s="190">
        <f>Q3067*H3067</f>
        <v>3.3000000000000002E-2</v>
      </c>
      <c r="S3067" s="190">
        <v>0</v>
      </c>
      <c r="T3067" s="191">
        <f>S3067*H3067</f>
        <v>0</v>
      </c>
      <c r="U3067" s="37"/>
      <c r="V3067" s="37"/>
      <c r="W3067" s="37"/>
      <c r="X3067" s="37"/>
      <c r="Y3067" s="37"/>
      <c r="Z3067" s="37"/>
      <c r="AA3067" s="37"/>
      <c r="AB3067" s="37"/>
      <c r="AC3067" s="37"/>
      <c r="AD3067" s="37"/>
      <c r="AE3067" s="37"/>
      <c r="AR3067" s="192" t="s">
        <v>297</v>
      </c>
      <c r="AT3067" s="192" t="s">
        <v>502</v>
      </c>
      <c r="AU3067" s="192" t="s">
        <v>79</v>
      </c>
      <c r="AY3067" s="20" t="s">
        <v>165</v>
      </c>
      <c r="BE3067" s="193">
        <f>IF(N3067="základní",J3067,0)</f>
        <v>0</v>
      </c>
      <c r="BF3067" s="193">
        <f>IF(N3067="snížená",J3067,0)</f>
        <v>0</v>
      </c>
      <c r="BG3067" s="193">
        <f>IF(N3067="zákl. přenesená",J3067,0)</f>
        <v>0</v>
      </c>
      <c r="BH3067" s="193">
        <f>IF(N3067="sníž. přenesená",J3067,0)</f>
        <v>0</v>
      </c>
      <c r="BI3067" s="193">
        <f>IF(N3067="nulová",J3067,0)</f>
        <v>0</v>
      </c>
      <c r="BJ3067" s="20" t="s">
        <v>79</v>
      </c>
      <c r="BK3067" s="193">
        <f>ROUND(I3067*H3067,2)</f>
        <v>0</v>
      </c>
      <c r="BL3067" s="20" t="s">
        <v>226</v>
      </c>
      <c r="BM3067" s="192" t="s">
        <v>3812</v>
      </c>
    </row>
    <row r="3068" spans="1:65" s="13" customFormat="1" ht="11.25">
      <c r="B3068" s="199"/>
      <c r="C3068" s="200"/>
      <c r="D3068" s="201" t="s">
        <v>181</v>
      </c>
      <c r="E3068" s="202" t="s">
        <v>19</v>
      </c>
      <c r="F3068" s="203" t="s">
        <v>3813</v>
      </c>
      <c r="G3068" s="200"/>
      <c r="H3068" s="204">
        <v>3.3000000000000002E-2</v>
      </c>
      <c r="I3068" s="205"/>
      <c r="J3068" s="200"/>
      <c r="K3068" s="200"/>
      <c r="L3068" s="206"/>
      <c r="M3068" s="207"/>
      <c r="N3068" s="208"/>
      <c r="O3068" s="208"/>
      <c r="P3068" s="208"/>
      <c r="Q3068" s="208"/>
      <c r="R3068" s="208"/>
      <c r="S3068" s="208"/>
      <c r="T3068" s="209"/>
      <c r="AT3068" s="210" t="s">
        <v>181</v>
      </c>
      <c r="AU3068" s="210" t="s">
        <v>79</v>
      </c>
      <c r="AV3068" s="13" t="s">
        <v>79</v>
      </c>
      <c r="AW3068" s="13" t="s">
        <v>31</v>
      </c>
      <c r="AX3068" s="13" t="s">
        <v>73</v>
      </c>
      <c r="AY3068" s="210" t="s">
        <v>165</v>
      </c>
    </row>
    <row r="3069" spans="1:65" s="2" customFormat="1" ht="21.75" customHeight="1">
      <c r="A3069" s="37"/>
      <c r="B3069" s="38"/>
      <c r="C3069" s="181" t="s">
        <v>2313</v>
      </c>
      <c r="D3069" s="181" t="s">
        <v>167</v>
      </c>
      <c r="E3069" s="182" t="s">
        <v>3814</v>
      </c>
      <c r="F3069" s="183" t="s">
        <v>3815</v>
      </c>
      <c r="G3069" s="184" t="s">
        <v>543</v>
      </c>
      <c r="H3069" s="185">
        <v>60</v>
      </c>
      <c r="I3069" s="186"/>
      <c r="J3069" s="187">
        <f>ROUND(I3069*H3069,2)</f>
        <v>0</v>
      </c>
      <c r="K3069" s="183" t="s">
        <v>531</v>
      </c>
      <c r="L3069" s="42"/>
      <c r="M3069" s="188" t="s">
        <v>19</v>
      </c>
      <c r="N3069" s="189" t="s">
        <v>41</v>
      </c>
      <c r="O3069" s="67"/>
      <c r="P3069" s="190">
        <f>O3069*H3069</f>
        <v>0</v>
      </c>
      <c r="Q3069" s="190">
        <v>0</v>
      </c>
      <c r="R3069" s="190">
        <f>Q3069*H3069</f>
        <v>0</v>
      </c>
      <c r="S3069" s="190">
        <v>0</v>
      </c>
      <c r="T3069" s="191">
        <f>S3069*H3069</f>
        <v>0</v>
      </c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R3069" s="192" t="s">
        <v>226</v>
      </c>
      <c r="AT3069" s="192" t="s">
        <v>167</v>
      </c>
      <c r="AU3069" s="192" t="s">
        <v>79</v>
      </c>
      <c r="AY3069" s="20" t="s">
        <v>165</v>
      </c>
      <c r="BE3069" s="193">
        <f>IF(N3069="základní",J3069,0)</f>
        <v>0</v>
      </c>
      <c r="BF3069" s="193">
        <f>IF(N3069="snížená",J3069,0)</f>
        <v>0</v>
      </c>
      <c r="BG3069" s="193">
        <f>IF(N3069="zákl. přenesená",J3069,0)</f>
        <v>0</v>
      </c>
      <c r="BH3069" s="193">
        <f>IF(N3069="sníž. přenesená",J3069,0)</f>
        <v>0</v>
      </c>
      <c r="BI3069" s="193">
        <f>IF(N3069="nulová",J3069,0)</f>
        <v>0</v>
      </c>
      <c r="BJ3069" s="20" t="s">
        <v>79</v>
      </c>
      <c r="BK3069" s="193">
        <f>ROUND(I3069*H3069,2)</f>
        <v>0</v>
      </c>
      <c r="BL3069" s="20" t="s">
        <v>226</v>
      </c>
      <c r="BM3069" s="192" t="s">
        <v>3816</v>
      </c>
    </row>
    <row r="3070" spans="1:65" s="2" customFormat="1" ht="19.5">
      <c r="A3070" s="37"/>
      <c r="B3070" s="38"/>
      <c r="C3070" s="39"/>
      <c r="D3070" s="201" t="s">
        <v>353</v>
      </c>
      <c r="E3070" s="39"/>
      <c r="F3070" s="232" t="s">
        <v>3817</v>
      </c>
      <c r="G3070" s="39"/>
      <c r="H3070" s="39"/>
      <c r="I3070" s="196"/>
      <c r="J3070" s="39"/>
      <c r="K3070" s="39"/>
      <c r="L3070" s="42"/>
      <c r="M3070" s="197"/>
      <c r="N3070" s="198"/>
      <c r="O3070" s="67"/>
      <c r="P3070" s="67"/>
      <c r="Q3070" s="67"/>
      <c r="R3070" s="67"/>
      <c r="S3070" s="67"/>
      <c r="T3070" s="68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T3070" s="20" t="s">
        <v>353</v>
      </c>
      <c r="AU3070" s="20" t="s">
        <v>79</v>
      </c>
    </row>
    <row r="3071" spans="1:65" s="13" customFormat="1" ht="11.25">
      <c r="B3071" s="199"/>
      <c r="C3071" s="200"/>
      <c r="D3071" s="201" t="s">
        <v>181</v>
      </c>
      <c r="E3071" s="202" t="s">
        <v>19</v>
      </c>
      <c r="F3071" s="203" t="s">
        <v>3818</v>
      </c>
      <c r="G3071" s="200"/>
      <c r="H3071" s="204">
        <v>60</v>
      </c>
      <c r="I3071" s="205"/>
      <c r="J3071" s="200"/>
      <c r="K3071" s="200"/>
      <c r="L3071" s="206"/>
      <c r="M3071" s="207"/>
      <c r="N3071" s="208"/>
      <c r="O3071" s="208"/>
      <c r="P3071" s="208"/>
      <c r="Q3071" s="208"/>
      <c r="R3071" s="208"/>
      <c r="S3071" s="208"/>
      <c r="T3071" s="209"/>
      <c r="AT3071" s="210" t="s">
        <v>181</v>
      </c>
      <c r="AU3071" s="210" t="s">
        <v>79</v>
      </c>
      <c r="AV3071" s="13" t="s">
        <v>79</v>
      </c>
      <c r="AW3071" s="13" t="s">
        <v>31</v>
      </c>
      <c r="AX3071" s="13" t="s">
        <v>73</v>
      </c>
      <c r="AY3071" s="210" t="s">
        <v>165</v>
      </c>
    </row>
    <row r="3072" spans="1:65" s="2" customFormat="1" ht="24.2" customHeight="1">
      <c r="A3072" s="37"/>
      <c r="B3072" s="38"/>
      <c r="C3072" s="233" t="s">
        <v>3819</v>
      </c>
      <c r="D3072" s="233" t="s">
        <v>502</v>
      </c>
      <c r="E3072" s="234" t="s">
        <v>3820</v>
      </c>
      <c r="F3072" s="235" t="s">
        <v>3821</v>
      </c>
      <c r="G3072" s="236" t="s">
        <v>170</v>
      </c>
      <c r="H3072" s="237">
        <v>3</v>
      </c>
      <c r="I3072" s="238"/>
      <c r="J3072" s="239">
        <f>ROUND(I3072*H3072,2)</f>
        <v>0</v>
      </c>
      <c r="K3072" s="235" t="s">
        <v>171</v>
      </c>
      <c r="L3072" s="240"/>
      <c r="M3072" s="241" t="s">
        <v>19</v>
      </c>
      <c r="N3072" s="242" t="s">
        <v>41</v>
      </c>
      <c r="O3072" s="67"/>
      <c r="P3072" s="190">
        <f>O3072*H3072</f>
        <v>0</v>
      </c>
      <c r="Q3072" s="190">
        <v>7.0099999999999997E-3</v>
      </c>
      <c r="R3072" s="190">
        <f>Q3072*H3072</f>
        <v>2.103E-2</v>
      </c>
      <c r="S3072" s="190">
        <v>0</v>
      </c>
      <c r="T3072" s="191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2" t="s">
        <v>297</v>
      </c>
      <c r="AT3072" s="192" t="s">
        <v>502</v>
      </c>
      <c r="AU3072" s="192" t="s">
        <v>79</v>
      </c>
      <c r="AY3072" s="20" t="s">
        <v>165</v>
      </c>
      <c r="BE3072" s="193">
        <f>IF(N3072="základní",J3072,0)</f>
        <v>0</v>
      </c>
      <c r="BF3072" s="193">
        <f>IF(N3072="snížená",J3072,0)</f>
        <v>0</v>
      </c>
      <c r="BG3072" s="193">
        <f>IF(N3072="zákl. přenesená",J3072,0)</f>
        <v>0</v>
      </c>
      <c r="BH3072" s="193">
        <f>IF(N3072="sníž. přenesená",J3072,0)</f>
        <v>0</v>
      </c>
      <c r="BI3072" s="193">
        <f>IF(N3072="nulová",J3072,0)</f>
        <v>0</v>
      </c>
      <c r="BJ3072" s="20" t="s">
        <v>79</v>
      </c>
      <c r="BK3072" s="193">
        <f>ROUND(I3072*H3072,2)</f>
        <v>0</v>
      </c>
      <c r="BL3072" s="20" t="s">
        <v>226</v>
      </c>
      <c r="BM3072" s="192" t="s">
        <v>3822</v>
      </c>
    </row>
    <row r="3073" spans="1:65" s="13" customFormat="1" ht="11.25">
      <c r="B3073" s="199"/>
      <c r="C3073" s="200"/>
      <c r="D3073" s="201" t="s">
        <v>181</v>
      </c>
      <c r="E3073" s="202" t="s">
        <v>19</v>
      </c>
      <c r="F3073" s="203" t="s">
        <v>3823</v>
      </c>
      <c r="G3073" s="200"/>
      <c r="H3073" s="204">
        <v>3</v>
      </c>
      <c r="I3073" s="205"/>
      <c r="J3073" s="200"/>
      <c r="K3073" s="200"/>
      <c r="L3073" s="206"/>
      <c r="M3073" s="207"/>
      <c r="N3073" s="208"/>
      <c r="O3073" s="208"/>
      <c r="P3073" s="208"/>
      <c r="Q3073" s="208"/>
      <c r="R3073" s="208"/>
      <c r="S3073" s="208"/>
      <c r="T3073" s="209"/>
      <c r="AT3073" s="210" t="s">
        <v>181</v>
      </c>
      <c r="AU3073" s="210" t="s">
        <v>79</v>
      </c>
      <c r="AV3073" s="13" t="s">
        <v>79</v>
      </c>
      <c r="AW3073" s="13" t="s">
        <v>31</v>
      </c>
      <c r="AX3073" s="13" t="s">
        <v>73</v>
      </c>
      <c r="AY3073" s="210" t="s">
        <v>165</v>
      </c>
    </row>
    <row r="3074" spans="1:65" s="2" customFormat="1" ht="21.75" customHeight="1">
      <c r="A3074" s="37"/>
      <c r="B3074" s="38"/>
      <c r="C3074" s="233" t="s">
        <v>2319</v>
      </c>
      <c r="D3074" s="233" t="s">
        <v>502</v>
      </c>
      <c r="E3074" s="234" t="s">
        <v>3824</v>
      </c>
      <c r="F3074" s="235" t="s">
        <v>3825</v>
      </c>
      <c r="G3074" s="236" t="s">
        <v>256</v>
      </c>
      <c r="H3074" s="237">
        <v>1.4999999999999999E-2</v>
      </c>
      <c r="I3074" s="238"/>
      <c r="J3074" s="239">
        <f>ROUND(I3074*H3074,2)</f>
        <v>0</v>
      </c>
      <c r="K3074" s="235" t="s">
        <v>171</v>
      </c>
      <c r="L3074" s="240"/>
      <c r="M3074" s="241" t="s">
        <v>19</v>
      </c>
      <c r="N3074" s="242" t="s">
        <v>41</v>
      </c>
      <c r="O3074" s="67"/>
      <c r="P3074" s="190">
        <f>O3074*H3074</f>
        <v>0</v>
      </c>
      <c r="Q3074" s="190">
        <v>1</v>
      </c>
      <c r="R3074" s="190">
        <f>Q3074*H3074</f>
        <v>1.4999999999999999E-2</v>
      </c>
      <c r="S3074" s="190">
        <v>0</v>
      </c>
      <c r="T3074" s="191">
        <f>S3074*H3074</f>
        <v>0</v>
      </c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R3074" s="192" t="s">
        <v>297</v>
      </c>
      <c r="AT3074" s="192" t="s">
        <v>502</v>
      </c>
      <c r="AU3074" s="192" t="s">
        <v>79</v>
      </c>
      <c r="AY3074" s="20" t="s">
        <v>165</v>
      </c>
      <c r="BE3074" s="193">
        <f>IF(N3074="základní",J3074,0)</f>
        <v>0</v>
      </c>
      <c r="BF3074" s="193">
        <f>IF(N3074="snížená",J3074,0)</f>
        <v>0</v>
      </c>
      <c r="BG3074" s="193">
        <f>IF(N3074="zákl. přenesená",J3074,0)</f>
        <v>0</v>
      </c>
      <c r="BH3074" s="193">
        <f>IF(N3074="sníž. přenesená",J3074,0)</f>
        <v>0</v>
      </c>
      <c r="BI3074" s="193">
        <f>IF(N3074="nulová",J3074,0)</f>
        <v>0</v>
      </c>
      <c r="BJ3074" s="20" t="s">
        <v>79</v>
      </c>
      <c r="BK3074" s="193">
        <f>ROUND(I3074*H3074,2)</f>
        <v>0</v>
      </c>
      <c r="BL3074" s="20" t="s">
        <v>226</v>
      </c>
      <c r="BM3074" s="192" t="s">
        <v>3826</v>
      </c>
    </row>
    <row r="3075" spans="1:65" s="13" customFormat="1" ht="11.25">
      <c r="B3075" s="199"/>
      <c r="C3075" s="200"/>
      <c r="D3075" s="201" t="s">
        <v>181</v>
      </c>
      <c r="E3075" s="202" t="s">
        <v>19</v>
      </c>
      <c r="F3075" s="203" t="s">
        <v>3827</v>
      </c>
      <c r="G3075" s="200"/>
      <c r="H3075" s="204">
        <v>1.4999999999999999E-2</v>
      </c>
      <c r="I3075" s="205"/>
      <c r="J3075" s="200"/>
      <c r="K3075" s="200"/>
      <c r="L3075" s="206"/>
      <c r="M3075" s="207"/>
      <c r="N3075" s="208"/>
      <c r="O3075" s="208"/>
      <c r="P3075" s="208"/>
      <c r="Q3075" s="208"/>
      <c r="R3075" s="208"/>
      <c r="S3075" s="208"/>
      <c r="T3075" s="209"/>
      <c r="AT3075" s="210" t="s">
        <v>181</v>
      </c>
      <c r="AU3075" s="210" t="s">
        <v>79</v>
      </c>
      <c r="AV3075" s="13" t="s">
        <v>79</v>
      </c>
      <c r="AW3075" s="13" t="s">
        <v>31</v>
      </c>
      <c r="AX3075" s="13" t="s">
        <v>73</v>
      </c>
      <c r="AY3075" s="210" t="s">
        <v>165</v>
      </c>
    </row>
    <row r="3076" spans="1:65" s="2" customFormat="1" ht="37.9" customHeight="1">
      <c r="A3076" s="37"/>
      <c r="B3076" s="38"/>
      <c r="C3076" s="181" t="s">
        <v>3828</v>
      </c>
      <c r="D3076" s="181" t="s">
        <v>167</v>
      </c>
      <c r="E3076" s="182" t="s">
        <v>288</v>
      </c>
      <c r="F3076" s="183" t="s">
        <v>289</v>
      </c>
      <c r="G3076" s="184" t="s">
        <v>290</v>
      </c>
      <c r="H3076" s="185">
        <v>20</v>
      </c>
      <c r="I3076" s="186"/>
      <c r="J3076" s="187">
        <f>ROUND(I3076*H3076,2)</f>
        <v>0</v>
      </c>
      <c r="K3076" s="183" t="s">
        <v>171</v>
      </c>
      <c r="L3076" s="42"/>
      <c r="M3076" s="188" t="s">
        <v>19</v>
      </c>
      <c r="N3076" s="189" t="s">
        <v>41</v>
      </c>
      <c r="O3076" s="67"/>
      <c r="P3076" s="190">
        <f>O3076*H3076</f>
        <v>0</v>
      </c>
      <c r="Q3076" s="190">
        <v>1.0000000000000001E-5</v>
      </c>
      <c r="R3076" s="190">
        <f>Q3076*H3076</f>
        <v>2.0000000000000001E-4</v>
      </c>
      <c r="S3076" s="190">
        <v>0</v>
      </c>
      <c r="T3076" s="191">
        <f>S3076*H3076</f>
        <v>0</v>
      </c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R3076" s="192" t="s">
        <v>226</v>
      </c>
      <c r="AT3076" s="192" t="s">
        <v>167</v>
      </c>
      <c r="AU3076" s="192" t="s">
        <v>79</v>
      </c>
      <c r="AY3076" s="20" t="s">
        <v>165</v>
      </c>
      <c r="BE3076" s="193">
        <f>IF(N3076="základní",J3076,0)</f>
        <v>0</v>
      </c>
      <c r="BF3076" s="193">
        <f>IF(N3076="snížená",J3076,0)</f>
        <v>0</v>
      </c>
      <c r="BG3076" s="193">
        <f>IF(N3076="zákl. přenesená",J3076,0)</f>
        <v>0</v>
      </c>
      <c r="BH3076" s="193">
        <f>IF(N3076="sníž. přenesená",J3076,0)</f>
        <v>0</v>
      </c>
      <c r="BI3076" s="193">
        <f>IF(N3076="nulová",J3076,0)</f>
        <v>0</v>
      </c>
      <c r="BJ3076" s="20" t="s">
        <v>79</v>
      </c>
      <c r="BK3076" s="193">
        <f>ROUND(I3076*H3076,2)</f>
        <v>0</v>
      </c>
      <c r="BL3076" s="20" t="s">
        <v>226</v>
      </c>
      <c r="BM3076" s="192" t="s">
        <v>3829</v>
      </c>
    </row>
    <row r="3077" spans="1:65" s="2" customFormat="1" ht="11.25">
      <c r="A3077" s="37"/>
      <c r="B3077" s="38"/>
      <c r="C3077" s="39"/>
      <c r="D3077" s="194" t="s">
        <v>172</v>
      </c>
      <c r="E3077" s="39"/>
      <c r="F3077" s="195" t="s">
        <v>292</v>
      </c>
      <c r="G3077" s="39"/>
      <c r="H3077" s="39"/>
      <c r="I3077" s="196"/>
      <c r="J3077" s="39"/>
      <c r="K3077" s="39"/>
      <c r="L3077" s="42"/>
      <c r="M3077" s="197"/>
      <c r="N3077" s="198"/>
      <c r="O3077" s="67"/>
      <c r="P3077" s="67"/>
      <c r="Q3077" s="67"/>
      <c r="R3077" s="67"/>
      <c r="S3077" s="67"/>
      <c r="T3077" s="68"/>
      <c r="U3077" s="37"/>
      <c r="V3077" s="37"/>
      <c r="W3077" s="37"/>
      <c r="X3077" s="37"/>
      <c r="Y3077" s="37"/>
      <c r="Z3077" s="37"/>
      <c r="AA3077" s="37"/>
      <c r="AB3077" s="37"/>
      <c r="AC3077" s="37"/>
      <c r="AD3077" s="37"/>
      <c r="AE3077" s="37"/>
      <c r="AT3077" s="20" t="s">
        <v>172</v>
      </c>
      <c r="AU3077" s="20" t="s">
        <v>79</v>
      </c>
    </row>
    <row r="3078" spans="1:65" s="13" customFormat="1" ht="11.25">
      <c r="B3078" s="199"/>
      <c r="C3078" s="200"/>
      <c r="D3078" s="201" t="s">
        <v>181</v>
      </c>
      <c r="E3078" s="202" t="s">
        <v>19</v>
      </c>
      <c r="F3078" s="203" t="s">
        <v>3830</v>
      </c>
      <c r="G3078" s="200"/>
      <c r="H3078" s="204">
        <v>20</v>
      </c>
      <c r="I3078" s="205"/>
      <c r="J3078" s="200"/>
      <c r="K3078" s="200"/>
      <c r="L3078" s="206"/>
      <c r="M3078" s="207"/>
      <c r="N3078" s="208"/>
      <c r="O3078" s="208"/>
      <c r="P3078" s="208"/>
      <c r="Q3078" s="208"/>
      <c r="R3078" s="208"/>
      <c r="S3078" s="208"/>
      <c r="T3078" s="209"/>
      <c r="AT3078" s="210" t="s">
        <v>181</v>
      </c>
      <c r="AU3078" s="210" t="s">
        <v>79</v>
      </c>
      <c r="AV3078" s="13" t="s">
        <v>79</v>
      </c>
      <c r="AW3078" s="13" t="s">
        <v>31</v>
      </c>
      <c r="AX3078" s="13" t="s">
        <v>73</v>
      </c>
      <c r="AY3078" s="210" t="s">
        <v>165</v>
      </c>
    </row>
    <row r="3079" spans="1:65" s="2" customFormat="1" ht="16.5" customHeight="1">
      <c r="A3079" s="37"/>
      <c r="B3079" s="38"/>
      <c r="C3079" s="181" t="s">
        <v>2323</v>
      </c>
      <c r="D3079" s="181" t="s">
        <v>167</v>
      </c>
      <c r="E3079" s="182" t="s">
        <v>3831</v>
      </c>
      <c r="F3079" s="183" t="s">
        <v>3832</v>
      </c>
      <c r="G3079" s="184" t="s">
        <v>290</v>
      </c>
      <c r="H3079" s="185">
        <v>2</v>
      </c>
      <c r="I3079" s="186"/>
      <c r="J3079" s="187">
        <f>ROUND(I3079*H3079,2)</f>
        <v>0</v>
      </c>
      <c r="K3079" s="183" t="s">
        <v>531</v>
      </c>
      <c r="L3079" s="42"/>
      <c r="M3079" s="188" t="s">
        <v>19</v>
      </c>
      <c r="N3079" s="189" t="s">
        <v>41</v>
      </c>
      <c r="O3079" s="67"/>
      <c r="P3079" s="190">
        <f>O3079*H3079</f>
        <v>0</v>
      </c>
      <c r="Q3079" s="190">
        <v>0</v>
      </c>
      <c r="R3079" s="190">
        <f>Q3079*H3079</f>
        <v>0</v>
      </c>
      <c r="S3079" s="190">
        <v>0</v>
      </c>
      <c r="T3079" s="191">
        <f>S3079*H3079</f>
        <v>0</v>
      </c>
      <c r="U3079" s="37"/>
      <c r="V3079" s="37"/>
      <c r="W3079" s="37"/>
      <c r="X3079" s="37"/>
      <c r="Y3079" s="37"/>
      <c r="Z3079" s="37"/>
      <c r="AA3079" s="37"/>
      <c r="AB3079" s="37"/>
      <c r="AC3079" s="37"/>
      <c r="AD3079" s="37"/>
      <c r="AE3079" s="37"/>
      <c r="AR3079" s="192" t="s">
        <v>226</v>
      </c>
      <c r="AT3079" s="192" t="s">
        <v>167</v>
      </c>
      <c r="AU3079" s="192" t="s">
        <v>79</v>
      </c>
      <c r="AY3079" s="20" t="s">
        <v>165</v>
      </c>
      <c r="BE3079" s="193">
        <f>IF(N3079="základní",J3079,0)</f>
        <v>0</v>
      </c>
      <c r="BF3079" s="193">
        <f>IF(N3079="snížená",J3079,0)</f>
        <v>0</v>
      </c>
      <c r="BG3079" s="193">
        <f>IF(N3079="zákl. přenesená",J3079,0)</f>
        <v>0</v>
      </c>
      <c r="BH3079" s="193">
        <f>IF(N3079="sníž. přenesená",J3079,0)</f>
        <v>0</v>
      </c>
      <c r="BI3079" s="193">
        <f>IF(N3079="nulová",J3079,0)</f>
        <v>0</v>
      </c>
      <c r="BJ3079" s="20" t="s">
        <v>79</v>
      </c>
      <c r="BK3079" s="193">
        <f>ROUND(I3079*H3079,2)</f>
        <v>0</v>
      </c>
      <c r="BL3079" s="20" t="s">
        <v>226</v>
      </c>
      <c r="BM3079" s="192" t="s">
        <v>3833</v>
      </c>
    </row>
    <row r="3080" spans="1:65" s="13" customFormat="1" ht="11.25">
      <c r="B3080" s="199"/>
      <c r="C3080" s="200"/>
      <c r="D3080" s="201" t="s">
        <v>181</v>
      </c>
      <c r="E3080" s="202" t="s">
        <v>19</v>
      </c>
      <c r="F3080" s="203" t="s">
        <v>3834</v>
      </c>
      <c r="G3080" s="200"/>
      <c r="H3080" s="204">
        <v>2</v>
      </c>
      <c r="I3080" s="205"/>
      <c r="J3080" s="200"/>
      <c r="K3080" s="200"/>
      <c r="L3080" s="206"/>
      <c r="M3080" s="207"/>
      <c r="N3080" s="208"/>
      <c r="O3080" s="208"/>
      <c r="P3080" s="208"/>
      <c r="Q3080" s="208"/>
      <c r="R3080" s="208"/>
      <c r="S3080" s="208"/>
      <c r="T3080" s="209"/>
      <c r="AT3080" s="210" t="s">
        <v>181</v>
      </c>
      <c r="AU3080" s="210" t="s">
        <v>79</v>
      </c>
      <c r="AV3080" s="13" t="s">
        <v>79</v>
      </c>
      <c r="AW3080" s="13" t="s">
        <v>31</v>
      </c>
      <c r="AX3080" s="13" t="s">
        <v>69</v>
      </c>
      <c r="AY3080" s="210" t="s">
        <v>165</v>
      </c>
    </row>
    <row r="3081" spans="1:65" s="15" customFormat="1" ht="11.25">
      <c r="B3081" s="221"/>
      <c r="C3081" s="222"/>
      <c r="D3081" s="201" t="s">
        <v>181</v>
      </c>
      <c r="E3081" s="223" t="s">
        <v>19</v>
      </c>
      <c r="F3081" s="224" t="s">
        <v>184</v>
      </c>
      <c r="G3081" s="222"/>
      <c r="H3081" s="225">
        <v>2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181</v>
      </c>
      <c r="AU3081" s="231" t="s">
        <v>79</v>
      </c>
      <c r="AV3081" s="15" t="s">
        <v>88</v>
      </c>
      <c r="AW3081" s="15" t="s">
        <v>31</v>
      </c>
      <c r="AX3081" s="15" t="s">
        <v>73</v>
      </c>
      <c r="AY3081" s="231" t="s">
        <v>165</v>
      </c>
    </row>
    <row r="3082" spans="1:65" s="2" customFormat="1" ht="49.15" customHeight="1">
      <c r="A3082" s="37"/>
      <c r="B3082" s="38"/>
      <c r="C3082" s="181" t="s">
        <v>3835</v>
      </c>
      <c r="D3082" s="181" t="s">
        <v>167</v>
      </c>
      <c r="E3082" s="182" t="s">
        <v>3836</v>
      </c>
      <c r="F3082" s="183" t="s">
        <v>3837</v>
      </c>
      <c r="G3082" s="184" t="s">
        <v>256</v>
      </c>
      <c r="H3082" s="185">
        <v>1.1140000000000001</v>
      </c>
      <c r="I3082" s="186"/>
      <c r="J3082" s="187">
        <f>ROUND(I3082*H3082,2)</f>
        <v>0</v>
      </c>
      <c r="K3082" s="183" t="s">
        <v>171</v>
      </c>
      <c r="L3082" s="42"/>
      <c r="M3082" s="188" t="s">
        <v>19</v>
      </c>
      <c r="N3082" s="189" t="s">
        <v>41</v>
      </c>
      <c r="O3082" s="67"/>
      <c r="P3082" s="190">
        <f>O3082*H3082</f>
        <v>0</v>
      </c>
      <c r="Q3082" s="190">
        <v>0</v>
      </c>
      <c r="R3082" s="190">
        <f>Q3082*H3082</f>
        <v>0</v>
      </c>
      <c r="S3082" s="190">
        <v>0</v>
      </c>
      <c r="T3082" s="191">
        <f>S3082*H3082</f>
        <v>0</v>
      </c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R3082" s="192" t="s">
        <v>226</v>
      </c>
      <c r="AT3082" s="192" t="s">
        <v>167</v>
      </c>
      <c r="AU3082" s="192" t="s">
        <v>79</v>
      </c>
      <c r="AY3082" s="20" t="s">
        <v>165</v>
      </c>
      <c r="BE3082" s="193">
        <f>IF(N3082="základní",J3082,0)</f>
        <v>0</v>
      </c>
      <c r="BF3082" s="193">
        <f>IF(N3082="snížená",J3082,0)</f>
        <v>0</v>
      </c>
      <c r="BG3082" s="193">
        <f>IF(N3082="zákl. přenesená",J3082,0)</f>
        <v>0</v>
      </c>
      <c r="BH3082" s="193">
        <f>IF(N3082="sníž. přenesená",J3082,0)</f>
        <v>0</v>
      </c>
      <c r="BI3082" s="193">
        <f>IF(N3082="nulová",J3082,0)</f>
        <v>0</v>
      </c>
      <c r="BJ3082" s="20" t="s">
        <v>79</v>
      </c>
      <c r="BK3082" s="193">
        <f>ROUND(I3082*H3082,2)</f>
        <v>0</v>
      </c>
      <c r="BL3082" s="20" t="s">
        <v>226</v>
      </c>
      <c r="BM3082" s="192" t="s">
        <v>3838</v>
      </c>
    </row>
    <row r="3083" spans="1:65" s="2" customFormat="1" ht="11.25">
      <c r="A3083" s="37"/>
      <c r="B3083" s="38"/>
      <c r="C3083" s="39"/>
      <c r="D3083" s="194" t="s">
        <v>172</v>
      </c>
      <c r="E3083" s="39"/>
      <c r="F3083" s="195" t="s">
        <v>3839</v>
      </c>
      <c r="G3083" s="39"/>
      <c r="H3083" s="39"/>
      <c r="I3083" s="196"/>
      <c r="J3083" s="39"/>
      <c r="K3083" s="39"/>
      <c r="L3083" s="42"/>
      <c r="M3083" s="197"/>
      <c r="N3083" s="198"/>
      <c r="O3083" s="67"/>
      <c r="P3083" s="67"/>
      <c r="Q3083" s="67"/>
      <c r="R3083" s="67"/>
      <c r="S3083" s="67"/>
      <c r="T3083" s="68"/>
      <c r="U3083" s="37"/>
      <c r="V3083" s="37"/>
      <c r="W3083" s="37"/>
      <c r="X3083" s="37"/>
      <c r="Y3083" s="37"/>
      <c r="Z3083" s="37"/>
      <c r="AA3083" s="37"/>
      <c r="AB3083" s="37"/>
      <c r="AC3083" s="37"/>
      <c r="AD3083" s="37"/>
      <c r="AE3083" s="37"/>
      <c r="AT3083" s="20" t="s">
        <v>172</v>
      </c>
      <c r="AU3083" s="20" t="s">
        <v>79</v>
      </c>
    </row>
    <row r="3084" spans="1:65" s="12" customFormat="1" ht="20.85" customHeight="1">
      <c r="B3084" s="165"/>
      <c r="C3084" s="166"/>
      <c r="D3084" s="167" t="s">
        <v>68</v>
      </c>
      <c r="E3084" s="179" t="s">
        <v>3840</v>
      </c>
      <c r="F3084" s="179" t="s">
        <v>3841</v>
      </c>
      <c r="G3084" s="166"/>
      <c r="H3084" s="166"/>
      <c r="I3084" s="169"/>
      <c r="J3084" s="180">
        <f>BK3084</f>
        <v>0</v>
      </c>
      <c r="K3084" s="166"/>
      <c r="L3084" s="171"/>
      <c r="M3084" s="172"/>
      <c r="N3084" s="173"/>
      <c r="O3084" s="173"/>
      <c r="P3084" s="174">
        <f>SUM(P3085:P3106)</f>
        <v>0</v>
      </c>
      <c r="Q3084" s="173"/>
      <c r="R3084" s="174">
        <f>SUM(R3085:R3106)</f>
        <v>0.45693435000000004</v>
      </c>
      <c r="S3084" s="173"/>
      <c r="T3084" s="175">
        <f>SUM(T3085:T3106)</f>
        <v>0</v>
      </c>
      <c r="AR3084" s="176" t="s">
        <v>79</v>
      </c>
      <c r="AT3084" s="177" t="s">
        <v>68</v>
      </c>
      <c r="AU3084" s="177" t="s">
        <v>79</v>
      </c>
      <c r="AY3084" s="176" t="s">
        <v>165</v>
      </c>
      <c r="BK3084" s="178">
        <f>SUM(BK3085:BK3106)</f>
        <v>0</v>
      </c>
    </row>
    <row r="3085" spans="1:65" s="2" customFormat="1" ht="44.25" customHeight="1">
      <c r="A3085" s="37"/>
      <c r="B3085" s="38"/>
      <c r="C3085" s="181" t="s">
        <v>2329</v>
      </c>
      <c r="D3085" s="181" t="s">
        <v>167</v>
      </c>
      <c r="E3085" s="182" t="s">
        <v>3842</v>
      </c>
      <c r="F3085" s="183" t="s">
        <v>3843</v>
      </c>
      <c r="G3085" s="184" t="s">
        <v>323</v>
      </c>
      <c r="H3085" s="185">
        <v>3.15</v>
      </c>
      <c r="I3085" s="186"/>
      <c r="J3085" s="187">
        <f>ROUND(I3085*H3085,2)</f>
        <v>0</v>
      </c>
      <c r="K3085" s="183" t="s">
        <v>171</v>
      </c>
      <c r="L3085" s="42"/>
      <c r="M3085" s="188" t="s">
        <v>19</v>
      </c>
      <c r="N3085" s="189" t="s">
        <v>41</v>
      </c>
      <c r="O3085" s="67"/>
      <c r="P3085" s="190">
        <f>O3085*H3085</f>
        <v>0</v>
      </c>
      <c r="Q3085" s="190">
        <v>1.2999999999999999E-4</v>
      </c>
      <c r="R3085" s="190">
        <f>Q3085*H3085</f>
        <v>4.0949999999999998E-4</v>
      </c>
      <c r="S3085" s="190">
        <v>0</v>
      </c>
      <c r="T3085" s="191">
        <f>S3085*H3085</f>
        <v>0</v>
      </c>
      <c r="U3085" s="37"/>
      <c r="V3085" s="37"/>
      <c r="W3085" s="37"/>
      <c r="X3085" s="37"/>
      <c r="Y3085" s="37"/>
      <c r="Z3085" s="37"/>
      <c r="AA3085" s="37"/>
      <c r="AB3085" s="37"/>
      <c r="AC3085" s="37"/>
      <c r="AD3085" s="37"/>
      <c r="AE3085" s="37"/>
      <c r="AR3085" s="192" t="s">
        <v>226</v>
      </c>
      <c r="AT3085" s="192" t="s">
        <v>167</v>
      </c>
      <c r="AU3085" s="192" t="s">
        <v>85</v>
      </c>
      <c r="AY3085" s="20" t="s">
        <v>165</v>
      </c>
      <c r="BE3085" s="193">
        <f>IF(N3085="základní",J3085,0)</f>
        <v>0</v>
      </c>
      <c r="BF3085" s="193">
        <f>IF(N3085="snížená",J3085,0)</f>
        <v>0</v>
      </c>
      <c r="BG3085" s="193">
        <f>IF(N3085="zákl. přenesená",J3085,0)</f>
        <v>0</v>
      </c>
      <c r="BH3085" s="193">
        <f>IF(N3085="sníž. přenesená",J3085,0)</f>
        <v>0</v>
      </c>
      <c r="BI3085" s="193">
        <f>IF(N3085="nulová",J3085,0)</f>
        <v>0</v>
      </c>
      <c r="BJ3085" s="20" t="s">
        <v>79</v>
      </c>
      <c r="BK3085" s="193">
        <f>ROUND(I3085*H3085,2)</f>
        <v>0</v>
      </c>
      <c r="BL3085" s="20" t="s">
        <v>226</v>
      </c>
      <c r="BM3085" s="192" t="s">
        <v>3844</v>
      </c>
    </row>
    <row r="3086" spans="1:65" s="2" customFormat="1" ht="11.25">
      <c r="A3086" s="37"/>
      <c r="B3086" s="38"/>
      <c r="C3086" s="39"/>
      <c r="D3086" s="194" t="s">
        <v>172</v>
      </c>
      <c r="E3086" s="39"/>
      <c r="F3086" s="195" t="s">
        <v>3845</v>
      </c>
      <c r="G3086" s="39"/>
      <c r="H3086" s="39"/>
      <c r="I3086" s="196"/>
      <c r="J3086" s="39"/>
      <c r="K3086" s="39"/>
      <c r="L3086" s="42"/>
      <c r="M3086" s="197"/>
      <c r="N3086" s="198"/>
      <c r="O3086" s="67"/>
      <c r="P3086" s="67"/>
      <c r="Q3086" s="67"/>
      <c r="R3086" s="67"/>
      <c r="S3086" s="67"/>
      <c r="T3086" s="68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T3086" s="20" t="s">
        <v>172</v>
      </c>
      <c r="AU3086" s="20" t="s">
        <v>85</v>
      </c>
    </row>
    <row r="3087" spans="1:65" s="13" customFormat="1" ht="11.25">
      <c r="B3087" s="199"/>
      <c r="C3087" s="200"/>
      <c r="D3087" s="201" t="s">
        <v>181</v>
      </c>
      <c r="E3087" s="202" t="s">
        <v>19</v>
      </c>
      <c r="F3087" s="203" t="s">
        <v>3846</v>
      </c>
      <c r="G3087" s="200"/>
      <c r="H3087" s="204">
        <v>3.15</v>
      </c>
      <c r="I3087" s="205"/>
      <c r="J3087" s="200"/>
      <c r="K3087" s="200"/>
      <c r="L3087" s="206"/>
      <c r="M3087" s="207"/>
      <c r="N3087" s="208"/>
      <c r="O3087" s="208"/>
      <c r="P3087" s="208"/>
      <c r="Q3087" s="208"/>
      <c r="R3087" s="208"/>
      <c r="S3087" s="208"/>
      <c r="T3087" s="209"/>
      <c r="AT3087" s="210" t="s">
        <v>181</v>
      </c>
      <c r="AU3087" s="210" t="s">
        <v>85</v>
      </c>
      <c r="AV3087" s="13" t="s">
        <v>79</v>
      </c>
      <c r="AW3087" s="13" t="s">
        <v>31</v>
      </c>
      <c r="AX3087" s="13" t="s">
        <v>73</v>
      </c>
      <c r="AY3087" s="210" t="s">
        <v>165</v>
      </c>
    </row>
    <row r="3088" spans="1:65" s="2" customFormat="1" ht="24.2" customHeight="1">
      <c r="A3088" s="37"/>
      <c r="B3088" s="38"/>
      <c r="C3088" s="233" t="s">
        <v>3847</v>
      </c>
      <c r="D3088" s="233" t="s">
        <v>502</v>
      </c>
      <c r="E3088" s="234" t="s">
        <v>3848</v>
      </c>
      <c r="F3088" s="235" t="s">
        <v>3849</v>
      </c>
      <c r="G3088" s="236" t="s">
        <v>323</v>
      </c>
      <c r="H3088" s="237">
        <v>3.15</v>
      </c>
      <c r="I3088" s="238"/>
      <c r="J3088" s="239">
        <f>ROUND(I3088*H3088,2)</f>
        <v>0</v>
      </c>
      <c r="K3088" s="235" t="s">
        <v>171</v>
      </c>
      <c r="L3088" s="240"/>
      <c r="M3088" s="241" t="s">
        <v>19</v>
      </c>
      <c r="N3088" s="242" t="s">
        <v>41</v>
      </c>
      <c r="O3088" s="67"/>
      <c r="P3088" s="190">
        <f>O3088*H3088</f>
        <v>0</v>
      </c>
      <c r="Q3088" s="190">
        <v>2.5999999999999999E-2</v>
      </c>
      <c r="R3088" s="190">
        <f>Q3088*H3088</f>
        <v>8.1900000000000001E-2</v>
      </c>
      <c r="S3088" s="190">
        <v>0</v>
      </c>
      <c r="T3088" s="191">
        <f>S3088*H3088</f>
        <v>0</v>
      </c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R3088" s="192" t="s">
        <v>297</v>
      </c>
      <c r="AT3088" s="192" t="s">
        <v>502</v>
      </c>
      <c r="AU3088" s="192" t="s">
        <v>85</v>
      </c>
      <c r="AY3088" s="20" t="s">
        <v>165</v>
      </c>
      <c r="BE3088" s="193">
        <f>IF(N3088="základní",J3088,0)</f>
        <v>0</v>
      </c>
      <c r="BF3088" s="193">
        <f>IF(N3088="snížená",J3088,0)</f>
        <v>0</v>
      </c>
      <c r="BG3088" s="193">
        <f>IF(N3088="zákl. přenesená",J3088,0)</f>
        <v>0</v>
      </c>
      <c r="BH3088" s="193">
        <f>IF(N3088="sníž. přenesená",J3088,0)</f>
        <v>0</v>
      </c>
      <c r="BI3088" s="193">
        <f>IF(N3088="nulová",J3088,0)</f>
        <v>0</v>
      </c>
      <c r="BJ3088" s="20" t="s">
        <v>79</v>
      </c>
      <c r="BK3088" s="193">
        <f>ROUND(I3088*H3088,2)</f>
        <v>0</v>
      </c>
      <c r="BL3088" s="20" t="s">
        <v>226</v>
      </c>
      <c r="BM3088" s="192" t="s">
        <v>3850</v>
      </c>
    </row>
    <row r="3089" spans="1:65" s="2" customFormat="1" ht="44.25" customHeight="1">
      <c r="A3089" s="37"/>
      <c r="B3089" s="38"/>
      <c r="C3089" s="181" t="s">
        <v>2334</v>
      </c>
      <c r="D3089" s="181" t="s">
        <v>167</v>
      </c>
      <c r="E3089" s="182" t="s">
        <v>3851</v>
      </c>
      <c r="F3089" s="183" t="s">
        <v>3852</v>
      </c>
      <c r="G3089" s="184" t="s">
        <v>323</v>
      </c>
      <c r="H3089" s="185">
        <v>6.9829999999999997</v>
      </c>
      <c r="I3089" s="186"/>
      <c r="J3089" s="187">
        <f>ROUND(I3089*H3089,2)</f>
        <v>0</v>
      </c>
      <c r="K3089" s="183" t="s">
        <v>171</v>
      </c>
      <c r="L3089" s="42"/>
      <c r="M3089" s="188" t="s">
        <v>19</v>
      </c>
      <c r="N3089" s="189" t="s">
        <v>41</v>
      </c>
      <c r="O3089" s="67"/>
      <c r="P3089" s="190">
        <f>O3089*H3089</f>
        <v>0</v>
      </c>
      <c r="Q3089" s="190">
        <v>3.1E-4</v>
      </c>
      <c r="R3089" s="190">
        <f>Q3089*H3089</f>
        <v>2.1647299999999997E-3</v>
      </c>
      <c r="S3089" s="190">
        <v>0</v>
      </c>
      <c r="T3089" s="191">
        <f>S3089*H3089</f>
        <v>0</v>
      </c>
      <c r="U3089" s="37"/>
      <c r="V3089" s="37"/>
      <c r="W3089" s="37"/>
      <c r="X3089" s="37"/>
      <c r="Y3089" s="37"/>
      <c r="Z3089" s="37"/>
      <c r="AA3089" s="37"/>
      <c r="AB3089" s="37"/>
      <c r="AC3089" s="37"/>
      <c r="AD3089" s="37"/>
      <c r="AE3089" s="37"/>
      <c r="AR3089" s="192" t="s">
        <v>226</v>
      </c>
      <c r="AT3089" s="192" t="s">
        <v>167</v>
      </c>
      <c r="AU3089" s="192" t="s">
        <v>85</v>
      </c>
      <c r="AY3089" s="20" t="s">
        <v>165</v>
      </c>
      <c r="BE3089" s="193">
        <f>IF(N3089="základní",J3089,0)</f>
        <v>0</v>
      </c>
      <c r="BF3089" s="193">
        <f>IF(N3089="snížená",J3089,0)</f>
        <v>0</v>
      </c>
      <c r="BG3089" s="193">
        <f>IF(N3089="zákl. přenesená",J3089,0)</f>
        <v>0</v>
      </c>
      <c r="BH3089" s="193">
        <f>IF(N3089="sníž. přenesená",J3089,0)</f>
        <v>0</v>
      </c>
      <c r="BI3089" s="193">
        <f>IF(N3089="nulová",J3089,0)</f>
        <v>0</v>
      </c>
      <c r="BJ3089" s="20" t="s">
        <v>79</v>
      </c>
      <c r="BK3089" s="193">
        <f>ROUND(I3089*H3089,2)</f>
        <v>0</v>
      </c>
      <c r="BL3089" s="20" t="s">
        <v>226</v>
      </c>
      <c r="BM3089" s="192" t="s">
        <v>3853</v>
      </c>
    </row>
    <row r="3090" spans="1:65" s="2" customFormat="1" ht="11.25">
      <c r="A3090" s="37"/>
      <c r="B3090" s="38"/>
      <c r="C3090" s="39"/>
      <c r="D3090" s="194" t="s">
        <v>172</v>
      </c>
      <c r="E3090" s="39"/>
      <c r="F3090" s="195" t="s">
        <v>3854</v>
      </c>
      <c r="G3090" s="39"/>
      <c r="H3090" s="39"/>
      <c r="I3090" s="196"/>
      <c r="J3090" s="39"/>
      <c r="K3090" s="39"/>
      <c r="L3090" s="42"/>
      <c r="M3090" s="197"/>
      <c r="N3090" s="198"/>
      <c r="O3090" s="67"/>
      <c r="P3090" s="67"/>
      <c r="Q3090" s="67"/>
      <c r="R3090" s="67"/>
      <c r="S3090" s="67"/>
      <c r="T3090" s="68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T3090" s="20" t="s">
        <v>172</v>
      </c>
      <c r="AU3090" s="20" t="s">
        <v>85</v>
      </c>
    </row>
    <row r="3091" spans="1:65" s="13" customFormat="1" ht="11.25">
      <c r="B3091" s="199"/>
      <c r="C3091" s="200"/>
      <c r="D3091" s="201" t="s">
        <v>181</v>
      </c>
      <c r="E3091" s="202" t="s">
        <v>19</v>
      </c>
      <c r="F3091" s="203" t="s">
        <v>3855</v>
      </c>
      <c r="G3091" s="200"/>
      <c r="H3091" s="204">
        <v>4.42</v>
      </c>
      <c r="I3091" s="205"/>
      <c r="J3091" s="200"/>
      <c r="K3091" s="200"/>
      <c r="L3091" s="206"/>
      <c r="M3091" s="207"/>
      <c r="N3091" s="208"/>
      <c r="O3091" s="208"/>
      <c r="P3091" s="208"/>
      <c r="Q3091" s="208"/>
      <c r="R3091" s="208"/>
      <c r="S3091" s="208"/>
      <c r="T3091" s="209"/>
      <c r="AT3091" s="210" t="s">
        <v>181</v>
      </c>
      <c r="AU3091" s="210" t="s">
        <v>85</v>
      </c>
      <c r="AV3091" s="13" t="s">
        <v>79</v>
      </c>
      <c r="AW3091" s="13" t="s">
        <v>31</v>
      </c>
      <c r="AX3091" s="13" t="s">
        <v>69</v>
      </c>
      <c r="AY3091" s="210" t="s">
        <v>165</v>
      </c>
    </row>
    <row r="3092" spans="1:65" s="13" customFormat="1" ht="11.25">
      <c r="B3092" s="199"/>
      <c r="C3092" s="200"/>
      <c r="D3092" s="201" t="s">
        <v>181</v>
      </c>
      <c r="E3092" s="202" t="s">
        <v>19</v>
      </c>
      <c r="F3092" s="203" t="s">
        <v>3856</v>
      </c>
      <c r="G3092" s="200"/>
      <c r="H3092" s="204">
        <v>2.5630000000000002</v>
      </c>
      <c r="I3092" s="205"/>
      <c r="J3092" s="200"/>
      <c r="K3092" s="200"/>
      <c r="L3092" s="206"/>
      <c r="M3092" s="207"/>
      <c r="N3092" s="208"/>
      <c r="O3092" s="208"/>
      <c r="P3092" s="208"/>
      <c r="Q3092" s="208"/>
      <c r="R3092" s="208"/>
      <c r="S3092" s="208"/>
      <c r="T3092" s="209"/>
      <c r="AT3092" s="210" t="s">
        <v>181</v>
      </c>
      <c r="AU3092" s="210" t="s">
        <v>85</v>
      </c>
      <c r="AV3092" s="13" t="s">
        <v>79</v>
      </c>
      <c r="AW3092" s="13" t="s">
        <v>31</v>
      </c>
      <c r="AX3092" s="13" t="s">
        <v>69</v>
      </c>
      <c r="AY3092" s="210" t="s">
        <v>165</v>
      </c>
    </row>
    <row r="3093" spans="1:65" s="15" customFormat="1" ht="11.25">
      <c r="B3093" s="221"/>
      <c r="C3093" s="222"/>
      <c r="D3093" s="201" t="s">
        <v>181</v>
      </c>
      <c r="E3093" s="223" t="s">
        <v>19</v>
      </c>
      <c r="F3093" s="224" t="s">
        <v>184</v>
      </c>
      <c r="G3093" s="222"/>
      <c r="H3093" s="225">
        <v>6.9830000000000005</v>
      </c>
      <c r="I3093" s="226"/>
      <c r="J3093" s="222"/>
      <c r="K3093" s="222"/>
      <c r="L3093" s="227"/>
      <c r="M3093" s="228"/>
      <c r="N3093" s="229"/>
      <c r="O3093" s="229"/>
      <c r="P3093" s="229"/>
      <c r="Q3093" s="229"/>
      <c r="R3093" s="229"/>
      <c r="S3093" s="229"/>
      <c r="T3093" s="230"/>
      <c r="AT3093" s="231" t="s">
        <v>181</v>
      </c>
      <c r="AU3093" s="231" t="s">
        <v>85</v>
      </c>
      <c r="AV3093" s="15" t="s">
        <v>88</v>
      </c>
      <c r="AW3093" s="15" t="s">
        <v>31</v>
      </c>
      <c r="AX3093" s="15" t="s">
        <v>73</v>
      </c>
      <c r="AY3093" s="231" t="s">
        <v>165</v>
      </c>
    </row>
    <row r="3094" spans="1:65" s="2" customFormat="1" ht="24.2" customHeight="1">
      <c r="A3094" s="37"/>
      <c r="B3094" s="38"/>
      <c r="C3094" s="233" t="s">
        <v>3857</v>
      </c>
      <c r="D3094" s="233" t="s">
        <v>502</v>
      </c>
      <c r="E3094" s="234" t="s">
        <v>3858</v>
      </c>
      <c r="F3094" s="235" t="s">
        <v>3859</v>
      </c>
      <c r="G3094" s="236" t="s">
        <v>323</v>
      </c>
      <c r="H3094" s="237">
        <v>6.9829999999999997</v>
      </c>
      <c r="I3094" s="238"/>
      <c r="J3094" s="239">
        <f>ROUND(I3094*H3094,2)</f>
        <v>0</v>
      </c>
      <c r="K3094" s="235" t="s">
        <v>171</v>
      </c>
      <c r="L3094" s="240"/>
      <c r="M3094" s="241" t="s">
        <v>19</v>
      </c>
      <c r="N3094" s="242" t="s">
        <v>41</v>
      </c>
      <c r="O3094" s="67"/>
      <c r="P3094" s="190">
        <f>O3094*H3094</f>
        <v>0</v>
      </c>
      <c r="Q3094" s="190">
        <v>1.7840000000000002E-2</v>
      </c>
      <c r="R3094" s="190">
        <f>Q3094*H3094</f>
        <v>0.12457672</v>
      </c>
      <c r="S3094" s="190">
        <v>0</v>
      </c>
      <c r="T3094" s="191">
        <f>S3094*H3094</f>
        <v>0</v>
      </c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R3094" s="192" t="s">
        <v>297</v>
      </c>
      <c r="AT3094" s="192" t="s">
        <v>502</v>
      </c>
      <c r="AU3094" s="192" t="s">
        <v>85</v>
      </c>
      <c r="AY3094" s="20" t="s">
        <v>165</v>
      </c>
      <c r="BE3094" s="193">
        <f>IF(N3094="základní",J3094,0)</f>
        <v>0</v>
      </c>
      <c r="BF3094" s="193">
        <f>IF(N3094="snížená",J3094,0)</f>
        <v>0</v>
      </c>
      <c r="BG3094" s="193">
        <f>IF(N3094="zákl. přenesená",J3094,0)</f>
        <v>0</v>
      </c>
      <c r="BH3094" s="193">
        <f>IF(N3094="sníž. přenesená",J3094,0)</f>
        <v>0</v>
      </c>
      <c r="BI3094" s="193">
        <f>IF(N3094="nulová",J3094,0)</f>
        <v>0</v>
      </c>
      <c r="BJ3094" s="20" t="s">
        <v>79</v>
      </c>
      <c r="BK3094" s="193">
        <f>ROUND(I3094*H3094,2)</f>
        <v>0</v>
      </c>
      <c r="BL3094" s="20" t="s">
        <v>226</v>
      </c>
      <c r="BM3094" s="192" t="s">
        <v>3860</v>
      </c>
    </row>
    <row r="3095" spans="1:65" s="2" customFormat="1" ht="44.25" customHeight="1">
      <c r="A3095" s="37"/>
      <c r="B3095" s="38"/>
      <c r="C3095" s="181" t="s">
        <v>2339</v>
      </c>
      <c r="D3095" s="181" t="s">
        <v>167</v>
      </c>
      <c r="E3095" s="182" t="s">
        <v>3861</v>
      </c>
      <c r="F3095" s="183" t="s">
        <v>3862</v>
      </c>
      <c r="G3095" s="184" t="s">
        <v>323</v>
      </c>
      <c r="H3095" s="185">
        <v>6.12</v>
      </c>
      <c r="I3095" s="186"/>
      <c r="J3095" s="187">
        <f>ROUND(I3095*H3095,2)</f>
        <v>0</v>
      </c>
      <c r="K3095" s="183" t="s">
        <v>171</v>
      </c>
      <c r="L3095" s="42"/>
      <c r="M3095" s="188" t="s">
        <v>19</v>
      </c>
      <c r="N3095" s="189" t="s">
        <v>41</v>
      </c>
      <c r="O3095" s="67"/>
      <c r="P3095" s="190">
        <f>O3095*H3095</f>
        <v>0</v>
      </c>
      <c r="Q3095" s="190">
        <v>1.2999999999999999E-4</v>
      </c>
      <c r="R3095" s="190">
        <f>Q3095*H3095</f>
        <v>7.9559999999999993E-4</v>
      </c>
      <c r="S3095" s="190">
        <v>0</v>
      </c>
      <c r="T3095" s="191">
        <f>S3095*H3095</f>
        <v>0</v>
      </c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R3095" s="192" t="s">
        <v>226</v>
      </c>
      <c r="AT3095" s="192" t="s">
        <v>167</v>
      </c>
      <c r="AU3095" s="192" t="s">
        <v>85</v>
      </c>
      <c r="AY3095" s="20" t="s">
        <v>165</v>
      </c>
      <c r="BE3095" s="193">
        <f>IF(N3095="základní",J3095,0)</f>
        <v>0</v>
      </c>
      <c r="BF3095" s="193">
        <f>IF(N3095="snížená",J3095,0)</f>
        <v>0</v>
      </c>
      <c r="BG3095" s="193">
        <f>IF(N3095="zákl. přenesená",J3095,0)</f>
        <v>0</v>
      </c>
      <c r="BH3095" s="193">
        <f>IF(N3095="sníž. přenesená",J3095,0)</f>
        <v>0</v>
      </c>
      <c r="BI3095" s="193">
        <f>IF(N3095="nulová",J3095,0)</f>
        <v>0</v>
      </c>
      <c r="BJ3095" s="20" t="s">
        <v>79</v>
      </c>
      <c r="BK3095" s="193">
        <f>ROUND(I3095*H3095,2)</f>
        <v>0</v>
      </c>
      <c r="BL3095" s="20" t="s">
        <v>226</v>
      </c>
      <c r="BM3095" s="192" t="s">
        <v>3863</v>
      </c>
    </row>
    <row r="3096" spans="1:65" s="2" customFormat="1" ht="11.25">
      <c r="A3096" s="37"/>
      <c r="B3096" s="38"/>
      <c r="C3096" s="39"/>
      <c r="D3096" s="194" t="s">
        <v>172</v>
      </c>
      <c r="E3096" s="39"/>
      <c r="F3096" s="195" t="s">
        <v>3864</v>
      </c>
      <c r="G3096" s="39"/>
      <c r="H3096" s="39"/>
      <c r="I3096" s="196"/>
      <c r="J3096" s="39"/>
      <c r="K3096" s="39"/>
      <c r="L3096" s="42"/>
      <c r="M3096" s="197"/>
      <c r="N3096" s="198"/>
      <c r="O3096" s="67"/>
      <c r="P3096" s="67"/>
      <c r="Q3096" s="67"/>
      <c r="R3096" s="67"/>
      <c r="S3096" s="67"/>
      <c r="T3096" s="68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T3096" s="20" t="s">
        <v>172</v>
      </c>
      <c r="AU3096" s="20" t="s">
        <v>85</v>
      </c>
    </row>
    <row r="3097" spans="1:65" s="13" customFormat="1" ht="11.25">
      <c r="B3097" s="199"/>
      <c r="C3097" s="200"/>
      <c r="D3097" s="201" t="s">
        <v>181</v>
      </c>
      <c r="E3097" s="202" t="s">
        <v>19</v>
      </c>
      <c r="F3097" s="203" t="s">
        <v>3865</v>
      </c>
      <c r="G3097" s="200"/>
      <c r="H3097" s="204">
        <v>3.12</v>
      </c>
      <c r="I3097" s="205"/>
      <c r="J3097" s="200"/>
      <c r="K3097" s="200"/>
      <c r="L3097" s="206"/>
      <c r="M3097" s="207"/>
      <c r="N3097" s="208"/>
      <c r="O3097" s="208"/>
      <c r="P3097" s="208"/>
      <c r="Q3097" s="208"/>
      <c r="R3097" s="208"/>
      <c r="S3097" s="208"/>
      <c r="T3097" s="209"/>
      <c r="AT3097" s="210" t="s">
        <v>181</v>
      </c>
      <c r="AU3097" s="210" t="s">
        <v>85</v>
      </c>
      <c r="AV3097" s="13" t="s">
        <v>79</v>
      </c>
      <c r="AW3097" s="13" t="s">
        <v>31</v>
      </c>
      <c r="AX3097" s="13" t="s">
        <v>69</v>
      </c>
      <c r="AY3097" s="210" t="s">
        <v>165</v>
      </c>
    </row>
    <row r="3098" spans="1:65" s="13" customFormat="1" ht="11.25">
      <c r="B3098" s="199"/>
      <c r="C3098" s="200"/>
      <c r="D3098" s="201" t="s">
        <v>181</v>
      </c>
      <c r="E3098" s="202" t="s">
        <v>19</v>
      </c>
      <c r="F3098" s="203" t="s">
        <v>3866</v>
      </c>
      <c r="G3098" s="200"/>
      <c r="H3098" s="204">
        <v>3</v>
      </c>
      <c r="I3098" s="205"/>
      <c r="J3098" s="200"/>
      <c r="K3098" s="200"/>
      <c r="L3098" s="206"/>
      <c r="M3098" s="207"/>
      <c r="N3098" s="208"/>
      <c r="O3098" s="208"/>
      <c r="P3098" s="208"/>
      <c r="Q3098" s="208"/>
      <c r="R3098" s="208"/>
      <c r="S3098" s="208"/>
      <c r="T3098" s="209"/>
      <c r="AT3098" s="210" t="s">
        <v>181</v>
      </c>
      <c r="AU3098" s="210" t="s">
        <v>85</v>
      </c>
      <c r="AV3098" s="13" t="s">
        <v>79</v>
      </c>
      <c r="AW3098" s="13" t="s">
        <v>31</v>
      </c>
      <c r="AX3098" s="13" t="s">
        <v>69</v>
      </c>
      <c r="AY3098" s="210" t="s">
        <v>165</v>
      </c>
    </row>
    <row r="3099" spans="1:65" s="15" customFormat="1" ht="11.25">
      <c r="B3099" s="221"/>
      <c r="C3099" s="222"/>
      <c r="D3099" s="201" t="s">
        <v>181</v>
      </c>
      <c r="E3099" s="223" t="s">
        <v>19</v>
      </c>
      <c r="F3099" s="224" t="s">
        <v>184</v>
      </c>
      <c r="G3099" s="222"/>
      <c r="H3099" s="225">
        <v>6.12</v>
      </c>
      <c r="I3099" s="226"/>
      <c r="J3099" s="222"/>
      <c r="K3099" s="222"/>
      <c r="L3099" s="227"/>
      <c r="M3099" s="228"/>
      <c r="N3099" s="229"/>
      <c r="O3099" s="229"/>
      <c r="P3099" s="229"/>
      <c r="Q3099" s="229"/>
      <c r="R3099" s="229"/>
      <c r="S3099" s="229"/>
      <c r="T3099" s="230"/>
      <c r="AT3099" s="231" t="s">
        <v>181</v>
      </c>
      <c r="AU3099" s="231" t="s">
        <v>85</v>
      </c>
      <c r="AV3099" s="15" t="s">
        <v>88</v>
      </c>
      <c r="AW3099" s="15" t="s">
        <v>31</v>
      </c>
      <c r="AX3099" s="15" t="s">
        <v>73</v>
      </c>
      <c r="AY3099" s="231" t="s">
        <v>165</v>
      </c>
    </row>
    <row r="3100" spans="1:65" s="2" customFormat="1" ht="24.2" customHeight="1">
      <c r="A3100" s="37"/>
      <c r="B3100" s="38"/>
      <c r="C3100" s="233" t="s">
        <v>3867</v>
      </c>
      <c r="D3100" s="233" t="s">
        <v>502</v>
      </c>
      <c r="E3100" s="234" t="s">
        <v>3868</v>
      </c>
      <c r="F3100" s="235" t="s">
        <v>3869</v>
      </c>
      <c r="G3100" s="236" t="s">
        <v>323</v>
      </c>
      <c r="H3100" s="237">
        <v>6.12</v>
      </c>
      <c r="I3100" s="238"/>
      <c r="J3100" s="239">
        <f>ROUND(I3100*H3100,2)</f>
        <v>0</v>
      </c>
      <c r="K3100" s="235" t="s">
        <v>171</v>
      </c>
      <c r="L3100" s="240"/>
      <c r="M3100" s="241" t="s">
        <v>19</v>
      </c>
      <c r="N3100" s="242" t="s">
        <v>41</v>
      </c>
      <c r="O3100" s="67"/>
      <c r="P3100" s="190">
        <f>O3100*H3100</f>
        <v>0</v>
      </c>
      <c r="Q3100" s="190">
        <v>2.019E-2</v>
      </c>
      <c r="R3100" s="190">
        <f>Q3100*H3100</f>
        <v>0.1235628</v>
      </c>
      <c r="S3100" s="190">
        <v>0</v>
      </c>
      <c r="T3100" s="191">
        <f>S3100*H3100</f>
        <v>0</v>
      </c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R3100" s="192" t="s">
        <v>297</v>
      </c>
      <c r="AT3100" s="192" t="s">
        <v>502</v>
      </c>
      <c r="AU3100" s="192" t="s">
        <v>85</v>
      </c>
      <c r="AY3100" s="20" t="s">
        <v>165</v>
      </c>
      <c r="BE3100" s="193">
        <f>IF(N3100="základní",J3100,0)</f>
        <v>0</v>
      </c>
      <c r="BF3100" s="193">
        <f>IF(N3100="snížená",J3100,0)</f>
        <v>0</v>
      </c>
      <c r="BG3100" s="193">
        <f>IF(N3100="zákl. přenesená",J3100,0)</f>
        <v>0</v>
      </c>
      <c r="BH3100" s="193">
        <f>IF(N3100="sníž. přenesená",J3100,0)</f>
        <v>0</v>
      </c>
      <c r="BI3100" s="193">
        <f>IF(N3100="nulová",J3100,0)</f>
        <v>0</v>
      </c>
      <c r="BJ3100" s="20" t="s">
        <v>79</v>
      </c>
      <c r="BK3100" s="193">
        <f>ROUND(I3100*H3100,2)</f>
        <v>0</v>
      </c>
      <c r="BL3100" s="20" t="s">
        <v>226</v>
      </c>
      <c r="BM3100" s="192" t="s">
        <v>3870</v>
      </c>
    </row>
    <row r="3101" spans="1:65" s="2" customFormat="1" ht="44.25" customHeight="1">
      <c r="A3101" s="37"/>
      <c r="B3101" s="38"/>
      <c r="C3101" s="181" t="s">
        <v>2343</v>
      </c>
      <c r="D3101" s="181" t="s">
        <v>167</v>
      </c>
      <c r="E3101" s="182" t="s">
        <v>3871</v>
      </c>
      <c r="F3101" s="183" t="s">
        <v>3872</v>
      </c>
      <c r="G3101" s="184" t="s">
        <v>323</v>
      </c>
      <c r="H3101" s="185">
        <v>4.5</v>
      </c>
      <c r="I3101" s="186"/>
      <c r="J3101" s="187">
        <f>ROUND(I3101*H3101,2)</f>
        <v>0</v>
      </c>
      <c r="K3101" s="183" t="s">
        <v>171</v>
      </c>
      <c r="L3101" s="42"/>
      <c r="M3101" s="188" t="s">
        <v>19</v>
      </c>
      <c r="N3101" s="189" t="s">
        <v>41</v>
      </c>
      <c r="O3101" s="67"/>
      <c r="P3101" s="190">
        <f>O3101*H3101</f>
        <v>0</v>
      </c>
      <c r="Q3101" s="190">
        <v>4.4999999999999999E-4</v>
      </c>
      <c r="R3101" s="190">
        <f>Q3101*H3101</f>
        <v>2.0249999999999999E-3</v>
      </c>
      <c r="S3101" s="190">
        <v>0</v>
      </c>
      <c r="T3101" s="191">
        <f>S3101*H3101</f>
        <v>0</v>
      </c>
      <c r="U3101" s="37"/>
      <c r="V3101" s="37"/>
      <c r="W3101" s="37"/>
      <c r="X3101" s="37"/>
      <c r="Y3101" s="37"/>
      <c r="Z3101" s="37"/>
      <c r="AA3101" s="37"/>
      <c r="AB3101" s="37"/>
      <c r="AC3101" s="37"/>
      <c r="AD3101" s="37"/>
      <c r="AE3101" s="37"/>
      <c r="AR3101" s="192" t="s">
        <v>226</v>
      </c>
      <c r="AT3101" s="192" t="s">
        <v>167</v>
      </c>
      <c r="AU3101" s="192" t="s">
        <v>85</v>
      </c>
      <c r="AY3101" s="20" t="s">
        <v>165</v>
      </c>
      <c r="BE3101" s="193">
        <f>IF(N3101="základní",J3101,0)</f>
        <v>0</v>
      </c>
      <c r="BF3101" s="193">
        <f>IF(N3101="snížená",J3101,0)</f>
        <v>0</v>
      </c>
      <c r="BG3101" s="193">
        <f>IF(N3101="zákl. přenesená",J3101,0)</f>
        <v>0</v>
      </c>
      <c r="BH3101" s="193">
        <f>IF(N3101="sníž. přenesená",J3101,0)</f>
        <v>0</v>
      </c>
      <c r="BI3101" s="193">
        <f>IF(N3101="nulová",J3101,0)</f>
        <v>0</v>
      </c>
      <c r="BJ3101" s="20" t="s">
        <v>79</v>
      </c>
      <c r="BK3101" s="193">
        <f>ROUND(I3101*H3101,2)</f>
        <v>0</v>
      </c>
      <c r="BL3101" s="20" t="s">
        <v>226</v>
      </c>
      <c r="BM3101" s="192" t="s">
        <v>3873</v>
      </c>
    </row>
    <row r="3102" spans="1:65" s="2" customFormat="1" ht="11.25">
      <c r="A3102" s="37"/>
      <c r="B3102" s="38"/>
      <c r="C3102" s="39"/>
      <c r="D3102" s="194" t="s">
        <v>172</v>
      </c>
      <c r="E3102" s="39"/>
      <c r="F3102" s="195" t="s">
        <v>3874</v>
      </c>
      <c r="G3102" s="39"/>
      <c r="H3102" s="39"/>
      <c r="I3102" s="196"/>
      <c r="J3102" s="39"/>
      <c r="K3102" s="39"/>
      <c r="L3102" s="42"/>
      <c r="M3102" s="197"/>
      <c r="N3102" s="198"/>
      <c r="O3102" s="67"/>
      <c r="P3102" s="67"/>
      <c r="Q3102" s="67"/>
      <c r="R3102" s="67"/>
      <c r="S3102" s="67"/>
      <c r="T3102" s="68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T3102" s="20" t="s">
        <v>172</v>
      </c>
      <c r="AU3102" s="20" t="s">
        <v>85</v>
      </c>
    </row>
    <row r="3103" spans="1:65" s="13" customFormat="1" ht="11.25">
      <c r="B3103" s="199"/>
      <c r="C3103" s="200"/>
      <c r="D3103" s="201" t="s">
        <v>181</v>
      </c>
      <c r="E3103" s="202" t="s">
        <v>19</v>
      </c>
      <c r="F3103" s="203" t="s">
        <v>3875</v>
      </c>
      <c r="G3103" s="200"/>
      <c r="H3103" s="204">
        <v>2.25</v>
      </c>
      <c r="I3103" s="205"/>
      <c r="J3103" s="200"/>
      <c r="K3103" s="200"/>
      <c r="L3103" s="206"/>
      <c r="M3103" s="207"/>
      <c r="N3103" s="208"/>
      <c r="O3103" s="208"/>
      <c r="P3103" s="208"/>
      <c r="Q3103" s="208"/>
      <c r="R3103" s="208"/>
      <c r="S3103" s="208"/>
      <c r="T3103" s="209"/>
      <c r="AT3103" s="210" t="s">
        <v>181</v>
      </c>
      <c r="AU3103" s="210" t="s">
        <v>85</v>
      </c>
      <c r="AV3103" s="13" t="s">
        <v>79</v>
      </c>
      <c r="AW3103" s="13" t="s">
        <v>31</v>
      </c>
      <c r="AX3103" s="13" t="s">
        <v>69</v>
      </c>
      <c r="AY3103" s="210" t="s">
        <v>165</v>
      </c>
    </row>
    <row r="3104" spans="1:65" s="13" customFormat="1" ht="11.25">
      <c r="B3104" s="199"/>
      <c r="C3104" s="200"/>
      <c r="D3104" s="201" t="s">
        <v>181</v>
      </c>
      <c r="E3104" s="202" t="s">
        <v>19</v>
      </c>
      <c r="F3104" s="203" t="s">
        <v>3876</v>
      </c>
      <c r="G3104" s="200"/>
      <c r="H3104" s="204">
        <v>2.25</v>
      </c>
      <c r="I3104" s="205"/>
      <c r="J3104" s="200"/>
      <c r="K3104" s="200"/>
      <c r="L3104" s="206"/>
      <c r="M3104" s="207"/>
      <c r="N3104" s="208"/>
      <c r="O3104" s="208"/>
      <c r="P3104" s="208"/>
      <c r="Q3104" s="208"/>
      <c r="R3104" s="208"/>
      <c r="S3104" s="208"/>
      <c r="T3104" s="209"/>
      <c r="AT3104" s="210" t="s">
        <v>181</v>
      </c>
      <c r="AU3104" s="210" t="s">
        <v>85</v>
      </c>
      <c r="AV3104" s="13" t="s">
        <v>79</v>
      </c>
      <c r="AW3104" s="13" t="s">
        <v>31</v>
      </c>
      <c r="AX3104" s="13" t="s">
        <v>69</v>
      </c>
      <c r="AY3104" s="210" t="s">
        <v>165</v>
      </c>
    </row>
    <row r="3105" spans="1:65" s="15" customFormat="1" ht="11.25">
      <c r="B3105" s="221"/>
      <c r="C3105" s="222"/>
      <c r="D3105" s="201" t="s">
        <v>181</v>
      </c>
      <c r="E3105" s="223" t="s">
        <v>19</v>
      </c>
      <c r="F3105" s="224" t="s">
        <v>184</v>
      </c>
      <c r="G3105" s="222"/>
      <c r="H3105" s="225">
        <v>4.5</v>
      </c>
      <c r="I3105" s="226"/>
      <c r="J3105" s="222"/>
      <c r="K3105" s="222"/>
      <c r="L3105" s="227"/>
      <c r="M3105" s="228"/>
      <c r="N3105" s="229"/>
      <c r="O3105" s="229"/>
      <c r="P3105" s="229"/>
      <c r="Q3105" s="229"/>
      <c r="R3105" s="229"/>
      <c r="S3105" s="229"/>
      <c r="T3105" s="230"/>
      <c r="AT3105" s="231" t="s">
        <v>181</v>
      </c>
      <c r="AU3105" s="231" t="s">
        <v>85</v>
      </c>
      <c r="AV3105" s="15" t="s">
        <v>88</v>
      </c>
      <c r="AW3105" s="15" t="s">
        <v>31</v>
      </c>
      <c r="AX3105" s="15" t="s">
        <v>73</v>
      </c>
      <c r="AY3105" s="231" t="s">
        <v>165</v>
      </c>
    </row>
    <row r="3106" spans="1:65" s="2" customFormat="1" ht="24.2" customHeight="1">
      <c r="A3106" s="37"/>
      <c r="B3106" s="38"/>
      <c r="C3106" s="233" t="s">
        <v>3877</v>
      </c>
      <c r="D3106" s="233" t="s">
        <v>502</v>
      </c>
      <c r="E3106" s="234" t="s">
        <v>3878</v>
      </c>
      <c r="F3106" s="235" t="s">
        <v>3879</v>
      </c>
      <c r="G3106" s="236" t="s">
        <v>323</v>
      </c>
      <c r="H3106" s="237">
        <v>4.5</v>
      </c>
      <c r="I3106" s="238"/>
      <c r="J3106" s="239">
        <f>ROUND(I3106*H3106,2)</f>
        <v>0</v>
      </c>
      <c r="K3106" s="235" t="s">
        <v>171</v>
      </c>
      <c r="L3106" s="240"/>
      <c r="M3106" s="241" t="s">
        <v>19</v>
      </c>
      <c r="N3106" s="242" t="s">
        <v>41</v>
      </c>
      <c r="O3106" s="67"/>
      <c r="P3106" s="190">
        <f>O3106*H3106</f>
        <v>0</v>
      </c>
      <c r="Q3106" s="190">
        <v>2.7E-2</v>
      </c>
      <c r="R3106" s="190">
        <f>Q3106*H3106</f>
        <v>0.1215</v>
      </c>
      <c r="S3106" s="190">
        <v>0</v>
      </c>
      <c r="T3106" s="191">
        <f>S3106*H3106</f>
        <v>0</v>
      </c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R3106" s="192" t="s">
        <v>297</v>
      </c>
      <c r="AT3106" s="192" t="s">
        <v>502</v>
      </c>
      <c r="AU3106" s="192" t="s">
        <v>85</v>
      </c>
      <c r="AY3106" s="20" t="s">
        <v>165</v>
      </c>
      <c r="BE3106" s="193">
        <f>IF(N3106="základní",J3106,0)</f>
        <v>0</v>
      </c>
      <c r="BF3106" s="193">
        <f>IF(N3106="snížená",J3106,0)</f>
        <v>0</v>
      </c>
      <c r="BG3106" s="193">
        <f>IF(N3106="zákl. přenesená",J3106,0)</f>
        <v>0</v>
      </c>
      <c r="BH3106" s="193">
        <f>IF(N3106="sníž. přenesená",J3106,0)</f>
        <v>0</v>
      </c>
      <c r="BI3106" s="193">
        <f>IF(N3106="nulová",J3106,0)</f>
        <v>0</v>
      </c>
      <c r="BJ3106" s="20" t="s">
        <v>79</v>
      </c>
      <c r="BK3106" s="193">
        <f>ROUND(I3106*H3106,2)</f>
        <v>0</v>
      </c>
      <c r="BL3106" s="20" t="s">
        <v>226</v>
      </c>
      <c r="BM3106" s="192" t="s">
        <v>3880</v>
      </c>
    </row>
    <row r="3107" spans="1:65" s="12" customFormat="1" ht="20.85" customHeight="1">
      <c r="B3107" s="165"/>
      <c r="C3107" s="166"/>
      <c r="D3107" s="167" t="s">
        <v>68</v>
      </c>
      <c r="E3107" s="179" t="s">
        <v>3881</v>
      </c>
      <c r="F3107" s="179" t="s">
        <v>3882</v>
      </c>
      <c r="G3107" s="166"/>
      <c r="H3107" s="166"/>
      <c r="I3107" s="169"/>
      <c r="J3107" s="180">
        <f>BK3107</f>
        <v>0</v>
      </c>
      <c r="K3107" s="166"/>
      <c r="L3107" s="171"/>
      <c r="M3107" s="172"/>
      <c r="N3107" s="173"/>
      <c r="O3107" s="173"/>
      <c r="P3107" s="174">
        <f>SUM(P3108:P3193)</f>
        <v>0</v>
      </c>
      <c r="Q3107" s="173"/>
      <c r="R3107" s="174">
        <f>SUM(R3108:R3193)</f>
        <v>0</v>
      </c>
      <c r="S3107" s="173"/>
      <c r="T3107" s="175">
        <f>SUM(T3108:T3193)</f>
        <v>0</v>
      </c>
      <c r="AR3107" s="176" t="s">
        <v>79</v>
      </c>
      <c r="AT3107" s="177" t="s">
        <v>68</v>
      </c>
      <c r="AU3107" s="177" t="s">
        <v>79</v>
      </c>
      <c r="AY3107" s="176" t="s">
        <v>165</v>
      </c>
      <c r="BK3107" s="178">
        <f>SUM(BK3108:BK3193)</f>
        <v>0</v>
      </c>
    </row>
    <row r="3108" spans="1:65" s="2" customFormat="1" ht="24.2" customHeight="1">
      <c r="A3108" s="37"/>
      <c r="B3108" s="38"/>
      <c r="C3108" s="181" t="s">
        <v>2348</v>
      </c>
      <c r="D3108" s="181" t="s">
        <v>167</v>
      </c>
      <c r="E3108" s="182" t="s">
        <v>3883</v>
      </c>
      <c r="F3108" s="183" t="s">
        <v>3884</v>
      </c>
      <c r="G3108" s="184" t="s">
        <v>3885</v>
      </c>
      <c r="H3108" s="185">
        <v>1</v>
      </c>
      <c r="I3108" s="186"/>
      <c r="J3108" s="187">
        <f>ROUND(I3108*H3108,2)</f>
        <v>0</v>
      </c>
      <c r="K3108" s="183" t="s">
        <v>531</v>
      </c>
      <c r="L3108" s="42"/>
      <c r="M3108" s="188" t="s">
        <v>19</v>
      </c>
      <c r="N3108" s="189" t="s">
        <v>41</v>
      </c>
      <c r="O3108" s="67"/>
      <c r="P3108" s="190">
        <f>O3108*H3108</f>
        <v>0</v>
      </c>
      <c r="Q3108" s="190">
        <v>0</v>
      </c>
      <c r="R3108" s="190">
        <f>Q3108*H3108</f>
        <v>0</v>
      </c>
      <c r="S3108" s="190">
        <v>0</v>
      </c>
      <c r="T3108" s="191">
        <f>S3108*H3108</f>
        <v>0</v>
      </c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R3108" s="192" t="s">
        <v>226</v>
      </c>
      <c r="AT3108" s="192" t="s">
        <v>167</v>
      </c>
      <c r="AU3108" s="192" t="s">
        <v>85</v>
      </c>
      <c r="AY3108" s="20" t="s">
        <v>165</v>
      </c>
      <c r="BE3108" s="193">
        <f>IF(N3108="základní",J3108,0)</f>
        <v>0</v>
      </c>
      <c r="BF3108" s="193">
        <f>IF(N3108="snížená",J3108,0)</f>
        <v>0</v>
      </c>
      <c r="BG3108" s="193">
        <f>IF(N3108="zákl. přenesená",J3108,0)</f>
        <v>0</v>
      </c>
      <c r="BH3108" s="193">
        <f>IF(N3108="sníž. přenesená",J3108,0)</f>
        <v>0</v>
      </c>
      <c r="BI3108" s="193">
        <f>IF(N3108="nulová",J3108,0)</f>
        <v>0</v>
      </c>
      <c r="BJ3108" s="20" t="s">
        <v>79</v>
      </c>
      <c r="BK3108" s="193">
        <f>ROUND(I3108*H3108,2)</f>
        <v>0</v>
      </c>
      <c r="BL3108" s="20" t="s">
        <v>226</v>
      </c>
      <c r="BM3108" s="192" t="s">
        <v>3886</v>
      </c>
    </row>
    <row r="3109" spans="1:65" s="2" customFormat="1" ht="19.5">
      <c r="A3109" s="37"/>
      <c r="B3109" s="38"/>
      <c r="C3109" s="39"/>
      <c r="D3109" s="201" t="s">
        <v>353</v>
      </c>
      <c r="E3109" s="39"/>
      <c r="F3109" s="232" t="s">
        <v>3887</v>
      </c>
      <c r="G3109" s="39"/>
      <c r="H3109" s="39"/>
      <c r="I3109" s="196"/>
      <c r="J3109" s="39"/>
      <c r="K3109" s="39"/>
      <c r="L3109" s="42"/>
      <c r="M3109" s="197"/>
      <c r="N3109" s="198"/>
      <c r="O3109" s="67"/>
      <c r="P3109" s="67"/>
      <c r="Q3109" s="67"/>
      <c r="R3109" s="67"/>
      <c r="S3109" s="67"/>
      <c r="T3109" s="68"/>
      <c r="U3109" s="37"/>
      <c r="V3109" s="37"/>
      <c r="W3109" s="37"/>
      <c r="X3109" s="37"/>
      <c r="Y3109" s="37"/>
      <c r="Z3109" s="37"/>
      <c r="AA3109" s="37"/>
      <c r="AB3109" s="37"/>
      <c r="AC3109" s="37"/>
      <c r="AD3109" s="37"/>
      <c r="AE3109" s="37"/>
      <c r="AT3109" s="20" t="s">
        <v>353</v>
      </c>
      <c r="AU3109" s="20" t="s">
        <v>85</v>
      </c>
    </row>
    <row r="3110" spans="1:65" s="2" customFormat="1" ht="24.2" customHeight="1">
      <c r="A3110" s="37"/>
      <c r="B3110" s="38"/>
      <c r="C3110" s="181" t="s">
        <v>3888</v>
      </c>
      <c r="D3110" s="181" t="s">
        <v>167</v>
      </c>
      <c r="E3110" s="182" t="s">
        <v>3889</v>
      </c>
      <c r="F3110" s="183" t="s">
        <v>3890</v>
      </c>
      <c r="G3110" s="184" t="s">
        <v>3885</v>
      </c>
      <c r="H3110" s="185">
        <v>1</v>
      </c>
      <c r="I3110" s="186"/>
      <c r="J3110" s="187">
        <f>ROUND(I3110*H3110,2)</f>
        <v>0</v>
      </c>
      <c r="K3110" s="183" t="s">
        <v>531</v>
      </c>
      <c r="L3110" s="42"/>
      <c r="M3110" s="188" t="s">
        <v>19</v>
      </c>
      <c r="N3110" s="189" t="s">
        <v>41</v>
      </c>
      <c r="O3110" s="67"/>
      <c r="P3110" s="190">
        <f>O3110*H3110</f>
        <v>0</v>
      </c>
      <c r="Q3110" s="190">
        <v>0</v>
      </c>
      <c r="R3110" s="190">
        <f>Q3110*H3110</f>
        <v>0</v>
      </c>
      <c r="S3110" s="190">
        <v>0</v>
      </c>
      <c r="T3110" s="191">
        <f>S3110*H3110</f>
        <v>0</v>
      </c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R3110" s="192" t="s">
        <v>226</v>
      </c>
      <c r="AT3110" s="192" t="s">
        <v>167</v>
      </c>
      <c r="AU3110" s="192" t="s">
        <v>85</v>
      </c>
      <c r="AY3110" s="20" t="s">
        <v>165</v>
      </c>
      <c r="BE3110" s="193">
        <f>IF(N3110="základní",J3110,0)</f>
        <v>0</v>
      </c>
      <c r="BF3110" s="193">
        <f>IF(N3110="snížená",J3110,0)</f>
        <v>0</v>
      </c>
      <c r="BG3110" s="193">
        <f>IF(N3110="zákl. přenesená",J3110,0)</f>
        <v>0</v>
      </c>
      <c r="BH3110" s="193">
        <f>IF(N3110="sníž. přenesená",J3110,0)</f>
        <v>0</v>
      </c>
      <c r="BI3110" s="193">
        <f>IF(N3110="nulová",J3110,0)</f>
        <v>0</v>
      </c>
      <c r="BJ3110" s="20" t="s">
        <v>79</v>
      </c>
      <c r="BK3110" s="193">
        <f>ROUND(I3110*H3110,2)</f>
        <v>0</v>
      </c>
      <c r="BL3110" s="20" t="s">
        <v>226</v>
      </c>
      <c r="BM3110" s="192" t="s">
        <v>3891</v>
      </c>
    </row>
    <row r="3111" spans="1:65" s="2" customFormat="1" ht="19.5">
      <c r="A3111" s="37"/>
      <c r="B3111" s="38"/>
      <c r="C3111" s="39"/>
      <c r="D3111" s="201" t="s">
        <v>353</v>
      </c>
      <c r="E3111" s="39"/>
      <c r="F3111" s="232" t="s">
        <v>3887</v>
      </c>
      <c r="G3111" s="39"/>
      <c r="H3111" s="39"/>
      <c r="I3111" s="196"/>
      <c r="J3111" s="39"/>
      <c r="K3111" s="39"/>
      <c r="L3111" s="42"/>
      <c r="M3111" s="197"/>
      <c r="N3111" s="198"/>
      <c r="O3111" s="67"/>
      <c r="P3111" s="67"/>
      <c r="Q3111" s="67"/>
      <c r="R3111" s="67"/>
      <c r="S3111" s="67"/>
      <c r="T3111" s="68"/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T3111" s="20" t="s">
        <v>353</v>
      </c>
      <c r="AU3111" s="20" t="s">
        <v>85</v>
      </c>
    </row>
    <row r="3112" spans="1:65" s="2" customFormat="1" ht="24.2" customHeight="1">
      <c r="A3112" s="37"/>
      <c r="B3112" s="38"/>
      <c r="C3112" s="181" t="s">
        <v>2351</v>
      </c>
      <c r="D3112" s="181" t="s">
        <v>167</v>
      </c>
      <c r="E3112" s="182" t="s">
        <v>3892</v>
      </c>
      <c r="F3112" s="183" t="s">
        <v>3893</v>
      </c>
      <c r="G3112" s="184" t="s">
        <v>3885</v>
      </c>
      <c r="H3112" s="185">
        <v>1</v>
      </c>
      <c r="I3112" s="186"/>
      <c r="J3112" s="187">
        <f>ROUND(I3112*H3112,2)</f>
        <v>0</v>
      </c>
      <c r="K3112" s="183" t="s">
        <v>531</v>
      </c>
      <c r="L3112" s="42"/>
      <c r="M3112" s="188" t="s">
        <v>19</v>
      </c>
      <c r="N3112" s="189" t="s">
        <v>41</v>
      </c>
      <c r="O3112" s="67"/>
      <c r="P3112" s="190">
        <f>O3112*H3112</f>
        <v>0</v>
      </c>
      <c r="Q3112" s="190">
        <v>0</v>
      </c>
      <c r="R3112" s="190">
        <f>Q3112*H3112</f>
        <v>0</v>
      </c>
      <c r="S3112" s="190">
        <v>0</v>
      </c>
      <c r="T3112" s="191">
        <f>S3112*H3112</f>
        <v>0</v>
      </c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R3112" s="192" t="s">
        <v>226</v>
      </c>
      <c r="AT3112" s="192" t="s">
        <v>167</v>
      </c>
      <c r="AU3112" s="192" t="s">
        <v>85</v>
      </c>
      <c r="AY3112" s="20" t="s">
        <v>165</v>
      </c>
      <c r="BE3112" s="193">
        <f>IF(N3112="základní",J3112,0)</f>
        <v>0</v>
      </c>
      <c r="BF3112" s="193">
        <f>IF(N3112="snížená",J3112,0)</f>
        <v>0</v>
      </c>
      <c r="BG3112" s="193">
        <f>IF(N3112="zákl. přenesená",J3112,0)</f>
        <v>0</v>
      </c>
      <c r="BH3112" s="193">
        <f>IF(N3112="sníž. přenesená",J3112,0)</f>
        <v>0</v>
      </c>
      <c r="BI3112" s="193">
        <f>IF(N3112="nulová",J3112,0)</f>
        <v>0</v>
      </c>
      <c r="BJ3112" s="20" t="s">
        <v>79</v>
      </c>
      <c r="BK3112" s="193">
        <f>ROUND(I3112*H3112,2)</f>
        <v>0</v>
      </c>
      <c r="BL3112" s="20" t="s">
        <v>226</v>
      </c>
      <c r="BM3112" s="192" t="s">
        <v>3894</v>
      </c>
    </row>
    <row r="3113" spans="1:65" s="2" customFormat="1" ht="19.5">
      <c r="A3113" s="37"/>
      <c r="B3113" s="38"/>
      <c r="C3113" s="39"/>
      <c r="D3113" s="201" t="s">
        <v>353</v>
      </c>
      <c r="E3113" s="39"/>
      <c r="F3113" s="232" t="s">
        <v>3887</v>
      </c>
      <c r="G3113" s="39"/>
      <c r="H3113" s="39"/>
      <c r="I3113" s="196"/>
      <c r="J3113" s="39"/>
      <c r="K3113" s="39"/>
      <c r="L3113" s="42"/>
      <c r="M3113" s="197"/>
      <c r="N3113" s="198"/>
      <c r="O3113" s="67"/>
      <c r="P3113" s="67"/>
      <c r="Q3113" s="67"/>
      <c r="R3113" s="67"/>
      <c r="S3113" s="67"/>
      <c r="T3113" s="68"/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T3113" s="20" t="s">
        <v>353</v>
      </c>
      <c r="AU3113" s="20" t="s">
        <v>85</v>
      </c>
    </row>
    <row r="3114" spans="1:65" s="2" customFormat="1" ht="24.2" customHeight="1">
      <c r="A3114" s="37"/>
      <c r="B3114" s="38"/>
      <c r="C3114" s="181" t="s">
        <v>3895</v>
      </c>
      <c r="D3114" s="181" t="s">
        <v>167</v>
      </c>
      <c r="E3114" s="182" t="s">
        <v>3896</v>
      </c>
      <c r="F3114" s="183" t="s">
        <v>3897</v>
      </c>
      <c r="G3114" s="184" t="s">
        <v>3885</v>
      </c>
      <c r="H3114" s="185">
        <v>1</v>
      </c>
      <c r="I3114" s="186"/>
      <c r="J3114" s="187">
        <f>ROUND(I3114*H3114,2)</f>
        <v>0</v>
      </c>
      <c r="K3114" s="183" t="s">
        <v>531</v>
      </c>
      <c r="L3114" s="42"/>
      <c r="M3114" s="188" t="s">
        <v>19</v>
      </c>
      <c r="N3114" s="189" t="s">
        <v>41</v>
      </c>
      <c r="O3114" s="67"/>
      <c r="P3114" s="190">
        <f>O3114*H3114</f>
        <v>0</v>
      </c>
      <c r="Q3114" s="190">
        <v>0</v>
      </c>
      <c r="R3114" s="190">
        <f>Q3114*H3114</f>
        <v>0</v>
      </c>
      <c r="S3114" s="190">
        <v>0</v>
      </c>
      <c r="T3114" s="191">
        <f>S3114*H3114</f>
        <v>0</v>
      </c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R3114" s="192" t="s">
        <v>226</v>
      </c>
      <c r="AT3114" s="192" t="s">
        <v>167</v>
      </c>
      <c r="AU3114" s="192" t="s">
        <v>85</v>
      </c>
      <c r="AY3114" s="20" t="s">
        <v>165</v>
      </c>
      <c r="BE3114" s="193">
        <f>IF(N3114="základní",J3114,0)</f>
        <v>0</v>
      </c>
      <c r="BF3114" s="193">
        <f>IF(N3114="snížená",J3114,0)</f>
        <v>0</v>
      </c>
      <c r="BG3114" s="193">
        <f>IF(N3114="zákl. přenesená",J3114,0)</f>
        <v>0</v>
      </c>
      <c r="BH3114" s="193">
        <f>IF(N3114="sníž. přenesená",J3114,0)</f>
        <v>0</v>
      </c>
      <c r="BI3114" s="193">
        <f>IF(N3114="nulová",J3114,0)</f>
        <v>0</v>
      </c>
      <c r="BJ3114" s="20" t="s">
        <v>79</v>
      </c>
      <c r="BK3114" s="193">
        <f>ROUND(I3114*H3114,2)</f>
        <v>0</v>
      </c>
      <c r="BL3114" s="20" t="s">
        <v>226</v>
      </c>
      <c r="BM3114" s="192" t="s">
        <v>3898</v>
      </c>
    </row>
    <row r="3115" spans="1:65" s="2" customFormat="1" ht="19.5">
      <c r="A3115" s="37"/>
      <c r="B3115" s="38"/>
      <c r="C3115" s="39"/>
      <c r="D3115" s="201" t="s">
        <v>353</v>
      </c>
      <c r="E3115" s="39"/>
      <c r="F3115" s="232" t="s">
        <v>3887</v>
      </c>
      <c r="G3115" s="39"/>
      <c r="H3115" s="39"/>
      <c r="I3115" s="196"/>
      <c r="J3115" s="39"/>
      <c r="K3115" s="39"/>
      <c r="L3115" s="42"/>
      <c r="M3115" s="197"/>
      <c r="N3115" s="198"/>
      <c r="O3115" s="67"/>
      <c r="P3115" s="67"/>
      <c r="Q3115" s="67"/>
      <c r="R3115" s="67"/>
      <c r="S3115" s="67"/>
      <c r="T3115" s="68"/>
      <c r="U3115" s="37"/>
      <c r="V3115" s="37"/>
      <c r="W3115" s="37"/>
      <c r="X3115" s="37"/>
      <c r="Y3115" s="37"/>
      <c r="Z3115" s="37"/>
      <c r="AA3115" s="37"/>
      <c r="AB3115" s="37"/>
      <c r="AC3115" s="37"/>
      <c r="AD3115" s="37"/>
      <c r="AE3115" s="37"/>
      <c r="AT3115" s="20" t="s">
        <v>353</v>
      </c>
      <c r="AU3115" s="20" t="s">
        <v>85</v>
      </c>
    </row>
    <row r="3116" spans="1:65" s="2" customFormat="1" ht="24.2" customHeight="1">
      <c r="A3116" s="37"/>
      <c r="B3116" s="38"/>
      <c r="C3116" s="181" t="s">
        <v>2356</v>
      </c>
      <c r="D3116" s="181" t="s">
        <v>167</v>
      </c>
      <c r="E3116" s="182" t="s">
        <v>3899</v>
      </c>
      <c r="F3116" s="183" t="s">
        <v>3900</v>
      </c>
      <c r="G3116" s="184" t="s">
        <v>3885</v>
      </c>
      <c r="H3116" s="185">
        <v>1</v>
      </c>
      <c r="I3116" s="186"/>
      <c r="J3116" s="187">
        <f>ROUND(I3116*H3116,2)</f>
        <v>0</v>
      </c>
      <c r="K3116" s="183" t="s">
        <v>531</v>
      </c>
      <c r="L3116" s="42"/>
      <c r="M3116" s="188" t="s">
        <v>19</v>
      </c>
      <c r="N3116" s="189" t="s">
        <v>41</v>
      </c>
      <c r="O3116" s="67"/>
      <c r="P3116" s="190">
        <f>O3116*H3116</f>
        <v>0</v>
      </c>
      <c r="Q3116" s="190">
        <v>0</v>
      </c>
      <c r="R3116" s="190">
        <f>Q3116*H3116</f>
        <v>0</v>
      </c>
      <c r="S3116" s="190">
        <v>0</v>
      </c>
      <c r="T3116" s="191">
        <f>S3116*H3116</f>
        <v>0</v>
      </c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R3116" s="192" t="s">
        <v>226</v>
      </c>
      <c r="AT3116" s="192" t="s">
        <v>167</v>
      </c>
      <c r="AU3116" s="192" t="s">
        <v>85</v>
      </c>
      <c r="AY3116" s="20" t="s">
        <v>165</v>
      </c>
      <c r="BE3116" s="193">
        <f>IF(N3116="základní",J3116,0)</f>
        <v>0</v>
      </c>
      <c r="BF3116" s="193">
        <f>IF(N3116="snížená",J3116,0)</f>
        <v>0</v>
      </c>
      <c r="BG3116" s="193">
        <f>IF(N3116="zákl. přenesená",J3116,0)</f>
        <v>0</v>
      </c>
      <c r="BH3116" s="193">
        <f>IF(N3116="sníž. přenesená",J3116,0)</f>
        <v>0</v>
      </c>
      <c r="BI3116" s="193">
        <f>IF(N3116="nulová",J3116,0)</f>
        <v>0</v>
      </c>
      <c r="BJ3116" s="20" t="s">
        <v>79</v>
      </c>
      <c r="BK3116" s="193">
        <f>ROUND(I3116*H3116,2)</f>
        <v>0</v>
      </c>
      <c r="BL3116" s="20" t="s">
        <v>226</v>
      </c>
      <c r="BM3116" s="192" t="s">
        <v>3901</v>
      </c>
    </row>
    <row r="3117" spans="1:65" s="2" customFormat="1" ht="19.5">
      <c r="A3117" s="37"/>
      <c r="B3117" s="38"/>
      <c r="C3117" s="39"/>
      <c r="D3117" s="201" t="s">
        <v>353</v>
      </c>
      <c r="E3117" s="39"/>
      <c r="F3117" s="232" t="s">
        <v>3887</v>
      </c>
      <c r="G3117" s="39"/>
      <c r="H3117" s="39"/>
      <c r="I3117" s="196"/>
      <c r="J3117" s="39"/>
      <c r="K3117" s="39"/>
      <c r="L3117" s="42"/>
      <c r="M3117" s="197"/>
      <c r="N3117" s="198"/>
      <c r="O3117" s="67"/>
      <c r="P3117" s="67"/>
      <c r="Q3117" s="67"/>
      <c r="R3117" s="67"/>
      <c r="S3117" s="67"/>
      <c r="T3117" s="68"/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T3117" s="20" t="s">
        <v>353</v>
      </c>
      <c r="AU3117" s="20" t="s">
        <v>85</v>
      </c>
    </row>
    <row r="3118" spans="1:65" s="2" customFormat="1" ht="24.2" customHeight="1">
      <c r="A3118" s="37"/>
      <c r="B3118" s="38"/>
      <c r="C3118" s="181" t="s">
        <v>3902</v>
      </c>
      <c r="D3118" s="181" t="s">
        <v>167</v>
      </c>
      <c r="E3118" s="182" t="s">
        <v>3903</v>
      </c>
      <c r="F3118" s="183" t="s">
        <v>3904</v>
      </c>
      <c r="G3118" s="184" t="s">
        <v>3885</v>
      </c>
      <c r="H3118" s="185">
        <v>1</v>
      </c>
      <c r="I3118" s="186"/>
      <c r="J3118" s="187">
        <f>ROUND(I3118*H3118,2)</f>
        <v>0</v>
      </c>
      <c r="K3118" s="183" t="s">
        <v>531</v>
      </c>
      <c r="L3118" s="42"/>
      <c r="M3118" s="188" t="s">
        <v>19</v>
      </c>
      <c r="N3118" s="189" t="s">
        <v>41</v>
      </c>
      <c r="O3118" s="67"/>
      <c r="P3118" s="190">
        <f>O3118*H3118</f>
        <v>0</v>
      </c>
      <c r="Q3118" s="190">
        <v>0</v>
      </c>
      <c r="R3118" s="190">
        <f>Q3118*H3118</f>
        <v>0</v>
      </c>
      <c r="S3118" s="190">
        <v>0</v>
      </c>
      <c r="T3118" s="191">
        <f>S3118*H3118</f>
        <v>0</v>
      </c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R3118" s="192" t="s">
        <v>226</v>
      </c>
      <c r="AT3118" s="192" t="s">
        <v>167</v>
      </c>
      <c r="AU3118" s="192" t="s">
        <v>85</v>
      </c>
      <c r="AY3118" s="20" t="s">
        <v>165</v>
      </c>
      <c r="BE3118" s="193">
        <f>IF(N3118="základní",J3118,0)</f>
        <v>0</v>
      </c>
      <c r="BF3118" s="193">
        <f>IF(N3118="snížená",J3118,0)</f>
        <v>0</v>
      </c>
      <c r="BG3118" s="193">
        <f>IF(N3118="zákl. přenesená",J3118,0)</f>
        <v>0</v>
      </c>
      <c r="BH3118" s="193">
        <f>IF(N3118="sníž. přenesená",J3118,0)</f>
        <v>0</v>
      </c>
      <c r="BI3118" s="193">
        <f>IF(N3118="nulová",J3118,0)</f>
        <v>0</v>
      </c>
      <c r="BJ3118" s="20" t="s">
        <v>79</v>
      </c>
      <c r="BK3118" s="193">
        <f>ROUND(I3118*H3118,2)</f>
        <v>0</v>
      </c>
      <c r="BL3118" s="20" t="s">
        <v>226</v>
      </c>
      <c r="BM3118" s="192" t="s">
        <v>3905</v>
      </c>
    </row>
    <row r="3119" spans="1:65" s="2" customFormat="1" ht="19.5">
      <c r="A3119" s="37"/>
      <c r="B3119" s="38"/>
      <c r="C3119" s="39"/>
      <c r="D3119" s="201" t="s">
        <v>353</v>
      </c>
      <c r="E3119" s="39"/>
      <c r="F3119" s="232" t="s">
        <v>3887</v>
      </c>
      <c r="G3119" s="39"/>
      <c r="H3119" s="39"/>
      <c r="I3119" s="196"/>
      <c r="J3119" s="39"/>
      <c r="K3119" s="39"/>
      <c r="L3119" s="42"/>
      <c r="M3119" s="197"/>
      <c r="N3119" s="198"/>
      <c r="O3119" s="67"/>
      <c r="P3119" s="67"/>
      <c r="Q3119" s="67"/>
      <c r="R3119" s="67"/>
      <c r="S3119" s="67"/>
      <c r="T3119" s="68"/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T3119" s="20" t="s">
        <v>353</v>
      </c>
      <c r="AU3119" s="20" t="s">
        <v>85</v>
      </c>
    </row>
    <row r="3120" spans="1:65" s="2" customFormat="1" ht="24.2" customHeight="1">
      <c r="A3120" s="37"/>
      <c r="B3120" s="38"/>
      <c r="C3120" s="181" t="s">
        <v>2365</v>
      </c>
      <c r="D3120" s="181" t="s">
        <v>167</v>
      </c>
      <c r="E3120" s="182" t="s">
        <v>3906</v>
      </c>
      <c r="F3120" s="183" t="s">
        <v>3907</v>
      </c>
      <c r="G3120" s="184" t="s">
        <v>3885</v>
      </c>
      <c r="H3120" s="185">
        <v>1</v>
      </c>
      <c r="I3120" s="186"/>
      <c r="J3120" s="187">
        <f>ROUND(I3120*H3120,2)</f>
        <v>0</v>
      </c>
      <c r="K3120" s="183" t="s">
        <v>531</v>
      </c>
      <c r="L3120" s="42"/>
      <c r="M3120" s="188" t="s">
        <v>19</v>
      </c>
      <c r="N3120" s="189" t="s">
        <v>41</v>
      </c>
      <c r="O3120" s="67"/>
      <c r="P3120" s="190">
        <f>O3120*H3120</f>
        <v>0</v>
      </c>
      <c r="Q3120" s="190">
        <v>0</v>
      </c>
      <c r="R3120" s="190">
        <f>Q3120*H3120</f>
        <v>0</v>
      </c>
      <c r="S3120" s="190">
        <v>0</v>
      </c>
      <c r="T3120" s="191">
        <f>S3120*H3120</f>
        <v>0</v>
      </c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R3120" s="192" t="s">
        <v>226</v>
      </c>
      <c r="AT3120" s="192" t="s">
        <v>167</v>
      </c>
      <c r="AU3120" s="192" t="s">
        <v>85</v>
      </c>
      <c r="AY3120" s="20" t="s">
        <v>165</v>
      </c>
      <c r="BE3120" s="193">
        <f>IF(N3120="základní",J3120,0)</f>
        <v>0</v>
      </c>
      <c r="BF3120" s="193">
        <f>IF(N3120="snížená",J3120,0)</f>
        <v>0</v>
      </c>
      <c r="BG3120" s="193">
        <f>IF(N3120="zákl. přenesená",J3120,0)</f>
        <v>0</v>
      </c>
      <c r="BH3120" s="193">
        <f>IF(N3120="sníž. přenesená",J3120,0)</f>
        <v>0</v>
      </c>
      <c r="BI3120" s="193">
        <f>IF(N3120="nulová",J3120,0)</f>
        <v>0</v>
      </c>
      <c r="BJ3120" s="20" t="s">
        <v>79</v>
      </c>
      <c r="BK3120" s="193">
        <f>ROUND(I3120*H3120,2)</f>
        <v>0</v>
      </c>
      <c r="BL3120" s="20" t="s">
        <v>226</v>
      </c>
      <c r="BM3120" s="192" t="s">
        <v>3908</v>
      </c>
    </row>
    <row r="3121" spans="1:65" s="2" customFormat="1" ht="19.5">
      <c r="A3121" s="37"/>
      <c r="B3121" s="38"/>
      <c r="C3121" s="39"/>
      <c r="D3121" s="201" t="s">
        <v>353</v>
      </c>
      <c r="E3121" s="39"/>
      <c r="F3121" s="232" t="s">
        <v>3887</v>
      </c>
      <c r="G3121" s="39"/>
      <c r="H3121" s="39"/>
      <c r="I3121" s="196"/>
      <c r="J3121" s="39"/>
      <c r="K3121" s="39"/>
      <c r="L3121" s="42"/>
      <c r="M3121" s="197"/>
      <c r="N3121" s="198"/>
      <c r="O3121" s="67"/>
      <c r="P3121" s="67"/>
      <c r="Q3121" s="67"/>
      <c r="R3121" s="67"/>
      <c r="S3121" s="67"/>
      <c r="T3121" s="68"/>
      <c r="U3121" s="37"/>
      <c r="V3121" s="37"/>
      <c r="W3121" s="37"/>
      <c r="X3121" s="37"/>
      <c r="Y3121" s="37"/>
      <c r="Z3121" s="37"/>
      <c r="AA3121" s="37"/>
      <c r="AB3121" s="37"/>
      <c r="AC3121" s="37"/>
      <c r="AD3121" s="37"/>
      <c r="AE3121" s="37"/>
      <c r="AT3121" s="20" t="s">
        <v>353</v>
      </c>
      <c r="AU3121" s="20" t="s">
        <v>85</v>
      </c>
    </row>
    <row r="3122" spans="1:65" s="2" customFormat="1" ht="24.2" customHeight="1">
      <c r="A3122" s="37"/>
      <c r="B3122" s="38"/>
      <c r="C3122" s="181" t="s">
        <v>3909</v>
      </c>
      <c r="D3122" s="181" t="s">
        <v>167</v>
      </c>
      <c r="E3122" s="182" t="s">
        <v>3910</v>
      </c>
      <c r="F3122" s="183" t="s">
        <v>3911</v>
      </c>
      <c r="G3122" s="184" t="s">
        <v>3885</v>
      </c>
      <c r="H3122" s="185">
        <v>1</v>
      </c>
      <c r="I3122" s="186"/>
      <c r="J3122" s="187">
        <f>ROUND(I3122*H3122,2)</f>
        <v>0</v>
      </c>
      <c r="K3122" s="183" t="s">
        <v>531</v>
      </c>
      <c r="L3122" s="42"/>
      <c r="M3122" s="188" t="s">
        <v>19</v>
      </c>
      <c r="N3122" s="189" t="s">
        <v>41</v>
      </c>
      <c r="O3122" s="67"/>
      <c r="P3122" s="190">
        <f>O3122*H3122</f>
        <v>0</v>
      </c>
      <c r="Q3122" s="190">
        <v>0</v>
      </c>
      <c r="R3122" s="190">
        <f>Q3122*H3122</f>
        <v>0</v>
      </c>
      <c r="S3122" s="190">
        <v>0</v>
      </c>
      <c r="T3122" s="191">
        <f>S3122*H3122</f>
        <v>0</v>
      </c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R3122" s="192" t="s">
        <v>226</v>
      </c>
      <c r="AT3122" s="192" t="s">
        <v>167</v>
      </c>
      <c r="AU3122" s="192" t="s">
        <v>85</v>
      </c>
      <c r="AY3122" s="20" t="s">
        <v>165</v>
      </c>
      <c r="BE3122" s="193">
        <f>IF(N3122="základní",J3122,0)</f>
        <v>0</v>
      </c>
      <c r="BF3122" s="193">
        <f>IF(N3122="snížená",J3122,0)</f>
        <v>0</v>
      </c>
      <c r="BG3122" s="193">
        <f>IF(N3122="zákl. přenesená",J3122,0)</f>
        <v>0</v>
      </c>
      <c r="BH3122" s="193">
        <f>IF(N3122="sníž. přenesená",J3122,0)</f>
        <v>0</v>
      </c>
      <c r="BI3122" s="193">
        <f>IF(N3122="nulová",J3122,0)</f>
        <v>0</v>
      </c>
      <c r="BJ3122" s="20" t="s">
        <v>79</v>
      </c>
      <c r="BK3122" s="193">
        <f>ROUND(I3122*H3122,2)</f>
        <v>0</v>
      </c>
      <c r="BL3122" s="20" t="s">
        <v>226</v>
      </c>
      <c r="BM3122" s="192" t="s">
        <v>3912</v>
      </c>
    </row>
    <row r="3123" spans="1:65" s="2" customFormat="1" ht="19.5">
      <c r="A3123" s="37"/>
      <c r="B3123" s="38"/>
      <c r="C3123" s="39"/>
      <c r="D3123" s="201" t="s">
        <v>353</v>
      </c>
      <c r="E3123" s="39"/>
      <c r="F3123" s="232" t="s">
        <v>3887</v>
      </c>
      <c r="G3123" s="39"/>
      <c r="H3123" s="39"/>
      <c r="I3123" s="196"/>
      <c r="J3123" s="39"/>
      <c r="K3123" s="39"/>
      <c r="L3123" s="42"/>
      <c r="M3123" s="197"/>
      <c r="N3123" s="198"/>
      <c r="O3123" s="67"/>
      <c r="P3123" s="67"/>
      <c r="Q3123" s="67"/>
      <c r="R3123" s="67"/>
      <c r="S3123" s="67"/>
      <c r="T3123" s="68"/>
      <c r="U3123" s="37"/>
      <c r="V3123" s="37"/>
      <c r="W3123" s="37"/>
      <c r="X3123" s="37"/>
      <c r="Y3123" s="37"/>
      <c r="Z3123" s="37"/>
      <c r="AA3123" s="37"/>
      <c r="AB3123" s="37"/>
      <c r="AC3123" s="37"/>
      <c r="AD3123" s="37"/>
      <c r="AE3123" s="37"/>
      <c r="AT3123" s="20" t="s">
        <v>353</v>
      </c>
      <c r="AU3123" s="20" t="s">
        <v>85</v>
      </c>
    </row>
    <row r="3124" spans="1:65" s="2" customFormat="1" ht="24.2" customHeight="1">
      <c r="A3124" s="37"/>
      <c r="B3124" s="38"/>
      <c r="C3124" s="181" t="s">
        <v>2372</v>
      </c>
      <c r="D3124" s="181" t="s">
        <v>167</v>
      </c>
      <c r="E3124" s="182" t="s">
        <v>3913</v>
      </c>
      <c r="F3124" s="183" t="s">
        <v>3914</v>
      </c>
      <c r="G3124" s="184" t="s">
        <v>3885</v>
      </c>
      <c r="H3124" s="185">
        <v>1</v>
      </c>
      <c r="I3124" s="186"/>
      <c r="J3124" s="187">
        <f>ROUND(I3124*H3124,2)</f>
        <v>0</v>
      </c>
      <c r="K3124" s="183" t="s">
        <v>531</v>
      </c>
      <c r="L3124" s="42"/>
      <c r="M3124" s="188" t="s">
        <v>19</v>
      </c>
      <c r="N3124" s="189" t="s">
        <v>41</v>
      </c>
      <c r="O3124" s="67"/>
      <c r="P3124" s="190">
        <f>O3124*H3124</f>
        <v>0</v>
      </c>
      <c r="Q3124" s="190">
        <v>0</v>
      </c>
      <c r="R3124" s="190">
        <f>Q3124*H3124</f>
        <v>0</v>
      </c>
      <c r="S3124" s="190">
        <v>0</v>
      </c>
      <c r="T3124" s="191">
        <f>S3124*H3124</f>
        <v>0</v>
      </c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R3124" s="192" t="s">
        <v>226</v>
      </c>
      <c r="AT3124" s="192" t="s">
        <v>167</v>
      </c>
      <c r="AU3124" s="192" t="s">
        <v>85</v>
      </c>
      <c r="AY3124" s="20" t="s">
        <v>165</v>
      </c>
      <c r="BE3124" s="193">
        <f>IF(N3124="základní",J3124,0)</f>
        <v>0</v>
      </c>
      <c r="BF3124" s="193">
        <f>IF(N3124="snížená",J3124,0)</f>
        <v>0</v>
      </c>
      <c r="BG3124" s="193">
        <f>IF(N3124="zákl. přenesená",J3124,0)</f>
        <v>0</v>
      </c>
      <c r="BH3124" s="193">
        <f>IF(N3124="sníž. přenesená",J3124,0)</f>
        <v>0</v>
      </c>
      <c r="BI3124" s="193">
        <f>IF(N3124="nulová",J3124,0)</f>
        <v>0</v>
      </c>
      <c r="BJ3124" s="20" t="s">
        <v>79</v>
      </c>
      <c r="BK3124" s="193">
        <f>ROUND(I3124*H3124,2)</f>
        <v>0</v>
      </c>
      <c r="BL3124" s="20" t="s">
        <v>226</v>
      </c>
      <c r="BM3124" s="192" t="s">
        <v>3915</v>
      </c>
    </row>
    <row r="3125" spans="1:65" s="2" customFormat="1" ht="19.5">
      <c r="A3125" s="37"/>
      <c r="B3125" s="38"/>
      <c r="C3125" s="39"/>
      <c r="D3125" s="201" t="s">
        <v>353</v>
      </c>
      <c r="E3125" s="39"/>
      <c r="F3125" s="232" t="s">
        <v>3887</v>
      </c>
      <c r="G3125" s="39"/>
      <c r="H3125" s="39"/>
      <c r="I3125" s="196"/>
      <c r="J3125" s="39"/>
      <c r="K3125" s="39"/>
      <c r="L3125" s="42"/>
      <c r="M3125" s="197"/>
      <c r="N3125" s="198"/>
      <c r="O3125" s="67"/>
      <c r="P3125" s="67"/>
      <c r="Q3125" s="67"/>
      <c r="R3125" s="67"/>
      <c r="S3125" s="67"/>
      <c r="T3125" s="68"/>
      <c r="U3125" s="37"/>
      <c r="V3125" s="37"/>
      <c r="W3125" s="37"/>
      <c r="X3125" s="37"/>
      <c r="Y3125" s="37"/>
      <c r="Z3125" s="37"/>
      <c r="AA3125" s="37"/>
      <c r="AB3125" s="37"/>
      <c r="AC3125" s="37"/>
      <c r="AD3125" s="37"/>
      <c r="AE3125" s="37"/>
      <c r="AT3125" s="20" t="s">
        <v>353</v>
      </c>
      <c r="AU3125" s="20" t="s">
        <v>85</v>
      </c>
    </row>
    <row r="3126" spans="1:65" s="2" customFormat="1" ht="24.2" customHeight="1">
      <c r="A3126" s="37"/>
      <c r="B3126" s="38"/>
      <c r="C3126" s="181" t="s">
        <v>3916</v>
      </c>
      <c r="D3126" s="181" t="s">
        <v>167</v>
      </c>
      <c r="E3126" s="182" t="s">
        <v>3917</v>
      </c>
      <c r="F3126" s="183" t="s">
        <v>3918</v>
      </c>
      <c r="G3126" s="184" t="s">
        <v>3885</v>
      </c>
      <c r="H3126" s="185">
        <v>1</v>
      </c>
      <c r="I3126" s="186"/>
      <c r="J3126" s="187">
        <f>ROUND(I3126*H3126,2)</f>
        <v>0</v>
      </c>
      <c r="K3126" s="183" t="s">
        <v>531</v>
      </c>
      <c r="L3126" s="42"/>
      <c r="M3126" s="188" t="s">
        <v>19</v>
      </c>
      <c r="N3126" s="189" t="s">
        <v>41</v>
      </c>
      <c r="O3126" s="67"/>
      <c r="P3126" s="190">
        <f>O3126*H3126</f>
        <v>0</v>
      </c>
      <c r="Q3126" s="190">
        <v>0</v>
      </c>
      <c r="R3126" s="190">
        <f>Q3126*H3126</f>
        <v>0</v>
      </c>
      <c r="S3126" s="190">
        <v>0</v>
      </c>
      <c r="T3126" s="191">
        <f>S3126*H3126</f>
        <v>0</v>
      </c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R3126" s="192" t="s">
        <v>226</v>
      </c>
      <c r="AT3126" s="192" t="s">
        <v>167</v>
      </c>
      <c r="AU3126" s="192" t="s">
        <v>85</v>
      </c>
      <c r="AY3126" s="20" t="s">
        <v>165</v>
      </c>
      <c r="BE3126" s="193">
        <f>IF(N3126="základní",J3126,0)</f>
        <v>0</v>
      </c>
      <c r="BF3126" s="193">
        <f>IF(N3126="snížená",J3126,0)</f>
        <v>0</v>
      </c>
      <c r="BG3126" s="193">
        <f>IF(N3126="zákl. přenesená",J3126,0)</f>
        <v>0</v>
      </c>
      <c r="BH3126" s="193">
        <f>IF(N3126="sníž. přenesená",J3126,0)</f>
        <v>0</v>
      </c>
      <c r="BI3126" s="193">
        <f>IF(N3126="nulová",J3126,0)</f>
        <v>0</v>
      </c>
      <c r="BJ3126" s="20" t="s">
        <v>79</v>
      </c>
      <c r="BK3126" s="193">
        <f>ROUND(I3126*H3126,2)</f>
        <v>0</v>
      </c>
      <c r="BL3126" s="20" t="s">
        <v>226</v>
      </c>
      <c r="BM3126" s="192" t="s">
        <v>3919</v>
      </c>
    </row>
    <row r="3127" spans="1:65" s="2" customFormat="1" ht="19.5">
      <c r="A3127" s="37"/>
      <c r="B3127" s="38"/>
      <c r="C3127" s="39"/>
      <c r="D3127" s="201" t="s">
        <v>353</v>
      </c>
      <c r="E3127" s="39"/>
      <c r="F3127" s="232" t="s">
        <v>3887</v>
      </c>
      <c r="G3127" s="39"/>
      <c r="H3127" s="39"/>
      <c r="I3127" s="196"/>
      <c r="J3127" s="39"/>
      <c r="K3127" s="39"/>
      <c r="L3127" s="42"/>
      <c r="M3127" s="197"/>
      <c r="N3127" s="198"/>
      <c r="O3127" s="67"/>
      <c r="P3127" s="67"/>
      <c r="Q3127" s="67"/>
      <c r="R3127" s="67"/>
      <c r="S3127" s="67"/>
      <c r="T3127" s="68"/>
      <c r="U3127" s="37"/>
      <c r="V3127" s="37"/>
      <c r="W3127" s="37"/>
      <c r="X3127" s="37"/>
      <c r="Y3127" s="37"/>
      <c r="Z3127" s="37"/>
      <c r="AA3127" s="37"/>
      <c r="AB3127" s="37"/>
      <c r="AC3127" s="37"/>
      <c r="AD3127" s="37"/>
      <c r="AE3127" s="37"/>
      <c r="AT3127" s="20" t="s">
        <v>353</v>
      </c>
      <c r="AU3127" s="20" t="s">
        <v>85</v>
      </c>
    </row>
    <row r="3128" spans="1:65" s="2" customFormat="1" ht="24.2" customHeight="1">
      <c r="A3128" s="37"/>
      <c r="B3128" s="38"/>
      <c r="C3128" s="181" t="s">
        <v>2377</v>
      </c>
      <c r="D3128" s="181" t="s">
        <v>167</v>
      </c>
      <c r="E3128" s="182" t="s">
        <v>3920</v>
      </c>
      <c r="F3128" s="183" t="s">
        <v>3921</v>
      </c>
      <c r="G3128" s="184" t="s">
        <v>3885</v>
      </c>
      <c r="H3128" s="185">
        <v>1</v>
      </c>
      <c r="I3128" s="186"/>
      <c r="J3128" s="187">
        <f>ROUND(I3128*H3128,2)</f>
        <v>0</v>
      </c>
      <c r="K3128" s="183" t="s">
        <v>531</v>
      </c>
      <c r="L3128" s="42"/>
      <c r="M3128" s="188" t="s">
        <v>19</v>
      </c>
      <c r="N3128" s="189" t="s">
        <v>41</v>
      </c>
      <c r="O3128" s="67"/>
      <c r="P3128" s="190">
        <f>O3128*H3128</f>
        <v>0</v>
      </c>
      <c r="Q3128" s="190">
        <v>0</v>
      </c>
      <c r="R3128" s="190">
        <f>Q3128*H3128</f>
        <v>0</v>
      </c>
      <c r="S3128" s="190">
        <v>0</v>
      </c>
      <c r="T3128" s="191">
        <f>S3128*H3128</f>
        <v>0</v>
      </c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R3128" s="192" t="s">
        <v>226</v>
      </c>
      <c r="AT3128" s="192" t="s">
        <v>167</v>
      </c>
      <c r="AU3128" s="192" t="s">
        <v>85</v>
      </c>
      <c r="AY3128" s="20" t="s">
        <v>165</v>
      </c>
      <c r="BE3128" s="193">
        <f>IF(N3128="základní",J3128,0)</f>
        <v>0</v>
      </c>
      <c r="BF3128" s="193">
        <f>IF(N3128="snížená",J3128,0)</f>
        <v>0</v>
      </c>
      <c r="BG3128" s="193">
        <f>IF(N3128="zákl. přenesená",J3128,0)</f>
        <v>0</v>
      </c>
      <c r="BH3128" s="193">
        <f>IF(N3128="sníž. přenesená",J3128,0)</f>
        <v>0</v>
      </c>
      <c r="BI3128" s="193">
        <f>IF(N3128="nulová",J3128,0)</f>
        <v>0</v>
      </c>
      <c r="BJ3128" s="20" t="s">
        <v>79</v>
      </c>
      <c r="BK3128" s="193">
        <f>ROUND(I3128*H3128,2)</f>
        <v>0</v>
      </c>
      <c r="BL3128" s="20" t="s">
        <v>226</v>
      </c>
      <c r="BM3128" s="192" t="s">
        <v>3922</v>
      </c>
    </row>
    <row r="3129" spans="1:65" s="2" customFormat="1" ht="19.5">
      <c r="A3129" s="37"/>
      <c r="B3129" s="38"/>
      <c r="C3129" s="39"/>
      <c r="D3129" s="201" t="s">
        <v>353</v>
      </c>
      <c r="E3129" s="39"/>
      <c r="F3129" s="232" t="s">
        <v>3887</v>
      </c>
      <c r="G3129" s="39"/>
      <c r="H3129" s="39"/>
      <c r="I3129" s="196"/>
      <c r="J3129" s="39"/>
      <c r="K3129" s="39"/>
      <c r="L3129" s="42"/>
      <c r="M3129" s="197"/>
      <c r="N3129" s="198"/>
      <c r="O3129" s="67"/>
      <c r="P3129" s="67"/>
      <c r="Q3129" s="67"/>
      <c r="R3129" s="67"/>
      <c r="S3129" s="67"/>
      <c r="T3129" s="68"/>
      <c r="U3129" s="37"/>
      <c r="V3129" s="37"/>
      <c r="W3129" s="37"/>
      <c r="X3129" s="37"/>
      <c r="Y3129" s="37"/>
      <c r="Z3129" s="37"/>
      <c r="AA3129" s="37"/>
      <c r="AB3129" s="37"/>
      <c r="AC3129" s="37"/>
      <c r="AD3129" s="37"/>
      <c r="AE3129" s="37"/>
      <c r="AT3129" s="20" t="s">
        <v>353</v>
      </c>
      <c r="AU3129" s="20" t="s">
        <v>85</v>
      </c>
    </row>
    <row r="3130" spans="1:65" s="2" customFormat="1" ht="24.2" customHeight="1">
      <c r="A3130" s="37"/>
      <c r="B3130" s="38"/>
      <c r="C3130" s="181" t="s">
        <v>3923</v>
      </c>
      <c r="D3130" s="181" t="s">
        <v>167</v>
      </c>
      <c r="E3130" s="182" t="s">
        <v>3924</v>
      </c>
      <c r="F3130" s="183" t="s">
        <v>3925</v>
      </c>
      <c r="G3130" s="184" t="s">
        <v>3885</v>
      </c>
      <c r="H3130" s="185">
        <v>1</v>
      </c>
      <c r="I3130" s="186"/>
      <c r="J3130" s="187">
        <f>ROUND(I3130*H3130,2)</f>
        <v>0</v>
      </c>
      <c r="K3130" s="183" t="s">
        <v>531</v>
      </c>
      <c r="L3130" s="42"/>
      <c r="M3130" s="188" t="s">
        <v>19</v>
      </c>
      <c r="N3130" s="189" t="s">
        <v>41</v>
      </c>
      <c r="O3130" s="67"/>
      <c r="P3130" s="190">
        <f>O3130*H3130</f>
        <v>0</v>
      </c>
      <c r="Q3130" s="190">
        <v>0</v>
      </c>
      <c r="R3130" s="190">
        <f>Q3130*H3130</f>
        <v>0</v>
      </c>
      <c r="S3130" s="190">
        <v>0</v>
      </c>
      <c r="T3130" s="191">
        <f>S3130*H3130</f>
        <v>0</v>
      </c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R3130" s="192" t="s">
        <v>226</v>
      </c>
      <c r="AT3130" s="192" t="s">
        <v>167</v>
      </c>
      <c r="AU3130" s="192" t="s">
        <v>85</v>
      </c>
      <c r="AY3130" s="20" t="s">
        <v>165</v>
      </c>
      <c r="BE3130" s="193">
        <f>IF(N3130="základní",J3130,0)</f>
        <v>0</v>
      </c>
      <c r="BF3130" s="193">
        <f>IF(N3130="snížená",J3130,0)</f>
        <v>0</v>
      </c>
      <c r="BG3130" s="193">
        <f>IF(N3130="zákl. přenesená",J3130,0)</f>
        <v>0</v>
      </c>
      <c r="BH3130" s="193">
        <f>IF(N3130="sníž. přenesená",J3130,0)</f>
        <v>0</v>
      </c>
      <c r="BI3130" s="193">
        <f>IF(N3130="nulová",J3130,0)</f>
        <v>0</v>
      </c>
      <c r="BJ3130" s="20" t="s">
        <v>79</v>
      </c>
      <c r="BK3130" s="193">
        <f>ROUND(I3130*H3130,2)</f>
        <v>0</v>
      </c>
      <c r="BL3130" s="20" t="s">
        <v>226</v>
      </c>
      <c r="BM3130" s="192" t="s">
        <v>3926</v>
      </c>
    </row>
    <row r="3131" spans="1:65" s="2" customFormat="1" ht="19.5">
      <c r="A3131" s="37"/>
      <c r="B3131" s="38"/>
      <c r="C3131" s="39"/>
      <c r="D3131" s="201" t="s">
        <v>353</v>
      </c>
      <c r="E3131" s="39"/>
      <c r="F3131" s="232" t="s">
        <v>3887</v>
      </c>
      <c r="G3131" s="39"/>
      <c r="H3131" s="39"/>
      <c r="I3131" s="196"/>
      <c r="J3131" s="39"/>
      <c r="K3131" s="39"/>
      <c r="L3131" s="42"/>
      <c r="M3131" s="197"/>
      <c r="N3131" s="198"/>
      <c r="O3131" s="67"/>
      <c r="P3131" s="67"/>
      <c r="Q3131" s="67"/>
      <c r="R3131" s="67"/>
      <c r="S3131" s="67"/>
      <c r="T3131" s="68"/>
      <c r="U3131" s="37"/>
      <c r="V3131" s="37"/>
      <c r="W3131" s="37"/>
      <c r="X3131" s="37"/>
      <c r="Y3131" s="37"/>
      <c r="Z3131" s="37"/>
      <c r="AA3131" s="37"/>
      <c r="AB3131" s="37"/>
      <c r="AC3131" s="37"/>
      <c r="AD3131" s="37"/>
      <c r="AE3131" s="37"/>
      <c r="AT3131" s="20" t="s">
        <v>353</v>
      </c>
      <c r="AU3131" s="20" t="s">
        <v>85</v>
      </c>
    </row>
    <row r="3132" spans="1:65" s="2" customFormat="1" ht="24.2" customHeight="1">
      <c r="A3132" s="37"/>
      <c r="B3132" s="38"/>
      <c r="C3132" s="181" t="s">
        <v>2384</v>
      </c>
      <c r="D3132" s="181" t="s">
        <v>167</v>
      </c>
      <c r="E3132" s="182" t="s">
        <v>3927</v>
      </c>
      <c r="F3132" s="183" t="s">
        <v>3928</v>
      </c>
      <c r="G3132" s="184" t="s">
        <v>3885</v>
      </c>
      <c r="H3132" s="185">
        <v>1</v>
      </c>
      <c r="I3132" s="186"/>
      <c r="J3132" s="187">
        <f>ROUND(I3132*H3132,2)</f>
        <v>0</v>
      </c>
      <c r="K3132" s="183" t="s">
        <v>531</v>
      </c>
      <c r="L3132" s="42"/>
      <c r="M3132" s="188" t="s">
        <v>19</v>
      </c>
      <c r="N3132" s="189" t="s">
        <v>41</v>
      </c>
      <c r="O3132" s="67"/>
      <c r="P3132" s="190">
        <f>O3132*H3132</f>
        <v>0</v>
      </c>
      <c r="Q3132" s="190">
        <v>0</v>
      </c>
      <c r="R3132" s="190">
        <f>Q3132*H3132</f>
        <v>0</v>
      </c>
      <c r="S3132" s="190">
        <v>0</v>
      </c>
      <c r="T3132" s="191">
        <f>S3132*H3132</f>
        <v>0</v>
      </c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R3132" s="192" t="s">
        <v>226</v>
      </c>
      <c r="AT3132" s="192" t="s">
        <v>167</v>
      </c>
      <c r="AU3132" s="192" t="s">
        <v>85</v>
      </c>
      <c r="AY3132" s="20" t="s">
        <v>165</v>
      </c>
      <c r="BE3132" s="193">
        <f>IF(N3132="základní",J3132,0)</f>
        <v>0</v>
      </c>
      <c r="BF3132" s="193">
        <f>IF(N3132="snížená",J3132,0)</f>
        <v>0</v>
      </c>
      <c r="BG3132" s="193">
        <f>IF(N3132="zákl. přenesená",J3132,0)</f>
        <v>0</v>
      </c>
      <c r="BH3132" s="193">
        <f>IF(N3132="sníž. přenesená",J3132,0)</f>
        <v>0</v>
      </c>
      <c r="BI3132" s="193">
        <f>IF(N3132="nulová",J3132,0)</f>
        <v>0</v>
      </c>
      <c r="BJ3132" s="20" t="s">
        <v>79</v>
      </c>
      <c r="BK3132" s="193">
        <f>ROUND(I3132*H3132,2)</f>
        <v>0</v>
      </c>
      <c r="BL3132" s="20" t="s">
        <v>226</v>
      </c>
      <c r="BM3132" s="192" t="s">
        <v>3929</v>
      </c>
    </row>
    <row r="3133" spans="1:65" s="2" customFormat="1" ht="19.5">
      <c r="A3133" s="37"/>
      <c r="B3133" s="38"/>
      <c r="C3133" s="39"/>
      <c r="D3133" s="201" t="s">
        <v>353</v>
      </c>
      <c r="E3133" s="39"/>
      <c r="F3133" s="232" t="s">
        <v>3887</v>
      </c>
      <c r="G3133" s="39"/>
      <c r="H3133" s="39"/>
      <c r="I3133" s="196"/>
      <c r="J3133" s="39"/>
      <c r="K3133" s="39"/>
      <c r="L3133" s="42"/>
      <c r="M3133" s="197"/>
      <c r="N3133" s="198"/>
      <c r="O3133" s="67"/>
      <c r="P3133" s="67"/>
      <c r="Q3133" s="67"/>
      <c r="R3133" s="67"/>
      <c r="S3133" s="67"/>
      <c r="T3133" s="68"/>
      <c r="U3133" s="37"/>
      <c r="V3133" s="37"/>
      <c r="W3133" s="37"/>
      <c r="X3133" s="37"/>
      <c r="Y3133" s="37"/>
      <c r="Z3133" s="37"/>
      <c r="AA3133" s="37"/>
      <c r="AB3133" s="37"/>
      <c r="AC3133" s="37"/>
      <c r="AD3133" s="37"/>
      <c r="AE3133" s="37"/>
      <c r="AT3133" s="20" t="s">
        <v>353</v>
      </c>
      <c r="AU3133" s="20" t="s">
        <v>85</v>
      </c>
    </row>
    <row r="3134" spans="1:65" s="2" customFormat="1" ht="24.2" customHeight="1">
      <c r="A3134" s="37"/>
      <c r="B3134" s="38"/>
      <c r="C3134" s="181" t="s">
        <v>3930</v>
      </c>
      <c r="D3134" s="181" t="s">
        <v>167</v>
      </c>
      <c r="E3134" s="182" t="s">
        <v>3931</v>
      </c>
      <c r="F3134" s="183" t="s">
        <v>3932</v>
      </c>
      <c r="G3134" s="184" t="s">
        <v>3885</v>
      </c>
      <c r="H3134" s="185">
        <v>1</v>
      </c>
      <c r="I3134" s="186"/>
      <c r="J3134" s="187">
        <f>ROUND(I3134*H3134,2)</f>
        <v>0</v>
      </c>
      <c r="K3134" s="183" t="s">
        <v>531</v>
      </c>
      <c r="L3134" s="42"/>
      <c r="M3134" s="188" t="s">
        <v>19</v>
      </c>
      <c r="N3134" s="189" t="s">
        <v>41</v>
      </c>
      <c r="O3134" s="67"/>
      <c r="P3134" s="190">
        <f>O3134*H3134</f>
        <v>0</v>
      </c>
      <c r="Q3134" s="190">
        <v>0</v>
      </c>
      <c r="R3134" s="190">
        <f>Q3134*H3134</f>
        <v>0</v>
      </c>
      <c r="S3134" s="190">
        <v>0</v>
      </c>
      <c r="T3134" s="191">
        <f>S3134*H3134</f>
        <v>0</v>
      </c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R3134" s="192" t="s">
        <v>226</v>
      </c>
      <c r="AT3134" s="192" t="s">
        <v>167</v>
      </c>
      <c r="AU3134" s="192" t="s">
        <v>85</v>
      </c>
      <c r="AY3134" s="20" t="s">
        <v>165</v>
      </c>
      <c r="BE3134" s="193">
        <f>IF(N3134="základní",J3134,0)</f>
        <v>0</v>
      </c>
      <c r="BF3134" s="193">
        <f>IF(N3134="snížená",J3134,0)</f>
        <v>0</v>
      </c>
      <c r="BG3134" s="193">
        <f>IF(N3134="zákl. přenesená",J3134,0)</f>
        <v>0</v>
      </c>
      <c r="BH3134" s="193">
        <f>IF(N3134="sníž. přenesená",J3134,0)</f>
        <v>0</v>
      </c>
      <c r="BI3134" s="193">
        <f>IF(N3134="nulová",J3134,0)</f>
        <v>0</v>
      </c>
      <c r="BJ3134" s="20" t="s">
        <v>79</v>
      </c>
      <c r="BK3134" s="193">
        <f>ROUND(I3134*H3134,2)</f>
        <v>0</v>
      </c>
      <c r="BL3134" s="20" t="s">
        <v>226</v>
      </c>
      <c r="BM3134" s="192" t="s">
        <v>3933</v>
      </c>
    </row>
    <row r="3135" spans="1:65" s="2" customFormat="1" ht="19.5">
      <c r="A3135" s="37"/>
      <c r="B3135" s="38"/>
      <c r="C3135" s="39"/>
      <c r="D3135" s="201" t="s">
        <v>353</v>
      </c>
      <c r="E3135" s="39"/>
      <c r="F3135" s="232" t="s">
        <v>3887</v>
      </c>
      <c r="G3135" s="39"/>
      <c r="H3135" s="39"/>
      <c r="I3135" s="196"/>
      <c r="J3135" s="39"/>
      <c r="K3135" s="39"/>
      <c r="L3135" s="42"/>
      <c r="M3135" s="197"/>
      <c r="N3135" s="198"/>
      <c r="O3135" s="67"/>
      <c r="P3135" s="67"/>
      <c r="Q3135" s="67"/>
      <c r="R3135" s="67"/>
      <c r="S3135" s="67"/>
      <c r="T3135" s="68"/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T3135" s="20" t="s">
        <v>353</v>
      </c>
      <c r="AU3135" s="20" t="s">
        <v>85</v>
      </c>
    </row>
    <row r="3136" spans="1:65" s="2" customFormat="1" ht="24.2" customHeight="1">
      <c r="A3136" s="37"/>
      <c r="B3136" s="38"/>
      <c r="C3136" s="181" t="s">
        <v>2389</v>
      </c>
      <c r="D3136" s="181" t="s">
        <v>167</v>
      </c>
      <c r="E3136" s="182" t="s">
        <v>3934</v>
      </c>
      <c r="F3136" s="183" t="s">
        <v>3935</v>
      </c>
      <c r="G3136" s="184" t="s">
        <v>3885</v>
      </c>
      <c r="H3136" s="185">
        <v>1</v>
      </c>
      <c r="I3136" s="186"/>
      <c r="J3136" s="187">
        <f>ROUND(I3136*H3136,2)</f>
        <v>0</v>
      </c>
      <c r="K3136" s="183" t="s">
        <v>531</v>
      </c>
      <c r="L3136" s="42"/>
      <c r="M3136" s="188" t="s">
        <v>19</v>
      </c>
      <c r="N3136" s="189" t="s">
        <v>41</v>
      </c>
      <c r="O3136" s="67"/>
      <c r="P3136" s="190">
        <f>O3136*H3136</f>
        <v>0</v>
      </c>
      <c r="Q3136" s="190">
        <v>0</v>
      </c>
      <c r="R3136" s="190">
        <f>Q3136*H3136</f>
        <v>0</v>
      </c>
      <c r="S3136" s="190">
        <v>0</v>
      </c>
      <c r="T3136" s="191">
        <f>S3136*H3136</f>
        <v>0</v>
      </c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R3136" s="192" t="s">
        <v>226</v>
      </c>
      <c r="AT3136" s="192" t="s">
        <v>167</v>
      </c>
      <c r="AU3136" s="192" t="s">
        <v>85</v>
      </c>
      <c r="AY3136" s="20" t="s">
        <v>165</v>
      </c>
      <c r="BE3136" s="193">
        <f>IF(N3136="základní",J3136,0)</f>
        <v>0</v>
      </c>
      <c r="BF3136" s="193">
        <f>IF(N3136="snížená",J3136,0)</f>
        <v>0</v>
      </c>
      <c r="BG3136" s="193">
        <f>IF(N3136="zákl. přenesená",J3136,0)</f>
        <v>0</v>
      </c>
      <c r="BH3136" s="193">
        <f>IF(N3136="sníž. přenesená",J3136,0)</f>
        <v>0</v>
      </c>
      <c r="BI3136" s="193">
        <f>IF(N3136="nulová",J3136,0)</f>
        <v>0</v>
      </c>
      <c r="BJ3136" s="20" t="s">
        <v>79</v>
      </c>
      <c r="BK3136" s="193">
        <f>ROUND(I3136*H3136,2)</f>
        <v>0</v>
      </c>
      <c r="BL3136" s="20" t="s">
        <v>226</v>
      </c>
      <c r="BM3136" s="192" t="s">
        <v>3936</v>
      </c>
    </row>
    <row r="3137" spans="1:65" s="2" customFormat="1" ht="19.5">
      <c r="A3137" s="37"/>
      <c r="B3137" s="38"/>
      <c r="C3137" s="39"/>
      <c r="D3137" s="201" t="s">
        <v>353</v>
      </c>
      <c r="E3137" s="39"/>
      <c r="F3137" s="232" t="s">
        <v>3887</v>
      </c>
      <c r="G3137" s="39"/>
      <c r="H3137" s="39"/>
      <c r="I3137" s="196"/>
      <c r="J3137" s="39"/>
      <c r="K3137" s="39"/>
      <c r="L3137" s="42"/>
      <c r="M3137" s="197"/>
      <c r="N3137" s="198"/>
      <c r="O3137" s="67"/>
      <c r="P3137" s="67"/>
      <c r="Q3137" s="67"/>
      <c r="R3137" s="67"/>
      <c r="S3137" s="67"/>
      <c r="T3137" s="68"/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T3137" s="20" t="s">
        <v>353</v>
      </c>
      <c r="AU3137" s="20" t="s">
        <v>85</v>
      </c>
    </row>
    <row r="3138" spans="1:65" s="2" customFormat="1" ht="24.2" customHeight="1">
      <c r="A3138" s="37"/>
      <c r="B3138" s="38"/>
      <c r="C3138" s="181" t="s">
        <v>3937</v>
      </c>
      <c r="D3138" s="181" t="s">
        <v>167</v>
      </c>
      <c r="E3138" s="182" t="s">
        <v>3938</v>
      </c>
      <c r="F3138" s="183" t="s">
        <v>3939</v>
      </c>
      <c r="G3138" s="184" t="s">
        <v>3885</v>
      </c>
      <c r="H3138" s="185">
        <v>1</v>
      </c>
      <c r="I3138" s="186"/>
      <c r="J3138" s="187">
        <f>ROUND(I3138*H3138,2)</f>
        <v>0</v>
      </c>
      <c r="K3138" s="183" t="s">
        <v>531</v>
      </c>
      <c r="L3138" s="42"/>
      <c r="M3138" s="188" t="s">
        <v>19</v>
      </c>
      <c r="N3138" s="189" t="s">
        <v>41</v>
      </c>
      <c r="O3138" s="67"/>
      <c r="P3138" s="190">
        <f>O3138*H3138</f>
        <v>0</v>
      </c>
      <c r="Q3138" s="190">
        <v>0</v>
      </c>
      <c r="R3138" s="190">
        <f>Q3138*H3138</f>
        <v>0</v>
      </c>
      <c r="S3138" s="190">
        <v>0</v>
      </c>
      <c r="T3138" s="191">
        <f>S3138*H3138</f>
        <v>0</v>
      </c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R3138" s="192" t="s">
        <v>226</v>
      </c>
      <c r="AT3138" s="192" t="s">
        <v>167</v>
      </c>
      <c r="AU3138" s="192" t="s">
        <v>85</v>
      </c>
      <c r="AY3138" s="20" t="s">
        <v>165</v>
      </c>
      <c r="BE3138" s="193">
        <f>IF(N3138="základní",J3138,0)</f>
        <v>0</v>
      </c>
      <c r="BF3138" s="193">
        <f>IF(N3138="snížená",J3138,0)</f>
        <v>0</v>
      </c>
      <c r="BG3138" s="193">
        <f>IF(N3138="zákl. přenesená",J3138,0)</f>
        <v>0</v>
      </c>
      <c r="BH3138" s="193">
        <f>IF(N3138="sníž. přenesená",J3138,0)</f>
        <v>0</v>
      </c>
      <c r="BI3138" s="193">
        <f>IF(N3138="nulová",J3138,0)</f>
        <v>0</v>
      </c>
      <c r="BJ3138" s="20" t="s">
        <v>79</v>
      </c>
      <c r="BK3138" s="193">
        <f>ROUND(I3138*H3138,2)</f>
        <v>0</v>
      </c>
      <c r="BL3138" s="20" t="s">
        <v>226</v>
      </c>
      <c r="BM3138" s="192" t="s">
        <v>3940</v>
      </c>
    </row>
    <row r="3139" spans="1:65" s="2" customFormat="1" ht="19.5">
      <c r="A3139" s="37"/>
      <c r="B3139" s="38"/>
      <c r="C3139" s="39"/>
      <c r="D3139" s="201" t="s">
        <v>353</v>
      </c>
      <c r="E3139" s="39"/>
      <c r="F3139" s="232" t="s">
        <v>3887</v>
      </c>
      <c r="G3139" s="39"/>
      <c r="H3139" s="39"/>
      <c r="I3139" s="196"/>
      <c r="J3139" s="39"/>
      <c r="K3139" s="39"/>
      <c r="L3139" s="42"/>
      <c r="M3139" s="197"/>
      <c r="N3139" s="198"/>
      <c r="O3139" s="67"/>
      <c r="P3139" s="67"/>
      <c r="Q3139" s="67"/>
      <c r="R3139" s="67"/>
      <c r="S3139" s="67"/>
      <c r="T3139" s="68"/>
      <c r="U3139" s="37"/>
      <c r="V3139" s="37"/>
      <c r="W3139" s="37"/>
      <c r="X3139" s="37"/>
      <c r="Y3139" s="37"/>
      <c r="Z3139" s="37"/>
      <c r="AA3139" s="37"/>
      <c r="AB3139" s="37"/>
      <c r="AC3139" s="37"/>
      <c r="AD3139" s="37"/>
      <c r="AE3139" s="37"/>
      <c r="AT3139" s="20" t="s">
        <v>353</v>
      </c>
      <c r="AU3139" s="20" t="s">
        <v>85</v>
      </c>
    </row>
    <row r="3140" spans="1:65" s="2" customFormat="1" ht="24.2" customHeight="1">
      <c r="A3140" s="37"/>
      <c r="B3140" s="38"/>
      <c r="C3140" s="181" t="s">
        <v>2395</v>
      </c>
      <c r="D3140" s="181" t="s">
        <v>167</v>
      </c>
      <c r="E3140" s="182" t="s">
        <v>3941</v>
      </c>
      <c r="F3140" s="183" t="s">
        <v>3942</v>
      </c>
      <c r="G3140" s="184" t="s">
        <v>3885</v>
      </c>
      <c r="H3140" s="185">
        <v>1</v>
      </c>
      <c r="I3140" s="186"/>
      <c r="J3140" s="187">
        <f>ROUND(I3140*H3140,2)</f>
        <v>0</v>
      </c>
      <c r="K3140" s="183" t="s">
        <v>531</v>
      </c>
      <c r="L3140" s="42"/>
      <c r="M3140" s="188" t="s">
        <v>19</v>
      </c>
      <c r="N3140" s="189" t="s">
        <v>41</v>
      </c>
      <c r="O3140" s="67"/>
      <c r="P3140" s="190">
        <f>O3140*H3140</f>
        <v>0</v>
      </c>
      <c r="Q3140" s="190">
        <v>0</v>
      </c>
      <c r="R3140" s="190">
        <f>Q3140*H3140</f>
        <v>0</v>
      </c>
      <c r="S3140" s="190">
        <v>0</v>
      </c>
      <c r="T3140" s="191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2" t="s">
        <v>226</v>
      </c>
      <c r="AT3140" s="192" t="s">
        <v>167</v>
      </c>
      <c r="AU3140" s="192" t="s">
        <v>85</v>
      </c>
      <c r="AY3140" s="20" t="s">
        <v>165</v>
      </c>
      <c r="BE3140" s="193">
        <f>IF(N3140="základní",J3140,0)</f>
        <v>0</v>
      </c>
      <c r="BF3140" s="193">
        <f>IF(N3140="snížená",J3140,0)</f>
        <v>0</v>
      </c>
      <c r="BG3140" s="193">
        <f>IF(N3140="zákl. přenesená",J3140,0)</f>
        <v>0</v>
      </c>
      <c r="BH3140" s="193">
        <f>IF(N3140="sníž. přenesená",J3140,0)</f>
        <v>0</v>
      </c>
      <c r="BI3140" s="193">
        <f>IF(N3140="nulová",J3140,0)</f>
        <v>0</v>
      </c>
      <c r="BJ3140" s="20" t="s">
        <v>79</v>
      </c>
      <c r="BK3140" s="193">
        <f>ROUND(I3140*H3140,2)</f>
        <v>0</v>
      </c>
      <c r="BL3140" s="20" t="s">
        <v>226</v>
      </c>
      <c r="BM3140" s="192" t="s">
        <v>3943</v>
      </c>
    </row>
    <row r="3141" spans="1:65" s="2" customFormat="1" ht="19.5">
      <c r="A3141" s="37"/>
      <c r="B3141" s="38"/>
      <c r="C3141" s="39"/>
      <c r="D3141" s="201" t="s">
        <v>353</v>
      </c>
      <c r="E3141" s="39"/>
      <c r="F3141" s="232" t="s">
        <v>3887</v>
      </c>
      <c r="G3141" s="39"/>
      <c r="H3141" s="39"/>
      <c r="I3141" s="196"/>
      <c r="J3141" s="39"/>
      <c r="K3141" s="39"/>
      <c r="L3141" s="42"/>
      <c r="M3141" s="197"/>
      <c r="N3141" s="198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353</v>
      </c>
      <c r="AU3141" s="20" t="s">
        <v>85</v>
      </c>
    </row>
    <row r="3142" spans="1:65" s="2" customFormat="1" ht="24.2" customHeight="1">
      <c r="A3142" s="37"/>
      <c r="B3142" s="38"/>
      <c r="C3142" s="181" t="s">
        <v>3944</v>
      </c>
      <c r="D3142" s="181" t="s">
        <v>167</v>
      </c>
      <c r="E3142" s="182" t="s">
        <v>3945</v>
      </c>
      <c r="F3142" s="183" t="s">
        <v>3946</v>
      </c>
      <c r="G3142" s="184" t="s">
        <v>3885</v>
      </c>
      <c r="H3142" s="185">
        <v>1</v>
      </c>
      <c r="I3142" s="186"/>
      <c r="J3142" s="187">
        <f>ROUND(I3142*H3142,2)</f>
        <v>0</v>
      </c>
      <c r="K3142" s="183" t="s">
        <v>531</v>
      </c>
      <c r="L3142" s="42"/>
      <c r="M3142" s="188" t="s">
        <v>19</v>
      </c>
      <c r="N3142" s="189" t="s">
        <v>41</v>
      </c>
      <c r="O3142" s="67"/>
      <c r="P3142" s="190">
        <f>O3142*H3142</f>
        <v>0</v>
      </c>
      <c r="Q3142" s="190">
        <v>0</v>
      </c>
      <c r="R3142" s="190">
        <f>Q3142*H3142</f>
        <v>0</v>
      </c>
      <c r="S3142" s="190">
        <v>0</v>
      </c>
      <c r="T3142" s="191">
        <f>S3142*H3142</f>
        <v>0</v>
      </c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R3142" s="192" t="s">
        <v>226</v>
      </c>
      <c r="AT3142" s="192" t="s">
        <v>167</v>
      </c>
      <c r="AU3142" s="192" t="s">
        <v>85</v>
      </c>
      <c r="AY3142" s="20" t="s">
        <v>165</v>
      </c>
      <c r="BE3142" s="193">
        <f>IF(N3142="základní",J3142,0)</f>
        <v>0</v>
      </c>
      <c r="BF3142" s="193">
        <f>IF(N3142="snížená",J3142,0)</f>
        <v>0</v>
      </c>
      <c r="BG3142" s="193">
        <f>IF(N3142="zákl. přenesená",J3142,0)</f>
        <v>0</v>
      </c>
      <c r="BH3142" s="193">
        <f>IF(N3142="sníž. přenesená",J3142,0)</f>
        <v>0</v>
      </c>
      <c r="BI3142" s="193">
        <f>IF(N3142="nulová",J3142,0)</f>
        <v>0</v>
      </c>
      <c r="BJ3142" s="20" t="s">
        <v>79</v>
      </c>
      <c r="BK3142" s="193">
        <f>ROUND(I3142*H3142,2)</f>
        <v>0</v>
      </c>
      <c r="BL3142" s="20" t="s">
        <v>226</v>
      </c>
      <c r="BM3142" s="192" t="s">
        <v>3947</v>
      </c>
    </row>
    <row r="3143" spans="1:65" s="2" customFormat="1" ht="19.5">
      <c r="A3143" s="37"/>
      <c r="B3143" s="38"/>
      <c r="C3143" s="39"/>
      <c r="D3143" s="201" t="s">
        <v>353</v>
      </c>
      <c r="E3143" s="39"/>
      <c r="F3143" s="232" t="s">
        <v>3887</v>
      </c>
      <c r="G3143" s="39"/>
      <c r="H3143" s="39"/>
      <c r="I3143" s="196"/>
      <c r="J3143" s="39"/>
      <c r="K3143" s="39"/>
      <c r="L3143" s="42"/>
      <c r="M3143" s="197"/>
      <c r="N3143" s="198"/>
      <c r="O3143" s="67"/>
      <c r="P3143" s="67"/>
      <c r="Q3143" s="67"/>
      <c r="R3143" s="67"/>
      <c r="S3143" s="67"/>
      <c r="T3143" s="68"/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T3143" s="20" t="s">
        <v>353</v>
      </c>
      <c r="AU3143" s="20" t="s">
        <v>85</v>
      </c>
    </row>
    <row r="3144" spans="1:65" s="2" customFormat="1" ht="24.2" customHeight="1">
      <c r="A3144" s="37"/>
      <c r="B3144" s="38"/>
      <c r="C3144" s="181" t="s">
        <v>2400</v>
      </c>
      <c r="D3144" s="181" t="s">
        <v>167</v>
      </c>
      <c r="E3144" s="182" t="s">
        <v>3948</v>
      </c>
      <c r="F3144" s="183" t="s">
        <v>3949</v>
      </c>
      <c r="G3144" s="184" t="s">
        <v>3950</v>
      </c>
      <c r="H3144" s="185">
        <v>1</v>
      </c>
      <c r="I3144" s="186"/>
      <c r="J3144" s="187">
        <f>ROUND(I3144*H3144,2)</f>
        <v>0</v>
      </c>
      <c r="K3144" s="183" t="s">
        <v>531</v>
      </c>
      <c r="L3144" s="42"/>
      <c r="M3144" s="188" t="s">
        <v>19</v>
      </c>
      <c r="N3144" s="189" t="s">
        <v>41</v>
      </c>
      <c r="O3144" s="67"/>
      <c r="P3144" s="190">
        <f>O3144*H3144</f>
        <v>0</v>
      </c>
      <c r="Q3144" s="190">
        <v>0</v>
      </c>
      <c r="R3144" s="190">
        <f>Q3144*H3144</f>
        <v>0</v>
      </c>
      <c r="S3144" s="190">
        <v>0</v>
      </c>
      <c r="T3144" s="191">
        <f>S3144*H3144</f>
        <v>0</v>
      </c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R3144" s="192" t="s">
        <v>226</v>
      </c>
      <c r="AT3144" s="192" t="s">
        <v>167</v>
      </c>
      <c r="AU3144" s="192" t="s">
        <v>85</v>
      </c>
      <c r="AY3144" s="20" t="s">
        <v>165</v>
      </c>
      <c r="BE3144" s="193">
        <f>IF(N3144="základní",J3144,0)</f>
        <v>0</v>
      </c>
      <c r="BF3144" s="193">
        <f>IF(N3144="snížená",J3144,0)</f>
        <v>0</v>
      </c>
      <c r="BG3144" s="193">
        <f>IF(N3144="zákl. přenesená",J3144,0)</f>
        <v>0</v>
      </c>
      <c r="BH3144" s="193">
        <f>IF(N3144="sníž. přenesená",J3144,0)</f>
        <v>0</v>
      </c>
      <c r="BI3144" s="193">
        <f>IF(N3144="nulová",J3144,0)</f>
        <v>0</v>
      </c>
      <c r="BJ3144" s="20" t="s">
        <v>79</v>
      </c>
      <c r="BK3144" s="193">
        <f>ROUND(I3144*H3144,2)</f>
        <v>0</v>
      </c>
      <c r="BL3144" s="20" t="s">
        <v>226</v>
      </c>
      <c r="BM3144" s="192" t="s">
        <v>3951</v>
      </c>
    </row>
    <row r="3145" spans="1:65" s="2" customFormat="1" ht="19.5">
      <c r="A3145" s="37"/>
      <c r="B3145" s="38"/>
      <c r="C3145" s="39"/>
      <c r="D3145" s="201" t="s">
        <v>353</v>
      </c>
      <c r="E3145" s="39"/>
      <c r="F3145" s="232" t="s">
        <v>3887</v>
      </c>
      <c r="G3145" s="39"/>
      <c r="H3145" s="39"/>
      <c r="I3145" s="196"/>
      <c r="J3145" s="39"/>
      <c r="K3145" s="39"/>
      <c r="L3145" s="42"/>
      <c r="M3145" s="197"/>
      <c r="N3145" s="198"/>
      <c r="O3145" s="67"/>
      <c r="P3145" s="67"/>
      <c r="Q3145" s="67"/>
      <c r="R3145" s="67"/>
      <c r="S3145" s="67"/>
      <c r="T3145" s="68"/>
      <c r="U3145" s="37"/>
      <c r="V3145" s="37"/>
      <c r="W3145" s="37"/>
      <c r="X3145" s="37"/>
      <c r="Y3145" s="37"/>
      <c r="Z3145" s="37"/>
      <c r="AA3145" s="37"/>
      <c r="AB3145" s="37"/>
      <c r="AC3145" s="37"/>
      <c r="AD3145" s="37"/>
      <c r="AE3145" s="37"/>
      <c r="AT3145" s="20" t="s">
        <v>353</v>
      </c>
      <c r="AU3145" s="20" t="s">
        <v>85</v>
      </c>
    </row>
    <row r="3146" spans="1:65" s="2" customFormat="1" ht="24.2" customHeight="1">
      <c r="A3146" s="37"/>
      <c r="B3146" s="38"/>
      <c r="C3146" s="181" t="s">
        <v>3952</v>
      </c>
      <c r="D3146" s="181" t="s">
        <v>167</v>
      </c>
      <c r="E3146" s="182" t="s">
        <v>3953</v>
      </c>
      <c r="F3146" s="183" t="s">
        <v>3954</v>
      </c>
      <c r="G3146" s="184" t="s">
        <v>3885</v>
      </c>
      <c r="H3146" s="185">
        <v>1</v>
      </c>
      <c r="I3146" s="186"/>
      <c r="J3146" s="187">
        <f>ROUND(I3146*H3146,2)</f>
        <v>0</v>
      </c>
      <c r="K3146" s="183" t="s">
        <v>531</v>
      </c>
      <c r="L3146" s="42"/>
      <c r="M3146" s="188" t="s">
        <v>19</v>
      </c>
      <c r="N3146" s="189" t="s">
        <v>41</v>
      </c>
      <c r="O3146" s="67"/>
      <c r="P3146" s="190">
        <f>O3146*H3146</f>
        <v>0</v>
      </c>
      <c r="Q3146" s="190">
        <v>0</v>
      </c>
      <c r="R3146" s="190">
        <f>Q3146*H3146</f>
        <v>0</v>
      </c>
      <c r="S3146" s="190">
        <v>0</v>
      </c>
      <c r="T3146" s="191">
        <f>S3146*H3146</f>
        <v>0</v>
      </c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R3146" s="192" t="s">
        <v>226</v>
      </c>
      <c r="AT3146" s="192" t="s">
        <v>167</v>
      </c>
      <c r="AU3146" s="192" t="s">
        <v>85</v>
      </c>
      <c r="AY3146" s="20" t="s">
        <v>165</v>
      </c>
      <c r="BE3146" s="193">
        <f>IF(N3146="základní",J3146,0)</f>
        <v>0</v>
      </c>
      <c r="BF3146" s="193">
        <f>IF(N3146="snížená",J3146,0)</f>
        <v>0</v>
      </c>
      <c r="BG3146" s="193">
        <f>IF(N3146="zákl. přenesená",J3146,0)</f>
        <v>0</v>
      </c>
      <c r="BH3146" s="193">
        <f>IF(N3146="sníž. přenesená",J3146,0)</f>
        <v>0</v>
      </c>
      <c r="BI3146" s="193">
        <f>IF(N3146="nulová",J3146,0)</f>
        <v>0</v>
      </c>
      <c r="BJ3146" s="20" t="s">
        <v>79</v>
      </c>
      <c r="BK3146" s="193">
        <f>ROUND(I3146*H3146,2)</f>
        <v>0</v>
      </c>
      <c r="BL3146" s="20" t="s">
        <v>226</v>
      </c>
      <c r="BM3146" s="192" t="s">
        <v>3955</v>
      </c>
    </row>
    <row r="3147" spans="1:65" s="2" customFormat="1" ht="19.5">
      <c r="A3147" s="37"/>
      <c r="B3147" s="38"/>
      <c r="C3147" s="39"/>
      <c r="D3147" s="201" t="s">
        <v>353</v>
      </c>
      <c r="E3147" s="39"/>
      <c r="F3147" s="232" t="s">
        <v>3887</v>
      </c>
      <c r="G3147" s="39"/>
      <c r="H3147" s="39"/>
      <c r="I3147" s="196"/>
      <c r="J3147" s="39"/>
      <c r="K3147" s="39"/>
      <c r="L3147" s="42"/>
      <c r="M3147" s="197"/>
      <c r="N3147" s="198"/>
      <c r="O3147" s="67"/>
      <c r="P3147" s="67"/>
      <c r="Q3147" s="67"/>
      <c r="R3147" s="67"/>
      <c r="S3147" s="67"/>
      <c r="T3147" s="68"/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T3147" s="20" t="s">
        <v>353</v>
      </c>
      <c r="AU3147" s="20" t="s">
        <v>85</v>
      </c>
    </row>
    <row r="3148" spans="1:65" s="2" customFormat="1" ht="24.2" customHeight="1">
      <c r="A3148" s="37"/>
      <c r="B3148" s="38"/>
      <c r="C3148" s="181" t="s">
        <v>2407</v>
      </c>
      <c r="D3148" s="181" t="s">
        <v>167</v>
      </c>
      <c r="E3148" s="182" t="s">
        <v>3956</v>
      </c>
      <c r="F3148" s="183" t="s">
        <v>3957</v>
      </c>
      <c r="G3148" s="184" t="s">
        <v>3885</v>
      </c>
      <c r="H3148" s="185">
        <v>1</v>
      </c>
      <c r="I3148" s="186"/>
      <c r="J3148" s="187">
        <f>ROUND(I3148*H3148,2)</f>
        <v>0</v>
      </c>
      <c r="K3148" s="183" t="s">
        <v>531</v>
      </c>
      <c r="L3148" s="42"/>
      <c r="M3148" s="188" t="s">
        <v>19</v>
      </c>
      <c r="N3148" s="189" t="s">
        <v>41</v>
      </c>
      <c r="O3148" s="67"/>
      <c r="P3148" s="190">
        <f>O3148*H3148</f>
        <v>0</v>
      </c>
      <c r="Q3148" s="190">
        <v>0</v>
      </c>
      <c r="R3148" s="190">
        <f>Q3148*H3148</f>
        <v>0</v>
      </c>
      <c r="S3148" s="190">
        <v>0</v>
      </c>
      <c r="T3148" s="191">
        <f>S3148*H3148</f>
        <v>0</v>
      </c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R3148" s="192" t="s">
        <v>226</v>
      </c>
      <c r="AT3148" s="192" t="s">
        <v>167</v>
      </c>
      <c r="AU3148" s="192" t="s">
        <v>85</v>
      </c>
      <c r="AY3148" s="20" t="s">
        <v>165</v>
      </c>
      <c r="BE3148" s="193">
        <f>IF(N3148="základní",J3148,0)</f>
        <v>0</v>
      </c>
      <c r="BF3148" s="193">
        <f>IF(N3148="snížená",J3148,0)</f>
        <v>0</v>
      </c>
      <c r="BG3148" s="193">
        <f>IF(N3148="zákl. přenesená",J3148,0)</f>
        <v>0</v>
      </c>
      <c r="BH3148" s="193">
        <f>IF(N3148="sníž. přenesená",J3148,0)</f>
        <v>0</v>
      </c>
      <c r="BI3148" s="193">
        <f>IF(N3148="nulová",J3148,0)</f>
        <v>0</v>
      </c>
      <c r="BJ3148" s="20" t="s">
        <v>79</v>
      </c>
      <c r="BK3148" s="193">
        <f>ROUND(I3148*H3148,2)</f>
        <v>0</v>
      </c>
      <c r="BL3148" s="20" t="s">
        <v>226</v>
      </c>
      <c r="BM3148" s="192" t="s">
        <v>3958</v>
      </c>
    </row>
    <row r="3149" spans="1:65" s="2" customFormat="1" ht="19.5">
      <c r="A3149" s="37"/>
      <c r="B3149" s="38"/>
      <c r="C3149" s="39"/>
      <c r="D3149" s="201" t="s">
        <v>353</v>
      </c>
      <c r="E3149" s="39"/>
      <c r="F3149" s="232" t="s">
        <v>3887</v>
      </c>
      <c r="G3149" s="39"/>
      <c r="H3149" s="39"/>
      <c r="I3149" s="196"/>
      <c r="J3149" s="39"/>
      <c r="K3149" s="39"/>
      <c r="L3149" s="42"/>
      <c r="M3149" s="197"/>
      <c r="N3149" s="198"/>
      <c r="O3149" s="67"/>
      <c r="P3149" s="67"/>
      <c r="Q3149" s="67"/>
      <c r="R3149" s="67"/>
      <c r="S3149" s="67"/>
      <c r="T3149" s="68"/>
      <c r="U3149" s="37"/>
      <c r="V3149" s="37"/>
      <c r="W3149" s="37"/>
      <c r="X3149" s="37"/>
      <c r="Y3149" s="37"/>
      <c r="Z3149" s="37"/>
      <c r="AA3149" s="37"/>
      <c r="AB3149" s="37"/>
      <c r="AC3149" s="37"/>
      <c r="AD3149" s="37"/>
      <c r="AE3149" s="37"/>
      <c r="AT3149" s="20" t="s">
        <v>353</v>
      </c>
      <c r="AU3149" s="20" t="s">
        <v>85</v>
      </c>
    </row>
    <row r="3150" spans="1:65" s="2" customFormat="1" ht="24.2" customHeight="1">
      <c r="A3150" s="37"/>
      <c r="B3150" s="38"/>
      <c r="C3150" s="181" t="s">
        <v>3959</v>
      </c>
      <c r="D3150" s="181" t="s">
        <v>167</v>
      </c>
      <c r="E3150" s="182" t="s">
        <v>3960</v>
      </c>
      <c r="F3150" s="183" t="s">
        <v>3961</v>
      </c>
      <c r="G3150" s="184" t="s">
        <v>3885</v>
      </c>
      <c r="H3150" s="185">
        <v>1</v>
      </c>
      <c r="I3150" s="186"/>
      <c r="J3150" s="187">
        <f>ROUND(I3150*H3150,2)</f>
        <v>0</v>
      </c>
      <c r="K3150" s="183" t="s">
        <v>531</v>
      </c>
      <c r="L3150" s="42"/>
      <c r="M3150" s="188" t="s">
        <v>19</v>
      </c>
      <c r="N3150" s="189" t="s">
        <v>41</v>
      </c>
      <c r="O3150" s="67"/>
      <c r="P3150" s="190">
        <f>O3150*H3150</f>
        <v>0</v>
      </c>
      <c r="Q3150" s="190">
        <v>0</v>
      </c>
      <c r="R3150" s="190">
        <f>Q3150*H3150</f>
        <v>0</v>
      </c>
      <c r="S3150" s="190">
        <v>0</v>
      </c>
      <c r="T3150" s="191">
        <f>S3150*H3150</f>
        <v>0</v>
      </c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R3150" s="192" t="s">
        <v>226</v>
      </c>
      <c r="AT3150" s="192" t="s">
        <v>167</v>
      </c>
      <c r="AU3150" s="192" t="s">
        <v>85</v>
      </c>
      <c r="AY3150" s="20" t="s">
        <v>165</v>
      </c>
      <c r="BE3150" s="193">
        <f>IF(N3150="základní",J3150,0)</f>
        <v>0</v>
      </c>
      <c r="BF3150" s="193">
        <f>IF(N3150="snížená",J3150,0)</f>
        <v>0</v>
      </c>
      <c r="BG3150" s="193">
        <f>IF(N3150="zákl. přenesená",J3150,0)</f>
        <v>0</v>
      </c>
      <c r="BH3150" s="193">
        <f>IF(N3150="sníž. přenesená",J3150,0)</f>
        <v>0</v>
      </c>
      <c r="BI3150" s="193">
        <f>IF(N3150="nulová",J3150,0)</f>
        <v>0</v>
      </c>
      <c r="BJ3150" s="20" t="s">
        <v>79</v>
      </c>
      <c r="BK3150" s="193">
        <f>ROUND(I3150*H3150,2)</f>
        <v>0</v>
      </c>
      <c r="BL3150" s="20" t="s">
        <v>226</v>
      </c>
      <c r="BM3150" s="192" t="s">
        <v>3962</v>
      </c>
    </row>
    <row r="3151" spans="1:65" s="2" customFormat="1" ht="19.5">
      <c r="A3151" s="37"/>
      <c r="B3151" s="38"/>
      <c r="C3151" s="39"/>
      <c r="D3151" s="201" t="s">
        <v>353</v>
      </c>
      <c r="E3151" s="39"/>
      <c r="F3151" s="232" t="s">
        <v>3887</v>
      </c>
      <c r="G3151" s="39"/>
      <c r="H3151" s="39"/>
      <c r="I3151" s="196"/>
      <c r="J3151" s="39"/>
      <c r="K3151" s="39"/>
      <c r="L3151" s="42"/>
      <c r="M3151" s="197"/>
      <c r="N3151" s="198"/>
      <c r="O3151" s="67"/>
      <c r="P3151" s="67"/>
      <c r="Q3151" s="67"/>
      <c r="R3151" s="67"/>
      <c r="S3151" s="67"/>
      <c r="T3151" s="68"/>
      <c r="U3151" s="37"/>
      <c r="V3151" s="37"/>
      <c r="W3151" s="37"/>
      <c r="X3151" s="37"/>
      <c r="Y3151" s="37"/>
      <c r="Z3151" s="37"/>
      <c r="AA3151" s="37"/>
      <c r="AB3151" s="37"/>
      <c r="AC3151" s="37"/>
      <c r="AD3151" s="37"/>
      <c r="AE3151" s="37"/>
      <c r="AT3151" s="20" t="s">
        <v>353</v>
      </c>
      <c r="AU3151" s="20" t="s">
        <v>85</v>
      </c>
    </row>
    <row r="3152" spans="1:65" s="2" customFormat="1" ht="24.2" customHeight="1">
      <c r="A3152" s="37"/>
      <c r="B3152" s="38"/>
      <c r="C3152" s="181" t="s">
        <v>2418</v>
      </c>
      <c r="D3152" s="181" t="s">
        <v>167</v>
      </c>
      <c r="E3152" s="182" t="s">
        <v>3963</v>
      </c>
      <c r="F3152" s="183" t="s">
        <v>3964</v>
      </c>
      <c r="G3152" s="184" t="s">
        <v>3885</v>
      </c>
      <c r="H3152" s="185">
        <v>1</v>
      </c>
      <c r="I3152" s="186"/>
      <c r="J3152" s="187">
        <f>ROUND(I3152*H3152,2)</f>
        <v>0</v>
      </c>
      <c r="K3152" s="183" t="s">
        <v>531</v>
      </c>
      <c r="L3152" s="42"/>
      <c r="M3152" s="188" t="s">
        <v>19</v>
      </c>
      <c r="N3152" s="189" t="s">
        <v>41</v>
      </c>
      <c r="O3152" s="67"/>
      <c r="P3152" s="190">
        <f>O3152*H3152</f>
        <v>0</v>
      </c>
      <c r="Q3152" s="190">
        <v>0</v>
      </c>
      <c r="R3152" s="190">
        <f>Q3152*H3152</f>
        <v>0</v>
      </c>
      <c r="S3152" s="190">
        <v>0</v>
      </c>
      <c r="T3152" s="191">
        <f>S3152*H3152</f>
        <v>0</v>
      </c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R3152" s="192" t="s">
        <v>226</v>
      </c>
      <c r="AT3152" s="192" t="s">
        <v>167</v>
      </c>
      <c r="AU3152" s="192" t="s">
        <v>85</v>
      </c>
      <c r="AY3152" s="20" t="s">
        <v>165</v>
      </c>
      <c r="BE3152" s="193">
        <f>IF(N3152="základní",J3152,0)</f>
        <v>0</v>
      </c>
      <c r="BF3152" s="193">
        <f>IF(N3152="snížená",J3152,0)</f>
        <v>0</v>
      </c>
      <c r="BG3152" s="193">
        <f>IF(N3152="zákl. přenesená",J3152,0)</f>
        <v>0</v>
      </c>
      <c r="BH3152" s="193">
        <f>IF(N3152="sníž. přenesená",J3152,0)</f>
        <v>0</v>
      </c>
      <c r="BI3152" s="193">
        <f>IF(N3152="nulová",J3152,0)</f>
        <v>0</v>
      </c>
      <c r="BJ3152" s="20" t="s">
        <v>79</v>
      </c>
      <c r="BK3152" s="193">
        <f>ROUND(I3152*H3152,2)</f>
        <v>0</v>
      </c>
      <c r="BL3152" s="20" t="s">
        <v>226</v>
      </c>
      <c r="BM3152" s="192" t="s">
        <v>3965</v>
      </c>
    </row>
    <row r="3153" spans="1:65" s="2" customFormat="1" ht="19.5">
      <c r="A3153" s="37"/>
      <c r="B3153" s="38"/>
      <c r="C3153" s="39"/>
      <c r="D3153" s="201" t="s">
        <v>353</v>
      </c>
      <c r="E3153" s="39"/>
      <c r="F3153" s="232" t="s">
        <v>3887</v>
      </c>
      <c r="G3153" s="39"/>
      <c r="H3153" s="39"/>
      <c r="I3153" s="196"/>
      <c r="J3153" s="39"/>
      <c r="K3153" s="39"/>
      <c r="L3153" s="42"/>
      <c r="M3153" s="197"/>
      <c r="N3153" s="198"/>
      <c r="O3153" s="67"/>
      <c r="P3153" s="67"/>
      <c r="Q3153" s="67"/>
      <c r="R3153" s="67"/>
      <c r="S3153" s="67"/>
      <c r="T3153" s="68"/>
      <c r="U3153" s="37"/>
      <c r="V3153" s="37"/>
      <c r="W3153" s="37"/>
      <c r="X3153" s="37"/>
      <c r="Y3153" s="37"/>
      <c r="Z3153" s="37"/>
      <c r="AA3153" s="37"/>
      <c r="AB3153" s="37"/>
      <c r="AC3153" s="37"/>
      <c r="AD3153" s="37"/>
      <c r="AE3153" s="37"/>
      <c r="AT3153" s="20" t="s">
        <v>353</v>
      </c>
      <c r="AU3153" s="20" t="s">
        <v>85</v>
      </c>
    </row>
    <row r="3154" spans="1:65" s="2" customFormat="1" ht="24.2" customHeight="1">
      <c r="A3154" s="37"/>
      <c r="B3154" s="38"/>
      <c r="C3154" s="181" t="s">
        <v>3966</v>
      </c>
      <c r="D3154" s="181" t="s">
        <v>167</v>
      </c>
      <c r="E3154" s="182" t="s">
        <v>3967</v>
      </c>
      <c r="F3154" s="183" t="s">
        <v>3968</v>
      </c>
      <c r="G3154" s="184" t="s">
        <v>3885</v>
      </c>
      <c r="H3154" s="185">
        <v>1</v>
      </c>
      <c r="I3154" s="186"/>
      <c r="J3154" s="187">
        <f>ROUND(I3154*H3154,2)</f>
        <v>0</v>
      </c>
      <c r="K3154" s="183" t="s">
        <v>531</v>
      </c>
      <c r="L3154" s="42"/>
      <c r="M3154" s="188" t="s">
        <v>19</v>
      </c>
      <c r="N3154" s="189" t="s">
        <v>41</v>
      </c>
      <c r="O3154" s="67"/>
      <c r="P3154" s="190">
        <f>O3154*H3154</f>
        <v>0</v>
      </c>
      <c r="Q3154" s="190">
        <v>0</v>
      </c>
      <c r="R3154" s="190">
        <f>Q3154*H3154</f>
        <v>0</v>
      </c>
      <c r="S3154" s="190">
        <v>0</v>
      </c>
      <c r="T3154" s="191">
        <f>S3154*H3154</f>
        <v>0</v>
      </c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R3154" s="192" t="s">
        <v>226</v>
      </c>
      <c r="AT3154" s="192" t="s">
        <v>167</v>
      </c>
      <c r="AU3154" s="192" t="s">
        <v>85</v>
      </c>
      <c r="AY3154" s="20" t="s">
        <v>165</v>
      </c>
      <c r="BE3154" s="193">
        <f>IF(N3154="základní",J3154,0)</f>
        <v>0</v>
      </c>
      <c r="BF3154" s="193">
        <f>IF(N3154="snížená",J3154,0)</f>
        <v>0</v>
      </c>
      <c r="BG3154" s="193">
        <f>IF(N3154="zákl. přenesená",J3154,0)</f>
        <v>0</v>
      </c>
      <c r="BH3154" s="193">
        <f>IF(N3154="sníž. přenesená",J3154,0)</f>
        <v>0</v>
      </c>
      <c r="BI3154" s="193">
        <f>IF(N3154="nulová",J3154,0)</f>
        <v>0</v>
      </c>
      <c r="BJ3154" s="20" t="s">
        <v>79</v>
      </c>
      <c r="BK3154" s="193">
        <f>ROUND(I3154*H3154,2)</f>
        <v>0</v>
      </c>
      <c r="BL3154" s="20" t="s">
        <v>226</v>
      </c>
      <c r="BM3154" s="192" t="s">
        <v>3969</v>
      </c>
    </row>
    <row r="3155" spans="1:65" s="2" customFormat="1" ht="19.5">
      <c r="A3155" s="37"/>
      <c r="B3155" s="38"/>
      <c r="C3155" s="39"/>
      <c r="D3155" s="201" t="s">
        <v>353</v>
      </c>
      <c r="E3155" s="39"/>
      <c r="F3155" s="232" t="s">
        <v>3887</v>
      </c>
      <c r="G3155" s="39"/>
      <c r="H3155" s="39"/>
      <c r="I3155" s="196"/>
      <c r="J3155" s="39"/>
      <c r="K3155" s="39"/>
      <c r="L3155" s="42"/>
      <c r="M3155" s="197"/>
      <c r="N3155" s="198"/>
      <c r="O3155" s="67"/>
      <c r="P3155" s="67"/>
      <c r="Q3155" s="67"/>
      <c r="R3155" s="67"/>
      <c r="S3155" s="67"/>
      <c r="T3155" s="68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T3155" s="20" t="s">
        <v>353</v>
      </c>
      <c r="AU3155" s="20" t="s">
        <v>85</v>
      </c>
    </row>
    <row r="3156" spans="1:65" s="2" customFormat="1" ht="24.2" customHeight="1">
      <c r="A3156" s="37"/>
      <c r="B3156" s="38"/>
      <c r="C3156" s="181" t="s">
        <v>2428</v>
      </c>
      <c r="D3156" s="181" t="s">
        <v>167</v>
      </c>
      <c r="E3156" s="182" t="s">
        <v>3970</v>
      </c>
      <c r="F3156" s="183" t="s">
        <v>3971</v>
      </c>
      <c r="G3156" s="184" t="s">
        <v>3885</v>
      </c>
      <c r="H3156" s="185">
        <v>1</v>
      </c>
      <c r="I3156" s="186"/>
      <c r="J3156" s="187">
        <f>ROUND(I3156*H3156,2)</f>
        <v>0</v>
      </c>
      <c r="K3156" s="183" t="s">
        <v>531</v>
      </c>
      <c r="L3156" s="42"/>
      <c r="M3156" s="188" t="s">
        <v>19</v>
      </c>
      <c r="N3156" s="189" t="s">
        <v>41</v>
      </c>
      <c r="O3156" s="67"/>
      <c r="P3156" s="190">
        <f>O3156*H3156</f>
        <v>0</v>
      </c>
      <c r="Q3156" s="190">
        <v>0</v>
      </c>
      <c r="R3156" s="190">
        <f>Q3156*H3156</f>
        <v>0</v>
      </c>
      <c r="S3156" s="190">
        <v>0</v>
      </c>
      <c r="T3156" s="191">
        <f>S3156*H3156</f>
        <v>0</v>
      </c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R3156" s="192" t="s">
        <v>226</v>
      </c>
      <c r="AT3156" s="192" t="s">
        <v>167</v>
      </c>
      <c r="AU3156" s="192" t="s">
        <v>85</v>
      </c>
      <c r="AY3156" s="20" t="s">
        <v>165</v>
      </c>
      <c r="BE3156" s="193">
        <f>IF(N3156="základní",J3156,0)</f>
        <v>0</v>
      </c>
      <c r="BF3156" s="193">
        <f>IF(N3156="snížená",J3156,0)</f>
        <v>0</v>
      </c>
      <c r="BG3156" s="193">
        <f>IF(N3156="zákl. přenesená",J3156,0)</f>
        <v>0</v>
      </c>
      <c r="BH3156" s="193">
        <f>IF(N3156="sníž. přenesená",J3156,0)</f>
        <v>0</v>
      </c>
      <c r="BI3156" s="193">
        <f>IF(N3156="nulová",J3156,0)</f>
        <v>0</v>
      </c>
      <c r="BJ3156" s="20" t="s">
        <v>79</v>
      </c>
      <c r="BK3156" s="193">
        <f>ROUND(I3156*H3156,2)</f>
        <v>0</v>
      </c>
      <c r="BL3156" s="20" t="s">
        <v>226</v>
      </c>
      <c r="BM3156" s="192" t="s">
        <v>3972</v>
      </c>
    </row>
    <row r="3157" spans="1:65" s="2" customFormat="1" ht="19.5">
      <c r="A3157" s="37"/>
      <c r="B3157" s="38"/>
      <c r="C3157" s="39"/>
      <c r="D3157" s="201" t="s">
        <v>353</v>
      </c>
      <c r="E3157" s="39"/>
      <c r="F3157" s="232" t="s">
        <v>3887</v>
      </c>
      <c r="G3157" s="39"/>
      <c r="H3157" s="39"/>
      <c r="I3157" s="196"/>
      <c r="J3157" s="39"/>
      <c r="K3157" s="39"/>
      <c r="L3157" s="42"/>
      <c r="M3157" s="197"/>
      <c r="N3157" s="198"/>
      <c r="O3157" s="67"/>
      <c r="P3157" s="67"/>
      <c r="Q3157" s="67"/>
      <c r="R3157" s="67"/>
      <c r="S3157" s="67"/>
      <c r="T3157" s="68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T3157" s="20" t="s">
        <v>353</v>
      </c>
      <c r="AU3157" s="20" t="s">
        <v>85</v>
      </c>
    </row>
    <row r="3158" spans="1:65" s="2" customFormat="1" ht="24.2" customHeight="1">
      <c r="A3158" s="37"/>
      <c r="B3158" s="38"/>
      <c r="C3158" s="181" t="s">
        <v>3973</v>
      </c>
      <c r="D3158" s="181" t="s">
        <v>167</v>
      </c>
      <c r="E3158" s="182" t="s">
        <v>3974</v>
      </c>
      <c r="F3158" s="183" t="s">
        <v>3975</v>
      </c>
      <c r="G3158" s="184" t="s">
        <v>3885</v>
      </c>
      <c r="H3158" s="185">
        <v>1</v>
      </c>
      <c r="I3158" s="186"/>
      <c r="J3158" s="187">
        <f>ROUND(I3158*H3158,2)</f>
        <v>0</v>
      </c>
      <c r="K3158" s="183" t="s">
        <v>531</v>
      </c>
      <c r="L3158" s="42"/>
      <c r="M3158" s="188" t="s">
        <v>19</v>
      </c>
      <c r="N3158" s="189" t="s">
        <v>41</v>
      </c>
      <c r="O3158" s="67"/>
      <c r="P3158" s="190">
        <f>O3158*H3158</f>
        <v>0</v>
      </c>
      <c r="Q3158" s="190">
        <v>0</v>
      </c>
      <c r="R3158" s="190">
        <f>Q3158*H3158</f>
        <v>0</v>
      </c>
      <c r="S3158" s="190">
        <v>0</v>
      </c>
      <c r="T3158" s="191">
        <f>S3158*H3158</f>
        <v>0</v>
      </c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R3158" s="192" t="s">
        <v>226</v>
      </c>
      <c r="AT3158" s="192" t="s">
        <v>167</v>
      </c>
      <c r="AU3158" s="192" t="s">
        <v>85</v>
      </c>
      <c r="AY3158" s="20" t="s">
        <v>165</v>
      </c>
      <c r="BE3158" s="193">
        <f>IF(N3158="základní",J3158,0)</f>
        <v>0</v>
      </c>
      <c r="BF3158" s="193">
        <f>IF(N3158="snížená",J3158,0)</f>
        <v>0</v>
      </c>
      <c r="BG3158" s="193">
        <f>IF(N3158="zákl. přenesená",J3158,0)</f>
        <v>0</v>
      </c>
      <c r="BH3158" s="193">
        <f>IF(N3158="sníž. přenesená",J3158,0)</f>
        <v>0</v>
      </c>
      <c r="BI3158" s="193">
        <f>IF(N3158="nulová",J3158,0)</f>
        <v>0</v>
      </c>
      <c r="BJ3158" s="20" t="s">
        <v>79</v>
      </c>
      <c r="BK3158" s="193">
        <f>ROUND(I3158*H3158,2)</f>
        <v>0</v>
      </c>
      <c r="BL3158" s="20" t="s">
        <v>226</v>
      </c>
      <c r="BM3158" s="192" t="s">
        <v>3976</v>
      </c>
    </row>
    <row r="3159" spans="1:65" s="2" customFormat="1" ht="19.5">
      <c r="A3159" s="37"/>
      <c r="B3159" s="38"/>
      <c r="C3159" s="39"/>
      <c r="D3159" s="201" t="s">
        <v>353</v>
      </c>
      <c r="E3159" s="39"/>
      <c r="F3159" s="232" t="s">
        <v>3887</v>
      </c>
      <c r="G3159" s="39"/>
      <c r="H3159" s="39"/>
      <c r="I3159" s="196"/>
      <c r="J3159" s="39"/>
      <c r="K3159" s="39"/>
      <c r="L3159" s="42"/>
      <c r="M3159" s="197"/>
      <c r="N3159" s="198"/>
      <c r="O3159" s="67"/>
      <c r="P3159" s="67"/>
      <c r="Q3159" s="67"/>
      <c r="R3159" s="67"/>
      <c r="S3159" s="67"/>
      <c r="T3159" s="68"/>
      <c r="U3159" s="37"/>
      <c r="V3159" s="37"/>
      <c r="W3159" s="37"/>
      <c r="X3159" s="37"/>
      <c r="Y3159" s="37"/>
      <c r="Z3159" s="37"/>
      <c r="AA3159" s="37"/>
      <c r="AB3159" s="37"/>
      <c r="AC3159" s="37"/>
      <c r="AD3159" s="37"/>
      <c r="AE3159" s="37"/>
      <c r="AT3159" s="20" t="s">
        <v>353</v>
      </c>
      <c r="AU3159" s="20" t="s">
        <v>85</v>
      </c>
    </row>
    <row r="3160" spans="1:65" s="2" customFormat="1" ht="24.2" customHeight="1">
      <c r="A3160" s="37"/>
      <c r="B3160" s="38"/>
      <c r="C3160" s="181" t="s">
        <v>2434</v>
      </c>
      <c r="D3160" s="181" t="s">
        <v>167</v>
      </c>
      <c r="E3160" s="182" t="s">
        <v>3977</v>
      </c>
      <c r="F3160" s="183" t="s">
        <v>3978</v>
      </c>
      <c r="G3160" s="184" t="s">
        <v>3885</v>
      </c>
      <c r="H3160" s="185">
        <v>1</v>
      </c>
      <c r="I3160" s="186"/>
      <c r="J3160" s="187">
        <f>ROUND(I3160*H3160,2)</f>
        <v>0</v>
      </c>
      <c r="K3160" s="183" t="s">
        <v>531</v>
      </c>
      <c r="L3160" s="42"/>
      <c r="M3160" s="188" t="s">
        <v>19</v>
      </c>
      <c r="N3160" s="189" t="s">
        <v>41</v>
      </c>
      <c r="O3160" s="67"/>
      <c r="P3160" s="190">
        <f>O3160*H3160</f>
        <v>0</v>
      </c>
      <c r="Q3160" s="190">
        <v>0</v>
      </c>
      <c r="R3160" s="190">
        <f>Q3160*H3160</f>
        <v>0</v>
      </c>
      <c r="S3160" s="190">
        <v>0</v>
      </c>
      <c r="T3160" s="191">
        <f>S3160*H3160</f>
        <v>0</v>
      </c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R3160" s="192" t="s">
        <v>226</v>
      </c>
      <c r="AT3160" s="192" t="s">
        <v>167</v>
      </c>
      <c r="AU3160" s="192" t="s">
        <v>85</v>
      </c>
      <c r="AY3160" s="20" t="s">
        <v>165</v>
      </c>
      <c r="BE3160" s="193">
        <f>IF(N3160="základní",J3160,0)</f>
        <v>0</v>
      </c>
      <c r="BF3160" s="193">
        <f>IF(N3160="snížená",J3160,0)</f>
        <v>0</v>
      </c>
      <c r="BG3160" s="193">
        <f>IF(N3160="zákl. přenesená",J3160,0)</f>
        <v>0</v>
      </c>
      <c r="BH3160" s="193">
        <f>IF(N3160="sníž. přenesená",J3160,0)</f>
        <v>0</v>
      </c>
      <c r="BI3160" s="193">
        <f>IF(N3160="nulová",J3160,0)</f>
        <v>0</v>
      </c>
      <c r="BJ3160" s="20" t="s">
        <v>79</v>
      </c>
      <c r="BK3160" s="193">
        <f>ROUND(I3160*H3160,2)</f>
        <v>0</v>
      </c>
      <c r="BL3160" s="20" t="s">
        <v>226</v>
      </c>
      <c r="BM3160" s="192" t="s">
        <v>3979</v>
      </c>
    </row>
    <row r="3161" spans="1:65" s="2" customFormat="1" ht="19.5">
      <c r="A3161" s="37"/>
      <c r="B3161" s="38"/>
      <c r="C3161" s="39"/>
      <c r="D3161" s="201" t="s">
        <v>353</v>
      </c>
      <c r="E3161" s="39"/>
      <c r="F3161" s="232" t="s">
        <v>3887</v>
      </c>
      <c r="G3161" s="39"/>
      <c r="H3161" s="39"/>
      <c r="I3161" s="196"/>
      <c r="J3161" s="39"/>
      <c r="K3161" s="39"/>
      <c r="L3161" s="42"/>
      <c r="M3161" s="197"/>
      <c r="N3161" s="198"/>
      <c r="O3161" s="67"/>
      <c r="P3161" s="67"/>
      <c r="Q3161" s="67"/>
      <c r="R3161" s="67"/>
      <c r="S3161" s="67"/>
      <c r="T3161" s="68"/>
      <c r="U3161" s="37"/>
      <c r="V3161" s="37"/>
      <c r="W3161" s="37"/>
      <c r="X3161" s="37"/>
      <c r="Y3161" s="37"/>
      <c r="Z3161" s="37"/>
      <c r="AA3161" s="37"/>
      <c r="AB3161" s="37"/>
      <c r="AC3161" s="37"/>
      <c r="AD3161" s="37"/>
      <c r="AE3161" s="37"/>
      <c r="AT3161" s="20" t="s">
        <v>353</v>
      </c>
      <c r="AU3161" s="20" t="s">
        <v>85</v>
      </c>
    </row>
    <row r="3162" spans="1:65" s="2" customFormat="1" ht="24.2" customHeight="1">
      <c r="A3162" s="37"/>
      <c r="B3162" s="38"/>
      <c r="C3162" s="181" t="s">
        <v>3980</v>
      </c>
      <c r="D3162" s="181" t="s">
        <v>167</v>
      </c>
      <c r="E3162" s="182" t="s">
        <v>3981</v>
      </c>
      <c r="F3162" s="183" t="s">
        <v>3982</v>
      </c>
      <c r="G3162" s="184" t="s">
        <v>3885</v>
      </c>
      <c r="H3162" s="185">
        <v>1</v>
      </c>
      <c r="I3162" s="186"/>
      <c r="J3162" s="187">
        <f>ROUND(I3162*H3162,2)</f>
        <v>0</v>
      </c>
      <c r="K3162" s="183" t="s">
        <v>531</v>
      </c>
      <c r="L3162" s="42"/>
      <c r="M3162" s="188" t="s">
        <v>19</v>
      </c>
      <c r="N3162" s="189" t="s">
        <v>41</v>
      </c>
      <c r="O3162" s="67"/>
      <c r="P3162" s="190">
        <f>O3162*H3162</f>
        <v>0</v>
      </c>
      <c r="Q3162" s="190">
        <v>0</v>
      </c>
      <c r="R3162" s="190">
        <f>Q3162*H3162</f>
        <v>0</v>
      </c>
      <c r="S3162" s="190">
        <v>0</v>
      </c>
      <c r="T3162" s="191">
        <f>S3162*H3162</f>
        <v>0</v>
      </c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R3162" s="192" t="s">
        <v>226</v>
      </c>
      <c r="AT3162" s="192" t="s">
        <v>167</v>
      </c>
      <c r="AU3162" s="192" t="s">
        <v>85</v>
      </c>
      <c r="AY3162" s="20" t="s">
        <v>165</v>
      </c>
      <c r="BE3162" s="193">
        <f>IF(N3162="základní",J3162,0)</f>
        <v>0</v>
      </c>
      <c r="BF3162" s="193">
        <f>IF(N3162="snížená",J3162,0)</f>
        <v>0</v>
      </c>
      <c r="BG3162" s="193">
        <f>IF(N3162="zákl. přenesená",J3162,0)</f>
        <v>0</v>
      </c>
      <c r="BH3162" s="193">
        <f>IF(N3162="sníž. přenesená",J3162,0)</f>
        <v>0</v>
      </c>
      <c r="BI3162" s="193">
        <f>IF(N3162="nulová",J3162,0)</f>
        <v>0</v>
      </c>
      <c r="BJ3162" s="20" t="s">
        <v>79</v>
      </c>
      <c r="BK3162" s="193">
        <f>ROUND(I3162*H3162,2)</f>
        <v>0</v>
      </c>
      <c r="BL3162" s="20" t="s">
        <v>226</v>
      </c>
      <c r="BM3162" s="192" t="s">
        <v>3983</v>
      </c>
    </row>
    <row r="3163" spans="1:65" s="2" customFormat="1" ht="19.5">
      <c r="A3163" s="37"/>
      <c r="B3163" s="38"/>
      <c r="C3163" s="39"/>
      <c r="D3163" s="201" t="s">
        <v>353</v>
      </c>
      <c r="E3163" s="39"/>
      <c r="F3163" s="232" t="s">
        <v>3887</v>
      </c>
      <c r="G3163" s="39"/>
      <c r="H3163" s="39"/>
      <c r="I3163" s="196"/>
      <c r="J3163" s="39"/>
      <c r="K3163" s="39"/>
      <c r="L3163" s="42"/>
      <c r="M3163" s="197"/>
      <c r="N3163" s="198"/>
      <c r="O3163" s="67"/>
      <c r="P3163" s="67"/>
      <c r="Q3163" s="67"/>
      <c r="R3163" s="67"/>
      <c r="S3163" s="67"/>
      <c r="T3163" s="68"/>
      <c r="U3163" s="37"/>
      <c r="V3163" s="37"/>
      <c r="W3163" s="37"/>
      <c r="X3163" s="37"/>
      <c r="Y3163" s="37"/>
      <c r="Z3163" s="37"/>
      <c r="AA3163" s="37"/>
      <c r="AB3163" s="37"/>
      <c r="AC3163" s="37"/>
      <c r="AD3163" s="37"/>
      <c r="AE3163" s="37"/>
      <c r="AT3163" s="20" t="s">
        <v>353</v>
      </c>
      <c r="AU3163" s="20" t="s">
        <v>85</v>
      </c>
    </row>
    <row r="3164" spans="1:65" s="2" customFormat="1" ht="24.2" customHeight="1">
      <c r="A3164" s="37"/>
      <c r="B3164" s="38"/>
      <c r="C3164" s="181" t="s">
        <v>2439</v>
      </c>
      <c r="D3164" s="181" t="s">
        <v>167</v>
      </c>
      <c r="E3164" s="182" t="s">
        <v>3984</v>
      </c>
      <c r="F3164" s="183" t="s">
        <v>3985</v>
      </c>
      <c r="G3164" s="184" t="s">
        <v>3885</v>
      </c>
      <c r="H3164" s="185">
        <v>1</v>
      </c>
      <c r="I3164" s="186"/>
      <c r="J3164" s="187">
        <f>ROUND(I3164*H3164,2)</f>
        <v>0</v>
      </c>
      <c r="K3164" s="183" t="s">
        <v>531</v>
      </c>
      <c r="L3164" s="42"/>
      <c r="M3164" s="188" t="s">
        <v>19</v>
      </c>
      <c r="N3164" s="189" t="s">
        <v>41</v>
      </c>
      <c r="O3164" s="67"/>
      <c r="P3164" s="190">
        <f>O3164*H3164</f>
        <v>0</v>
      </c>
      <c r="Q3164" s="190">
        <v>0</v>
      </c>
      <c r="R3164" s="190">
        <f>Q3164*H3164</f>
        <v>0</v>
      </c>
      <c r="S3164" s="190">
        <v>0</v>
      </c>
      <c r="T3164" s="191">
        <f>S3164*H3164</f>
        <v>0</v>
      </c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R3164" s="192" t="s">
        <v>226</v>
      </c>
      <c r="AT3164" s="192" t="s">
        <v>167</v>
      </c>
      <c r="AU3164" s="192" t="s">
        <v>85</v>
      </c>
      <c r="AY3164" s="20" t="s">
        <v>165</v>
      </c>
      <c r="BE3164" s="193">
        <f>IF(N3164="základní",J3164,0)</f>
        <v>0</v>
      </c>
      <c r="BF3164" s="193">
        <f>IF(N3164="snížená",J3164,0)</f>
        <v>0</v>
      </c>
      <c r="BG3164" s="193">
        <f>IF(N3164="zákl. přenesená",J3164,0)</f>
        <v>0</v>
      </c>
      <c r="BH3164" s="193">
        <f>IF(N3164="sníž. přenesená",J3164,0)</f>
        <v>0</v>
      </c>
      <c r="BI3164" s="193">
        <f>IF(N3164="nulová",J3164,0)</f>
        <v>0</v>
      </c>
      <c r="BJ3164" s="20" t="s">
        <v>79</v>
      </c>
      <c r="BK3164" s="193">
        <f>ROUND(I3164*H3164,2)</f>
        <v>0</v>
      </c>
      <c r="BL3164" s="20" t="s">
        <v>226</v>
      </c>
      <c r="BM3164" s="192" t="s">
        <v>3986</v>
      </c>
    </row>
    <row r="3165" spans="1:65" s="2" customFormat="1" ht="19.5">
      <c r="A3165" s="37"/>
      <c r="B3165" s="38"/>
      <c r="C3165" s="39"/>
      <c r="D3165" s="201" t="s">
        <v>353</v>
      </c>
      <c r="E3165" s="39"/>
      <c r="F3165" s="232" t="s">
        <v>3887</v>
      </c>
      <c r="G3165" s="39"/>
      <c r="H3165" s="39"/>
      <c r="I3165" s="196"/>
      <c r="J3165" s="39"/>
      <c r="K3165" s="39"/>
      <c r="L3165" s="42"/>
      <c r="M3165" s="197"/>
      <c r="N3165" s="198"/>
      <c r="O3165" s="67"/>
      <c r="P3165" s="67"/>
      <c r="Q3165" s="67"/>
      <c r="R3165" s="67"/>
      <c r="S3165" s="67"/>
      <c r="T3165" s="68"/>
      <c r="U3165" s="37"/>
      <c r="V3165" s="37"/>
      <c r="W3165" s="37"/>
      <c r="X3165" s="37"/>
      <c r="Y3165" s="37"/>
      <c r="Z3165" s="37"/>
      <c r="AA3165" s="37"/>
      <c r="AB3165" s="37"/>
      <c r="AC3165" s="37"/>
      <c r="AD3165" s="37"/>
      <c r="AE3165" s="37"/>
      <c r="AT3165" s="20" t="s">
        <v>353</v>
      </c>
      <c r="AU3165" s="20" t="s">
        <v>85</v>
      </c>
    </row>
    <row r="3166" spans="1:65" s="2" customFormat="1" ht="24.2" customHeight="1">
      <c r="A3166" s="37"/>
      <c r="B3166" s="38"/>
      <c r="C3166" s="181" t="s">
        <v>3987</v>
      </c>
      <c r="D3166" s="181" t="s">
        <v>167</v>
      </c>
      <c r="E3166" s="182" t="s">
        <v>3988</v>
      </c>
      <c r="F3166" s="183" t="s">
        <v>3989</v>
      </c>
      <c r="G3166" s="184" t="s">
        <v>3885</v>
      </c>
      <c r="H3166" s="185">
        <v>1</v>
      </c>
      <c r="I3166" s="186"/>
      <c r="J3166" s="187">
        <f>ROUND(I3166*H3166,2)</f>
        <v>0</v>
      </c>
      <c r="K3166" s="183" t="s">
        <v>531</v>
      </c>
      <c r="L3166" s="42"/>
      <c r="M3166" s="188" t="s">
        <v>19</v>
      </c>
      <c r="N3166" s="189" t="s">
        <v>41</v>
      </c>
      <c r="O3166" s="67"/>
      <c r="P3166" s="190">
        <f>O3166*H3166</f>
        <v>0</v>
      </c>
      <c r="Q3166" s="190">
        <v>0</v>
      </c>
      <c r="R3166" s="190">
        <f>Q3166*H3166</f>
        <v>0</v>
      </c>
      <c r="S3166" s="190">
        <v>0</v>
      </c>
      <c r="T3166" s="191">
        <f>S3166*H3166</f>
        <v>0</v>
      </c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R3166" s="192" t="s">
        <v>226</v>
      </c>
      <c r="AT3166" s="192" t="s">
        <v>167</v>
      </c>
      <c r="AU3166" s="192" t="s">
        <v>85</v>
      </c>
      <c r="AY3166" s="20" t="s">
        <v>165</v>
      </c>
      <c r="BE3166" s="193">
        <f>IF(N3166="základní",J3166,0)</f>
        <v>0</v>
      </c>
      <c r="BF3166" s="193">
        <f>IF(N3166="snížená",J3166,0)</f>
        <v>0</v>
      </c>
      <c r="BG3166" s="193">
        <f>IF(N3166="zákl. přenesená",J3166,0)</f>
        <v>0</v>
      </c>
      <c r="BH3166" s="193">
        <f>IF(N3166="sníž. přenesená",J3166,0)</f>
        <v>0</v>
      </c>
      <c r="BI3166" s="193">
        <f>IF(N3166="nulová",J3166,0)</f>
        <v>0</v>
      </c>
      <c r="BJ3166" s="20" t="s">
        <v>79</v>
      </c>
      <c r="BK3166" s="193">
        <f>ROUND(I3166*H3166,2)</f>
        <v>0</v>
      </c>
      <c r="BL3166" s="20" t="s">
        <v>226</v>
      </c>
      <c r="BM3166" s="192" t="s">
        <v>3990</v>
      </c>
    </row>
    <row r="3167" spans="1:65" s="2" customFormat="1" ht="19.5">
      <c r="A3167" s="37"/>
      <c r="B3167" s="38"/>
      <c r="C3167" s="39"/>
      <c r="D3167" s="201" t="s">
        <v>353</v>
      </c>
      <c r="E3167" s="39"/>
      <c r="F3167" s="232" t="s">
        <v>3887</v>
      </c>
      <c r="G3167" s="39"/>
      <c r="H3167" s="39"/>
      <c r="I3167" s="196"/>
      <c r="J3167" s="39"/>
      <c r="K3167" s="39"/>
      <c r="L3167" s="42"/>
      <c r="M3167" s="197"/>
      <c r="N3167" s="198"/>
      <c r="O3167" s="67"/>
      <c r="P3167" s="67"/>
      <c r="Q3167" s="67"/>
      <c r="R3167" s="67"/>
      <c r="S3167" s="67"/>
      <c r="T3167" s="68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T3167" s="20" t="s">
        <v>353</v>
      </c>
      <c r="AU3167" s="20" t="s">
        <v>85</v>
      </c>
    </row>
    <row r="3168" spans="1:65" s="2" customFormat="1" ht="24.2" customHeight="1">
      <c r="A3168" s="37"/>
      <c r="B3168" s="38"/>
      <c r="C3168" s="181" t="s">
        <v>2452</v>
      </c>
      <c r="D3168" s="181" t="s">
        <v>167</v>
      </c>
      <c r="E3168" s="182" t="s">
        <v>3991</v>
      </c>
      <c r="F3168" s="183" t="s">
        <v>3992</v>
      </c>
      <c r="G3168" s="184" t="s">
        <v>3885</v>
      </c>
      <c r="H3168" s="185">
        <v>1</v>
      </c>
      <c r="I3168" s="186"/>
      <c r="J3168" s="187">
        <f>ROUND(I3168*H3168,2)</f>
        <v>0</v>
      </c>
      <c r="K3168" s="183" t="s">
        <v>531</v>
      </c>
      <c r="L3168" s="42"/>
      <c r="M3168" s="188" t="s">
        <v>19</v>
      </c>
      <c r="N3168" s="189" t="s">
        <v>41</v>
      </c>
      <c r="O3168" s="67"/>
      <c r="P3168" s="190">
        <f>O3168*H3168</f>
        <v>0</v>
      </c>
      <c r="Q3168" s="190">
        <v>0</v>
      </c>
      <c r="R3168" s="190">
        <f>Q3168*H3168</f>
        <v>0</v>
      </c>
      <c r="S3168" s="190">
        <v>0</v>
      </c>
      <c r="T3168" s="191">
        <f>S3168*H3168</f>
        <v>0</v>
      </c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R3168" s="192" t="s">
        <v>226</v>
      </c>
      <c r="AT3168" s="192" t="s">
        <v>167</v>
      </c>
      <c r="AU3168" s="192" t="s">
        <v>85</v>
      </c>
      <c r="AY3168" s="20" t="s">
        <v>165</v>
      </c>
      <c r="BE3168" s="193">
        <f>IF(N3168="základní",J3168,0)</f>
        <v>0</v>
      </c>
      <c r="BF3168" s="193">
        <f>IF(N3168="snížená",J3168,0)</f>
        <v>0</v>
      </c>
      <c r="BG3168" s="193">
        <f>IF(N3168="zákl. přenesená",J3168,0)</f>
        <v>0</v>
      </c>
      <c r="BH3168" s="193">
        <f>IF(N3168="sníž. přenesená",J3168,0)</f>
        <v>0</v>
      </c>
      <c r="BI3168" s="193">
        <f>IF(N3168="nulová",J3168,0)</f>
        <v>0</v>
      </c>
      <c r="BJ3168" s="20" t="s">
        <v>79</v>
      </c>
      <c r="BK3168" s="193">
        <f>ROUND(I3168*H3168,2)</f>
        <v>0</v>
      </c>
      <c r="BL3168" s="20" t="s">
        <v>226</v>
      </c>
      <c r="BM3168" s="192" t="s">
        <v>3993</v>
      </c>
    </row>
    <row r="3169" spans="1:65" s="2" customFormat="1" ht="19.5">
      <c r="A3169" s="37"/>
      <c r="B3169" s="38"/>
      <c r="C3169" s="39"/>
      <c r="D3169" s="201" t="s">
        <v>353</v>
      </c>
      <c r="E3169" s="39"/>
      <c r="F3169" s="232" t="s">
        <v>3887</v>
      </c>
      <c r="G3169" s="39"/>
      <c r="H3169" s="39"/>
      <c r="I3169" s="196"/>
      <c r="J3169" s="39"/>
      <c r="K3169" s="39"/>
      <c r="L3169" s="42"/>
      <c r="M3169" s="197"/>
      <c r="N3169" s="198"/>
      <c r="O3169" s="67"/>
      <c r="P3169" s="67"/>
      <c r="Q3169" s="67"/>
      <c r="R3169" s="67"/>
      <c r="S3169" s="67"/>
      <c r="T3169" s="68"/>
      <c r="U3169" s="37"/>
      <c r="V3169" s="37"/>
      <c r="W3169" s="37"/>
      <c r="X3169" s="37"/>
      <c r="Y3169" s="37"/>
      <c r="Z3169" s="37"/>
      <c r="AA3169" s="37"/>
      <c r="AB3169" s="37"/>
      <c r="AC3169" s="37"/>
      <c r="AD3169" s="37"/>
      <c r="AE3169" s="37"/>
      <c r="AT3169" s="20" t="s">
        <v>353</v>
      </c>
      <c r="AU3169" s="20" t="s">
        <v>85</v>
      </c>
    </row>
    <row r="3170" spans="1:65" s="2" customFormat="1" ht="24.2" customHeight="1">
      <c r="A3170" s="37"/>
      <c r="B3170" s="38"/>
      <c r="C3170" s="181" t="s">
        <v>3994</v>
      </c>
      <c r="D3170" s="181" t="s">
        <v>167</v>
      </c>
      <c r="E3170" s="182" t="s">
        <v>3995</v>
      </c>
      <c r="F3170" s="183" t="s">
        <v>3996</v>
      </c>
      <c r="G3170" s="184" t="s">
        <v>3885</v>
      </c>
      <c r="H3170" s="185">
        <v>1</v>
      </c>
      <c r="I3170" s="186"/>
      <c r="J3170" s="187">
        <f>ROUND(I3170*H3170,2)</f>
        <v>0</v>
      </c>
      <c r="K3170" s="183" t="s">
        <v>3997</v>
      </c>
      <c r="L3170" s="42"/>
      <c r="M3170" s="188" t="s">
        <v>19</v>
      </c>
      <c r="N3170" s="189" t="s">
        <v>41</v>
      </c>
      <c r="O3170" s="67"/>
      <c r="P3170" s="190">
        <f>O3170*H3170</f>
        <v>0</v>
      </c>
      <c r="Q3170" s="190">
        <v>0</v>
      </c>
      <c r="R3170" s="190">
        <f>Q3170*H3170</f>
        <v>0</v>
      </c>
      <c r="S3170" s="190">
        <v>0</v>
      </c>
      <c r="T3170" s="191">
        <f>S3170*H3170</f>
        <v>0</v>
      </c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R3170" s="192" t="s">
        <v>226</v>
      </c>
      <c r="AT3170" s="192" t="s">
        <v>167</v>
      </c>
      <c r="AU3170" s="192" t="s">
        <v>85</v>
      </c>
      <c r="AY3170" s="20" t="s">
        <v>165</v>
      </c>
      <c r="BE3170" s="193">
        <f>IF(N3170="základní",J3170,0)</f>
        <v>0</v>
      </c>
      <c r="BF3170" s="193">
        <f>IF(N3170="snížená",J3170,0)</f>
        <v>0</v>
      </c>
      <c r="BG3170" s="193">
        <f>IF(N3170="zákl. přenesená",J3170,0)</f>
        <v>0</v>
      </c>
      <c r="BH3170" s="193">
        <f>IF(N3170="sníž. přenesená",J3170,0)</f>
        <v>0</v>
      </c>
      <c r="BI3170" s="193">
        <f>IF(N3170="nulová",J3170,0)</f>
        <v>0</v>
      </c>
      <c r="BJ3170" s="20" t="s">
        <v>79</v>
      </c>
      <c r="BK3170" s="193">
        <f>ROUND(I3170*H3170,2)</f>
        <v>0</v>
      </c>
      <c r="BL3170" s="20" t="s">
        <v>226</v>
      </c>
      <c r="BM3170" s="192" t="s">
        <v>3998</v>
      </c>
    </row>
    <row r="3171" spans="1:65" s="2" customFormat="1" ht="19.5">
      <c r="A3171" s="37"/>
      <c r="B3171" s="38"/>
      <c r="C3171" s="39"/>
      <c r="D3171" s="201" t="s">
        <v>353</v>
      </c>
      <c r="E3171" s="39"/>
      <c r="F3171" s="232" t="s">
        <v>3887</v>
      </c>
      <c r="G3171" s="39"/>
      <c r="H3171" s="39"/>
      <c r="I3171" s="196"/>
      <c r="J3171" s="39"/>
      <c r="K3171" s="39"/>
      <c r="L3171" s="42"/>
      <c r="M3171" s="197"/>
      <c r="N3171" s="198"/>
      <c r="O3171" s="67"/>
      <c r="P3171" s="67"/>
      <c r="Q3171" s="67"/>
      <c r="R3171" s="67"/>
      <c r="S3171" s="67"/>
      <c r="T3171" s="68"/>
      <c r="U3171" s="37"/>
      <c r="V3171" s="37"/>
      <c r="W3171" s="37"/>
      <c r="X3171" s="37"/>
      <c r="Y3171" s="37"/>
      <c r="Z3171" s="37"/>
      <c r="AA3171" s="37"/>
      <c r="AB3171" s="37"/>
      <c r="AC3171" s="37"/>
      <c r="AD3171" s="37"/>
      <c r="AE3171" s="37"/>
      <c r="AT3171" s="20" t="s">
        <v>353</v>
      </c>
      <c r="AU3171" s="20" t="s">
        <v>85</v>
      </c>
    </row>
    <row r="3172" spans="1:65" s="2" customFormat="1" ht="24.2" customHeight="1">
      <c r="A3172" s="37"/>
      <c r="B3172" s="38"/>
      <c r="C3172" s="181" t="s">
        <v>2460</v>
      </c>
      <c r="D3172" s="181" t="s">
        <v>167</v>
      </c>
      <c r="E3172" s="182" t="s">
        <v>3999</v>
      </c>
      <c r="F3172" s="183" t="s">
        <v>4000</v>
      </c>
      <c r="G3172" s="184" t="s">
        <v>3885</v>
      </c>
      <c r="H3172" s="185">
        <v>1</v>
      </c>
      <c r="I3172" s="186"/>
      <c r="J3172" s="187">
        <f>ROUND(I3172*H3172,2)</f>
        <v>0</v>
      </c>
      <c r="K3172" s="183" t="s">
        <v>531</v>
      </c>
      <c r="L3172" s="42"/>
      <c r="M3172" s="188" t="s">
        <v>19</v>
      </c>
      <c r="N3172" s="189" t="s">
        <v>41</v>
      </c>
      <c r="O3172" s="67"/>
      <c r="P3172" s="190">
        <f>O3172*H3172</f>
        <v>0</v>
      </c>
      <c r="Q3172" s="190">
        <v>0</v>
      </c>
      <c r="R3172" s="190">
        <f>Q3172*H3172</f>
        <v>0</v>
      </c>
      <c r="S3172" s="190">
        <v>0</v>
      </c>
      <c r="T3172" s="191">
        <f>S3172*H3172</f>
        <v>0</v>
      </c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R3172" s="192" t="s">
        <v>226</v>
      </c>
      <c r="AT3172" s="192" t="s">
        <v>167</v>
      </c>
      <c r="AU3172" s="192" t="s">
        <v>85</v>
      </c>
      <c r="AY3172" s="20" t="s">
        <v>165</v>
      </c>
      <c r="BE3172" s="193">
        <f>IF(N3172="základní",J3172,0)</f>
        <v>0</v>
      </c>
      <c r="BF3172" s="193">
        <f>IF(N3172="snížená",J3172,0)</f>
        <v>0</v>
      </c>
      <c r="BG3172" s="193">
        <f>IF(N3172="zákl. přenesená",J3172,0)</f>
        <v>0</v>
      </c>
      <c r="BH3172" s="193">
        <f>IF(N3172="sníž. přenesená",J3172,0)</f>
        <v>0</v>
      </c>
      <c r="BI3172" s="193">
        <f>IF(N3172="nulová",J3172,0)</f>
        <v>0</v>
      </c>
      <c r="BJ3172" s="20" t="s">
        <v>79</v>
      </c>
      <c r="BK3172" s="193">
        <f>ROUND(I3172*H3172,2)</f>
        <v>0</v>
      </c>
      <c r="BL3172" s="20" t="s">
        <v>226</v>
      </c>
      <c r="BM3172" s="192" t="s">
        <v>4001</v>
      </c>
    </row>
    <row r="3173" spans="1:65" s="2" customFormat="1" ht="19.5">
      <c r="A3173" s="37"/>
      <c r="B3173" s="38"/>
      <c r="C3173" s="39"/>
      <c r="D3173" s="201" t="s">
        <v>353</v>
      </c>
      <c r="E3173" s="39"/>
      <c r="F3173" s="232" t="s">
        <v>3887</v>
      </c>
      <c r="G3173" s="39"/>
      <c r="H3173" s="39"/>
      <c r="I3173" s="196"/>
      <c r="J3173" s="39"/>
      <c r="K3173" s="39"/>
      <c r="L3173" s="42"/>
      <c r="M3173" s="197"/>
      <c r="N3173" s="198"/>
      <c r="O3173" s="67"/>
      <c r="P3173" s="67"/>
      <c r="Q3173" s="67"/>
      <c r="R3173" s="67"/>
      <c r="S3173" s="67"/>
      <c r="T3173" s="68"/>
      <c r="U3173" s="37"/>
      <c r="V3173" s="37"/>
      <c r="W3173" s="37"/>
      <c r="X3173" s="37"/>
      <c r="Y3173" s="37"/>
      <c r="Z3173" s="37"/>
      <c r="AA3173" s="37"/>
      <c r="AB3173" s="37"/>
      <c r="AC3173" s="37"/>
      <c r="AD3173" s="37"/>
      <c r="AE3173" s="37"/>
      <c r="AT3173" s="20" t="s">
        <v>353</v>
      </c>
      <c r="AU3173" s="20" t="s">
        <v>85</v>
      </c>
    </row>
    <row r="3174" spans="1:65" s="2" customFormat="1" ht="24.2" customHeight="1">
      <c r="A3174" s="37"/>
      <c r="B3174" s="38"/>
      <c r="C3174" s="181" t="s">
        <v>4002</v>
      </c>
      <c r="D3174" s="181" t="s">
        <v>167</v>
      </c>
      <c r="E3174" s="182" t="s">
        <v>4003</v>
      </c>
      <c r="F3174" s="183" t="s">
        <v>4004</v>
      </c>
      <c r="G3174" s="184" t="s">
        <v>3885</v>
      </c>
      <c r="H3174" s="185">
        <v>1</v>
      </c>
      <c r="I3174" s="186"/>
      <c r="J3174" s="187">
        <f>ROUND(I3174*H3174,2)</f>
        <v>0</v>
      </c>
      <c r="K3174" s="183" t="s">
        <v>531</v>
      </c>
      <c r="L3174" s="42"/>
      <c r="M3174" s="188" t="s">
        <v>19</v>
      </c>
      <c r="N3174" s="189" t="s">
        <v>41</v>
      </c>
      <c r="O3174" s="67"/>
      <c r="P3174" s="190">
        <f>O3174*H3174</f>
        <v>0</v>
      </c>
      <c r="Q3174" s="190">
        <v>0</v>
      </c>
      <c r="R3174" s="190">
        <f>Q3174*H3174</f>
        <v>0</v>
      </c>
      <c r="S3174" s="190">
        <v>0</v>
      </c>
      <c r="T3174" s="191">
        <f>S3174*H3174</f>
        <v>0</v>
      </c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R3174" s="192" t="s">
        <v>226</v>
      </c>
      <c r="AT3174" s="192" t="s">
        <v>167</v>
      </c>
      <c r="AU3174" s="192" t="s">
        <v>85</v>
      </c>
      <c r="AY3174" s="20" t="s">
        <v>165</v>
      </c>
      <c r="BE3174" s="193">
        <f>IF(N3174="základní",J3174,0)</f>
        <v>0</v>
      </c>
      <c r="BF3174" s="193">
        <f>IF(N3174="snížená",J3174,0)</f>
        <v>0</v>
      </c>
      <c r="BG3174" s="193">
        <f>IF(N3174="zákl. přenesená",J3174,0)</f>
        <v>0</v>
      </c>
      <c r="BH3174" s="193">
        <f>IF(N3174="sníž. přenesená",J3174,0)</f>
        <v>0</v>
      </c>
      <c r="BI3174" s="193">
        <f>IF(N3174="nulová",J3174,0)</f>
        <v>0</v>
      </c>
      <c r="BJ3174" s="20" t="s">
        <v>79</v>
      </c>
      <c r="BK3174" s="193">
        <f>ROUND(I3174*H3174,2)</f>
        <v>0</v>
      </c>
      <c r="BL3174" s="20" t="s">
        <v>226</v>
      </c>
      <c r="BM3174" s="192" t="s">
        <v>4005</v>
      </c>
    </row>
    <row r="3175" spans="1:65" s="2" customFormat="1" ht="19.5">
      <c r="A3175" s="37"/>
      <c r="B3175" s="38"/>
      <c r="C3175" s="39"/>
      <c r="D3175" s="201" t="s">
        <v>353</v>
      </c>
      <c r="E3175" s="39"/>
      <c r="F3175" s="232" t="s">
        <v>3887</v>
      </c>
      <c r="G3175" s="39"/>
      <c r="H3175" s="39"/>
      <c r="I3175" s="196"/>
      <c r="J3175" s="39"/>
      <c r="K3175" s="39"/>
      <c r="L3175" s="42"/>
      <c r="M3175" s="197"/>
      <c r="N3175" s="198"/>
      <c r="O3175" s="67"/>
      <c r="P3175" s="67"/>
      <c r="Q3175" s="67"/>
      <c r="R3175" s="67"/>
      <c r="S3175" s="67"/>
      <c r="T3175" s="68"/>
      <c r="U3175" s="37"/>
      <c r="V3175" s="37"/>
      <c r="W3175" s="37"/>
      <c r="X3175" s="37"/>
      <c r="Y3175" s="37"/>
      <c r="Z3175" s="37"/>
      <c r="AA3175" s="37"/>
      <c r="AB3175" s="37"/>
      <c r="AC3175" s="37"/>
      <c r="AD3175" s="37"/>
      <c r="AE3175" s="37"/>
      <c r="AT3175" s="20" t="s">
        <v>353</v>
      </c>
      <c r="AU3175" s="20" t="s">
        <v>85</v>
      </c>
    </row>
    <row r="3176" spans="1:65" s="2" customFormat="1" ht="24.2" customHeight="1">
      <c r="A3176" s="37"/>
      <c r="B3176" s="38"/>
      <c r="C3176" s="181" t="s">
        <v>2476</v>
      </c>
      <c r="D3176" s="181" t="s">
        <v>167</v>
      </c>
      <c r="E3176" s="182" t="s">
        <v>4006</v>
      </c>
      <c r="F3176" s="183" t="s">
        <v>4007</v>
      </c>
      <c r="G3176" s="184" t="s">
        <v>3885</v>
      </c>
      <c r="H3176" s="185">
        <v>1</v>
      </c>
      <c r="I3176" s="186"/>
      <c r="J3176" s="187">
        <f>ROUND(I3176*H3176,2)</f>
        <v>0</v>
      </c>
      <c r="K3176" s="183" t="s">
        <v>531</v>
      </c>
      <c r="L3176" s="42"/>
      <c r="M3176" s="188" t="s">
        <v>19</v>
      </c>
      <c r="N3176" s="189" t="s">
        <v>41</v>
      </c>
      <c r="O3176" s="67"/>
      <c r="P3176" s="190">
        <f>O3176*H3176</f>
        <v>0</v>
      </c>
      <c r="Q3176" s="190">
        <v>0</v>
      </c>
      <c r="R3176" s="190">
        <f>Q3176*H3176</f>
        <v>0</v>
      </c>
      <c r="S3176" s="190">
        <v>0</v>
      </c>
      <c r="T3176" s="191">
        <f>S3176*H3176</f>
        <v>0</v>
      </c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R3176" s="192" t="s">
        <v>226</v>
      </c>
      <c r="AT3176" s="192" t="s">
        <v>167</v>
      </c>
      <c r="AU3176" s="192" t="s">
        <v>85</v>
      </c>
      <c r="AY3176" s="20" t="s">
        <v>165</v>
      </c>
      <c r="BE3176" s="193">
        <f>IF(N3176="základní",J3176,0)</f>
        <v>0</v>
      </c>
      <c r="BF3176" s="193">
        <f>IF(N3176="snížená",J3176,0)</f>
        <v>0</v>
      </c>
      <c r="BG3176" s="193">
        <f>IF(N3176="zákl. přenesená",J3176,0)</f>
        <v>0</v>
      </c>
      <c r="BH3176" s="193">
        <f>IF(N3176="sníž. přenesená",J3176,0)</f>
        <v>0</v>
      </c>
      <c r="BI3176" s="193">
        <f>IF(N3176="nulová",J3176,0)</f>
        <v>0</v>
      </c>
      <c r="BJ3176" s="20" t="s">
        <v>79</v>
      </c>
      <c r="BK3176" s="193">
        <f>ROUND(I3176*H3176,2)</f>
        <v>0</v>
      </c>
      <c r="BL3176" s="20" t="s">
        <v>226</v>
      </c>
      <c r="BM3176" s="192" t="s">
        <v>4008</v>
      </c>
    </row>
    <row r="3177" spans="1:65" s="2" customFormat="1" ht="19.5">
      <c r="A3177" s="37"/>
      <c r="B3177" s="38"/>
      <c r="C3177" s="39"/>
      <c r="D3177" s="201" t="s">
        <v>353</v>
      </c>
      <c r="E3177" s="39"/>
      <c r="F3177" s="232" t="s">
        <v>3887</v>
      </c>
      <c r="G3177" s="39"/>
      <c r="H3177" s="39"/>
      <c r="I3177" s="196"/>
      <c r="J3177" s="39"/>
      <c r="K3177" s="39"/>
      <c r="L3177" s="42"/>
      <c r="M3177" s="197"/>
      <c r="N3177" s="198"/>
      <c r="O3177" s="67"/>
      <c r="P3177" s="67"/>
      <c r="Q3177" s="67"/>
      <c r="R3177" s="67"/>
      <c r="S3177" s="67"/>
      <c r="T3177" s="68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T3177" s="20" t="s">
        <v>353</v>
      </c>
      <c r="AU3177" s="20" t="s">
        <v>85</v>
      </c>
    </row>
    <row r="3178" spans="1:65" s="2" customFormat="1" ht="24.2" customHeight="1">
      <c r="A3178" s="37"/>
      <c r="B3178" s="38"/>
      <c r="C3178" s="181" t="s">
        <v>4009</v>
      </c>
      <c r="D3178" s="181" t="s">
        <v>167</v>
      </c>
      <c r="E3178" s="182" t="s">
        <v>4010</v>
      </c>
      <c r="F3178" s="183" t="s">
        <v>4011</v>
      </c>
      <c r="G3178" s="184" t="s">
        <v>3885</v>
      </c>
      <c r="H3178" s="185">
        <v>1</v>
      </c>
      <c r="I3178" s="186"/>
      <c r="J3178" s="187">
        <f>ROUND(I3178*H3178,2)</f>
        <v>0</v>
      </c>
      <c r="K3178" s="183" t="s">
        <v>531</v>
      </c>
      <c r="L3178" s="42"/>
      <c r="M3178" s="188" t="s">
        <v>19</v>
      </c>
      <c r="N3178" s="189" t="s">
        <v>41</v>
      </c>
      <c r="O3178" s="67"/>
      <c r="P3178" s="190">
        <f>O3178*H3178</f>
        <v>0</v>
      </c>
      <c r="Q3178" s="190">
        <v>0</v>
      </c>
      <c r="R3178" s="190">
        <f>Q3178*H3178</f>
        <v>0</v>
      </c>
      <c r="S3178" s="190">
        <v>0</v>
      </c>
      <c r="T3178" s="191">
        <f>S3178*H3178</f>
        <v>0</v>
      </c>
      <c r="U3178" s="37"/>
      <c r="V3178" s="37"/>
      <c r="W3178" s="37"/>
      <c r="X3178" s="37"/>
      <c r="Y3178" s="37"/>
      <c r="Z3178" s="37"/>
      <c r="AA3178" s="37"/>
      <c r="AB3178" s="37"/>
      <c r="AC3178" s="37"/>
      <c r="AD3178" s="37"/>
      <c r="AE3178" s="37"/>
      <c r="AR3178" s="192" t="s">
        <v>226</v>
      </c>
      <c r="AT3178" s="192" t="s">
        <v>167</v>
      </c>
      <c r="AU3178" s="192" t="s">
        <v>85</v>
      </c>
      <c r="AY3178" s="20" t="s">
        <v>165</v>
      </c>
      <c r="BE3178" s="193">
        <f>IF(N3178="základní",J3178,0)</f>
        <v>0</v>
      </c>
      <c r="BF3178" s="193">
        <f>IF(N3178="snížená",J3178,0)</f>
        <v>0</v>
      </c>
      <c r="BG3178" s="193">
        <f>IF(N3178="zákl. přenesená",J3178,0)</f>
        <v>0</v>
      </c>
      <c r="BH3178" s="193">
        <f>IF(N3178="sníž. přenesená",J3178,0)</f>
        <v>0</v>
      </c>
      <c r="BI3178" s="193">
        <f>IF(N3178="nulová",J3178,0)</f>
        <v>0</v>
      </c>
      <c r="BJ3178" s="20" t="s">
        <v>79</v>
      </c>
      <c r="BK3178" s="193">
        <f>ROUND(I3178*H3178,2)</f>
        <v>0</v>
      </c>
      <c r="BL3178" s="20" t="s">
        <v>226</v>
      </c>
      <c r="BM3178" s="192" t="s">
        <v>4012</v>
      </c>
    </row>
    <row r="3179" spans="1:65" s="2" customFormat="1" ht="19.5">
      <c r="A3179" s="37"/>
      <c r="B3179" s="38"/>
      <c r="C3179" s="39"/>
      <c r="D3179" s="201" t="s">
        <v>353</v>
      </c>
      <c r="E3179" s="39"/>
      <c r="F3179" s="232" t="s">
        <v>3887</v>
      </c>
      <c r="G3179" s="39"/>
      <c r="H3179" s="39"/>
      <c r="I3179" s="196"/>
      <c r="J3179" s="39"/>
      <c r="K3179" s="39"/>
      <c r="L3179" s="42"/>
      <c r="M3179" s="197"/>
      <c r="N3179" s="198"/>
      <c r="O3179" s="67"/>
      <c r="P3179" s="67"/>
      <c r="Q3179" s="67"/>
      <c r="R3179" s="67"/>
      <c r="S3179" s="67"/>
      <c r="T3179" s="68"/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T3179" s="20" t="s">
        <v>353</v>
      </c>
      <c r="AU3179" s="20" t="s">
        <v>85</v>
      </c>
    </row>
    <row r="3180" spans="1:65" s="2" customFormat="1" ht="24.2" customHeight="1">
      <c r="A3180" s="37"/>
      <c r="B3180" s="38"/>
      <c r="C3180" s="181" t="s">
        <v>2481</v>
      </c>
      <c r="D3180" s="181" t="s">
        <v>167</v>
      </c>
      <c r="E3180" s="182" t="s">
        <v>4013</v>
      </c>
      <c r="F3180" s="183" t="s">
        <v>4014</v>
      </c>
      <c r="G3180" s="184" t="s">
        <v>3885</v>
      </c>
      <c r="H3180" s="185">
        <v>1</v>
      </c>
      <c r="I3180" s="186"/>
      <c r="J3180" s="187">
        <f>ROUND(I3180*H3180,2)</f>
        <v>0</v>
      </c>
      <c r="K3180" s="183" t="s">
        <v>531</v>
      </c>
      <c r="L3180" s="42"/>
      <c r="M3180" s="188" t="s">
        <v>19</v>
      </c>
      <c r="N3180" s="189" t="s">
        <v>41</v>
      </c>
      <c r="O3180" s="67"/>
      <c r="P3180" s="190">
        <f>O3180*H3180</f>
        <v>0</v>
      </c>
      <c r="Q3180" s="190">
        <v>0</v>
      </c>
      <c r="R3180" s="190">
        <f>Q3180*H3180</f>
        <v>0</v>
      </c>
      <c r="S3180" s="190">
        <v>0</v>
      </c>
      <c r="T3180" s="191">
        <f>S3180*H3180</f>
        <v>0</v>
      </c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R3180" s="192" t="s">
        <v>226</v>
      </c>
      <c r="AT3180" s="192" t="s">
        <v>167</v>
      </c>
      <c r="AU3180" s="192" t="s">
        <v>85</v>
      </c>
      <c r="AY3180" s="20" t="s">
        <v>165</v>
      </c>
      <c r="BE3180" s="193">
        <f>IF(N3180="základní",J3180,0)</f>
        <v>0</v>
      </c>
      <c r="BF3180" s="193">
        <f>IF(N3180="snížená",J3180,0)</f>
        <v>0</v>
      </c>
      <c r="BG3180" s="193">
        <f>IF(N3180="zákl. přenesená",J3180,0)</f>
        <v>0</v>
      </c>
      <c r="BH3180" s="193">
        <f>IF(N3180="sníž. přenesená",J3180,0)</f>
        <v>0</v>
      </c>
      <c r="BI3180" s="193">
        <f>IF(N3180="nulová",J3180,0)</f>
        <v>0</v>
      </c>
      <c r="BJ3180" s="20" t="s">
        <v>79</v>
      </c>
      <c r="BK3180" s="193">
        <f>ROUND(I3180*H3180,2)</f>
        <v>0</v>
      </c>
      <c r="BL3180" s="20" t="s">
        <v>226</v>
      </c>
      <c r="BM3180" s="192" t="s">
        <v>4015</v>
      </c>
    </row>
    <row r="3181" spans="1:65" s="2" customFormat="1" ht="19.5">
      <c r="A3181" s="37"/>
      <c r="B3181" s="38"/>
      <c r="C3181" s="39"/>
      <c r="D3181" s="201" t="s">
        <v>353</v>
      </c>
      <c r="E3181" s="39"/>
      <c r="F3181" s="232" t="s">
        <v>3887</v>
      </c>
      <c r="G3181" s="39"/>
      <c r="H3181" s="39"/>
      <c r="I3181" s="196"/>
      <c r="J3181" s="39"/>
      <c r="K3181" s="39"/>
      <c r="L3181" s="42"/>
      <c r="M3181" s="197"/>
      <c r="N3181" s="198"/>
      <c r="O3181" s="67"/>
      <c r="P3181" s="67"/>
      <c r="Q3181" s="67"/>
      <c r="R3181" s="67"/>
      <c r="S3181" s="67"/>
      <c r="T3181" s="68"/>
      <c r="U3181" s="37"/>
      <c r="V3181" s="37"/>
      <c r="W3181" s="37"/>
      <c r="X3181" s="37"/>
      <c r="Y3181" s="37"/>
      <c r="Z3181" s="37"/>
      <c r="AA3181" s="37"/>
      <c r="AB3181" s="37"/>
      <c r="AC3181" s="37"/>
      <c r="AD3181" s="37"/>
      <c r="AE3181" s="37"/>
      <c r="AT3181" s="20" t="s">
        <v>353</v>
      </c>
      <c r="AU3181" s="20" t="s">
        <v>85</v>
      </c>
    </row>
    <row r="3182" spans="1:65" s="2" customFormat="1" ht="24.2" customHeight="1">
      <c r="A3182" s="37"/>
      <c r="B3182" s="38"/>
      <c r="C3182" s="181" t="s">
        <v>4016</v>
      </c>
      <c r="D3182" s="181" t="s">
        <v>167</v>
      </c>
      <c r="E3182" s="182" t="s">
        <v>4017</v>
      </c>
      <c r="F3182" s="183" t="s">
        <v>4018</v>
      </c>
      <c r="G3182" s="184" t="s">
        <v>3885</v>
      </c>
      <c r="H3182" s="185">
        <v>1</v>
      </c>
      <c r="I3182" s="186"/>
      <c r="J3182" s="187">
        <f>ROUND(I3182*H3182,2)</f>
        <v>0</v>
      </c>
      <c r="K3182" s="183" t="s">
        <v>531</v>
      </c>
      <c r="L3182" s="42"/>
      <c r="M3182" s="188" t="s">
        <v>19</v>
      </c>
      <c r="N3182" s="189" t="s">
        <v>41</v>
      </c>
      <c r="O3182" s="67"/>
      <c r="P3182" s="190">
        <f>O3182*H3182</f>
        <v>0</v>
      </c>
      <c r="Q3182" s="190">
        <v>0</v>
      </c>
      <c r="R3182" s="190">
        <f>Q3182*H3182</f>
        <v>0</v>
      </c>
      <c r="S3182" s="190">
        <v>0</v>
      </c>
      <c r="T3182" s="191">
        <f>S3182*H3182</f>
        <v>0</v>
      </c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R3182" s="192" t="s">
        <v>226</v>
      </c>
      <c r="AT3182" s="192" t="s">
        <v>167</v>
      </c>
      <c r="AU3182" s="192" t="s">
        <v>85</v>
      </c>
      <c r="AY3182" s="20" t="s">
        <v>165</v>
      </c>
      <c r="BE3182" s="193">
        <f>IF(N3182="základní",J3182,0)</f>
        <v>0</v>
      </c>
      <c r="BF3182" s="193">
        <f>IF(N3182="snížená",J3182,0)</f>
        <v>0</v>
      </c>
      <c r="BG3182" s="193">
        <f>IF(N3182="zákl. přenesená",J3182,0)</f>
        <v>0</v>
      </c>
      <c r="BH3182" s="193">
        <f>IF(N3182="sníž. přenesená",J3182,0)</f>
        <v>0</v>
      </c>
      <c r="BI3182" s="193">
        <f>IF(N3182="nulová",J3182,0)</f>
        <v>0</v>
      </c>
      <c r="BJ3182" s="20" t="s">
        <v>79</v>
      </c>
      <c r="BK3182" s="193">
        <f>ROUND(I3182*H3182,2)</f>
        <v>0</v>
      </c>
      <c r="BL3182" s="20" t="s">
        <v>226</v>
      </c>
      <c r="BM3182" s="192" t="s">
        <v>4019</v>
      </c>
    </row>
    <row r="3183" spans="1:65" s="2" customFormat="1" ht="19.5">
      <c r="A3183" s="37"/>
      <c r="B3183" s="38"/>
      <c r="C3183" s="39"/>
      <c r="D3183" s="201" t="s">
        <v>353</v>
      </c>
      <c r="E3183" s="39"/>
      <c r="F3183" s="232" t="s">
        <v>3887</v>
      </c>
      <c r="G3183" s="39"/>
      <c r="H3183" s="39"/>
      <c r="I3183" s="196"/>
      <c r="J3183" s="39"/>
      <c r="K3183" s="39"/>
      <c r="L3183" s="42"/>
      <c r="M3183" s="197"/>
      <c r="N3183" s="198"/>
      <c r="O3183" s="67"/>
      <c r="P3183" s="67"/>
      <c r="Q3183" s="67"/>
      <c r="R3183" s="67"/>
      <c r="S3183" s="67"/>
      <c r="T3183" s="68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T3183" s="20" t="s">
        <v>353</v>
      </c>
      <c r="AU3183" s="20" t="s">
        <v>85</v>
      </c>
    </row>
    <row r="3184" spans="1:65" s="2" customFormat="1" ht="24.2" customHeight="1">
      <c r="A3184" s="37"/>
      <c r="B3184" s="38"/>
      <c r="C3184" s="181" t="s">
        <v>2487</v>
      </c>
      <c r="D3184" s="181" t="s">
        <v>167</v>
      </c>
      <c r="E3184" s="182" t="s">
        <v>4020</v>
      </c>
      <c r="F3184" s="183" t="s">
        <v>4021</v>
      </c>
      <c r="G3184" s="184" t="s">
        <v>3885</v>
      </c>
      <c r="H3184" s="185">
        <v>1</v>
      </c>
      <c r="I3184" s="186"/>
      <c r="J3184" s="187">
        <f>ROUND(I3184*H3184,2)</f>
        <v>0</v>
      </c>
      <c r="K3184" s="183" t="s">
        <v>531</v>
      </c>
      <c r="L3184" s="42"/>
      <c r="M3184" s="188" t="s">
        <v>19</v>
      </c>
      <c r="N3184" s="189" t="s">
        <v>41</v>
      </c>
      <c r="O3184" s="67"/>
      <c r="P3184" s="190">
        <f>O3184*H3184</f>
        <v>0</v>
      </c>
      <c r="Q3184" s="190">
        <v>0</v>
      </c>
      <c r="R3184" s="190">
        <f>Q3184*H3184</f>
        <v>0</v>
      </c>
      <c r="S3184" s="190">
        <v>0</v>
      </c>
      <c r="T3184" s="191">
        <f>S3184*H3184</f>
        <v>0</v>
      </c>
      <c r="U3184" s="37"/>
      <c r="V3184" s="37"/>
      <c r="W3184" s="37"/>
      <c r="X3184" s="37"/>
      <c r="Y3184" s="37"/>
      <c r="Z3184" s="37"/>
      <c r="AA3184" s="37"/>
      <c r="AB3184" s="37"/>
      <c r="AC3184" s="37"/>
      <c r="AD3184" s="37"/>
      <c r="AE3184" s="37"/>
      <c r="AR3184" s="192" t="s">
        <v>226</v>
      </c>
      <c r="AT3184" s="192" t="s">
        <v>167</v>
      </c>
      <c r="AU3184" s="192" t="s">
        <v>85</v>
      </c>
      <c r="AY3184" s="20" t="s">
        <v>165</v>
      </c>
      <c r="BE3184" s="193">
        <f>IF(N3184="základní",J3184,0)</f>
        <v>0</v>
      </c>
      <c r="BF3184" s="193">
        <f>IF(N3184="snížená",J3184,0)</f>
        <v>0</v>
      </c>
      <c r="BG3184" s="193">
        <f>IF(N3184="zákl. přenesená",J3184,0)</f>
        <v>0</v>
      </c>
      <c r="BH3184" s="193">
        <f>IF(N3184="sníž. přenesená",J3184,0)</f>
        <v>0</v>
      </c>
      <c r="BI3184" s="193">
        <f>IF(N3184="nulová",J3184,0)</f>
        <v>0</v>
      </c>
      <c r="BJ3184" s="20" t="s">
        <v>79</v>
      </c>
      <c r="BK3184" s="193">
        <f>ROUND(I3184*H3184,2)</f>
        <v>0</v>
      </c>
      <c r="BL3184" s="20" t="s">
        <v>226</v>
      </c>
      <c r="BM3184" s="192" t="s">
        <v>4022</v>
      </c>
    </row>
    <row r="3185" spans="1:65" s="2" customFormat="1" ht="19.5">
      <c r="A3185" s="37"/>
      <c r="B3185" s="38"/>
      <c r="C3185" s="39"/>
      <c r="D3185" s="201" t="s">
        <v>353</v>
      </c>
      <c r="E3185" s="39"/>
      <c r="F3185" s="232" t="s">
        <v>3887</v>
      </c>
      <c r="G3185" s="39"/>
      <c r="H3185" s="39"/>
      <c r="I3185" s="196"/>
      <c r="J3185" s="39"/>
      <c r="K3185" s="39"/>
      <c r="L3185" s="42"/>
      <c r="M3185" s="197"/>
      <c r="N3185" s="198"/>
      <c r="O3185" s="67"/>
      <c r="P3185" s="67"/>
      <c r="Q3185" s="67"/>
      <c r="R3185" s="67"/>
      <c r="S3185" s="67"/>
      <c r="T3185" s="68"/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T3185" s="20" t="s">
        <v>353</v>
      </c>
      <c r="AU3185" s="20" t="s">
        <v>85</v>
      </c>
    </row>
    <row r="3186" spans="1:65" s="2" customFormat="1" ht="24.2" customHeight="1">
      <c r="A3186" s="37"/>
      <c r="B3186" s="38"/>
      <c r="C3186" s="181" t="s">
        <v>4023</v>
      </c>
      <c r="D3186" s="181" t="s">
        <v>167</v>
      </c>
      <c r="E3186" s="182" t="s">
        <v>4024</v>
      </c>
      <c r="F3186" s="183" t="s">
        <v>4025</v>
      </c>
      <c r="G3186" s="184" t="s">
        <v>3885</v>
      </c>
      <c r="H3186" s="185">
        <v>1</v>
      </c>
      <c r="I3186" s="186"/>
      <c r="J3186" s="187">
        <f>ROUND(I3186*H3186,2)</f>
        <v>0</v>
      </c>
      <c r="K3186" s="183" t="s">
        <v>531</v>
      </c>
      <c r="L3186" s="42"/>
      <c r="M3186" s="188" t="s">
        <v>19</v>
      </c>
      <c r="N3186" s="189" t="s">
        <v>41</v>
      </c>
      <c r="O3186" s="67"/>
      <c r="P3186" s="190">
        <f>O3186*H3186</f>
        <v>0</v>
      </c>
      <c r="Q3186" s="190">
        <v>0</v>
      </c>
      <c r="R3186" s="190">
        <f>Q3186*H3186</f>
        <v>0</v>
      </c>
      <c r="S3186" s="190">
        <v>0</v>
      </c>
      <c r="T3186" s="191">
        <f>S3186*H3186</f>
        <v>0</v>
      </c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R3186" s="192" t="s">
        <v>226</v>
      </c>
      <c r="AT3186" s="192" t="s">
        <v>167</v>
      </c>
      <c r="AU3186" s="192" t="s">
        <v>85</v>
      </c>
      <c r="AY3186" s="20" t="s">
        <v>165</v>
      </c>
      <c r="BE3186" s="193">
        <f>IF(N3186="základní",J3186,0)</f>
        <v>0</v>
      </c>
      <c r="BF3186" s="193">
        <f>IF(N3186="snížená",J3186,0)</f>
        <v>0</v>
      </c>
      <c r="BG3186" s="193">
        <f>IF(N3186="zákl. přenesená",J3186,0)</f>
        <v>0</v>
      </c>
      <c r="BH3186" s="193">
        <f>IF(N3186="sníž. přenesená",J3186,0)</f>
        <v>0</v>
      </c>
      <c r="BI3186" s="193">
        <f>IF(N3186="nulová",J3186,0)</f>
        <v>0</v>
      </c>
      <c r="BJ3186" s="20" t="s">
        <v>79</v>
      </c>
      <c r="BK3186" s="193">
        <f>ROUND(I3186*H3186,2)</f>
        <v>0</v>
      </c>
      <c r="BL3186" s="20" t="s">
        <v>226</v>
      </c>
      <c r="BM3186" s="192" t="s">
        <v>4026</v>
      </c>
    </row>
    <row r="3187" spans="1:65" s="2" customFormat="1" ht="19.5">
      <c r="A3187" s="37"/>
      <c r="B3187" s="38"/>
      <c r="C3187" s="39"/>
      <c r="D3187" s="201" t="s">
        <v>353</v>
      </c>
      <c r="E3187" s="39"/>
      <c r="F3187" s="232" t="s">
        <v>3887</v>
      </c>
      <c r="G3187" s="39"/>
      <c r="H3187" s="39"/>
      <c r="I3187" s="196"/>
      <c r="J3187" s="39"/>
      <c r="K3187" s="39"/>
      <c r="L3187" s="42"/>
      <c r="M3187" s="197"/>
      <c r="N3187" s="198"/>
      <c r="O3187" s="67"/>
      <c r="P3187" s="67"/>
      <c r="Q3187" s="67"/>
      <c r="R3187" s="67"/>
      <c r="S3187" s="67"/>
      <c r="T3187" s="68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T3187" s="20" t="s">
        <v>353</v>
      </c>
      <c r="AU3187" s="20" t="s">
        <v>85</v>
      </c>
    </row>
    <row r="3188" spans="1:65" s="2" customFormat="1" ht="24.2" customHeight="1">
      <c r="A3188" s="37"/>
      <c r="B3188" s="38"/>
      <c r="C3188" s="181" t="s">
        <v>2492</v>
      </c>
      <c r="D3188" s="181" t="s">
        <v>167</v>
      </c>
      <c r="E3188" s="182" t="s">
        <v>4027</v>
      </c>
      <c r="F3188" s="183" t="s">
        <v>4028</v>
      </c>
      <c r="G3188" s="184" t="s">
        <v>3885</v>
      </c>
      <c r="H3188" s="185">
        <v>1</v>
      </c>
      <c r="I3188" s="186"/>
      <c r="J3188" s="187">
        <f>ROUND(I3188*H3188,2)</f>
        <v>0</v>
      </c>
      <c r="K3188" s="183" t="s">
        <v>531</v>
      </c>
      <c r="L3188" s="42"/>
      <c r="M3188" s="188" t="s">
        <v>19</v>
      </c>
      <c r="N3188" s="189" t="s">
        <v>41</v>
      </c>
      <c r="O3188" s="67"/>
      <c r="P3188" s="190">
        <f>O3188*H3188</f>
        <v>0</v>
      </c>
      <c r="Q3188" s="190">
        <v>0</v>
      </c>
      <c r="R3188" s="190">
        <f>Q3188*H3188</f>
        <v>0</v>
      </c>
      <c r="S3188" s="190">
        <v>0</v>
      </c>
      <c r="T3188" s="191">
        <f>S3188*H3188</f>
        <v>0</v>
      </c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R3188" s="192" t="s">
        <v>226</v>
      </c>
      <c r="AT3188" s="192" t="s">
        <v>167</v>
      </c>
      <c r="AU3188" s="192" t="s">
        <v>85</v>
      </c>
      <c r="AY3188" s="20" t="s">
        <v>165</v>
      </c>
      <c r="BE3188" s="193">
        <f>IF(N3188="základní",J3188,0)</f>
        <v>0</v>
      </c>
      <c r="BF3188" s="193">
        <f>IF(N3188="snížená",J3188,0)</f>
        <v>0</v>
      </c>
      <c r="BG3188" s="193">
        <f>IF(N3188="zákl. přenesená",J3188,0)</f>
        <v>0</v>
      </c>
      <c r="BH3188" s="193">
        <f>IF(N3188="sníž. přenesená",J3188,0)</f>
        <v>0</v>
      </c>
      <c r="BI3188" s="193">
        <f>IF(N3188="nulová",J3188,0)</f>
        <v>0</v>
      </c>
      <c r="BJ3188" s="20" t="s">
        <v>79</v>
      </c>
      <c r="BK3188" s="193">
        <f>ROUND(I3188*H3188,2)</f>
        <v>0</v>
      </c>
      <c r="BL3188" s="20" t="s">
        <v>226</v>
      </c>
      <c r="BM3188" s="192" t="s">
        <v>4029</v>
      </c>
    </row>
    <row r="3189" spans="1:65" s="2" customFormat="1" ht="19.5">
      <c r="A3189" s="37"/>
      <c r="B3189" s="38"/>
      <c r="C3189" s="39"/>
      <c r="D3189" s="201" t="s">
        <v>353</v>
      </c>
      <c r="E3189" s="39"/>
      <c r="F3189" s="232" t="s">
        <v>3887</v>
      </c>
      <c r="G3189" s="39"/>
      <c r="H3189" s="39"/>
      <c r="I3189" s="196"/>
      <c r="J3189" s="39"/>
      <c r="K3189" s="39"/>
      <c r="L3189" s="42"/>
      <c r="M3189" s="197"/>
      <c r="N3189" s="198"/>
      <c r="O3189" s="67"/>
      <c r="P3189" s="67"/>
      <c r="Q3189" s="67"/>
      <c r="R3189" s="67"/>
      <c r="S3189" s="67"/>
      <c r="T3189" s="68"/>
      <c r="U3189" s="37"/>
      <c r="V3189" s="37"/>
      <c r="W3189" s="37"/>
      <c r="X3189" s="37"/>
      <c r="Y3189" s="37"/>
      <c r="Z3189" s="37"/>
      <c r="AA3189" s="37"/>
      <c r="AB3189" s="37"/>
      <c r="AC3189" s="37"/>
      <c r="AD3189" s="37"/>
      <c r="AE3189" s="37"/>
      <c r="AT3189" s="20" t="s">
        <v>353</v>
      </c>
      <c r="AU3189" s="20" t="s">
        <v>85</v>
      </c>
    </row>
    <row r="3190" spans="1:65" s="2" customFormat="1" ht="24.2" customHeight="1">
      <c r="A3190" s="37"/>
      <c r="B3190" s="38"/>
      <c r="C3190" s="181" t="s">
        <v>4030</v>
      </c>
      <c r="D3190" s="181" t="s">
        <v>167</v>
      </c>
      <c r="E3190" s="182" t="s">
        <v>4031</v>
      </c>
      <c r="F3190" s="183" t="s">
        <v>4032</v>
      </c>
      <c r="G3190" s="184" t="s">
        <v>3885</v>
      </c>
      <c r="H3190" s="185">
        <v>1</v>
      </c>
      <c r="I3190" s="186"/>
      <c r="J3190" s="187">
        <f>ROUND(I3190*H3190,2)</f>
        <v>0</v>
      </c>
      <c r="K3190" s="183" t="s">
        <v>531</v>
      </c>
      <c r="L3190" s="42"/>
      <c r="M3190" s="188" t="s">
        <v>19</v>
      </c>
      <c r="N3190" s="189" t="s">
        <v>41</v>
      </c>
      <c r="O3190" s="67"/>
      <c r="P3190" s="190">
        <f>O3190*H3190</f>
        <v>0</v>
      </c>
      <c r="Q3190" s="190">
        <v>0</v>
      </c>
      <c r="R3190" s="190">
        <f>Q3190*H3190</f>
        <v>0</v>
      </c>
      <c r="S3190" s="190">
        <v>0</v>
      </c>
      <c r="T3190" s="191">
        <f>S3190*H3190</f>
        <v>0</v>
      </c>
      <c r="U3190" s="37"/>
      <c r="V3190" s="37"/>
      <c r="W3190" s="37"/>
      <c r="X3190" s="37"/>
      <c r="Y3190" s="37"/>
      <c r="Z3190" s="37"/>
      <c r="AA3190" s="37"/>
      <c r="AB3190" s="37"/>
      <c r="AC3190" s="37"/>
      <c r="AD3190" s="37"/>
      <c r="AE3190" s="37"/>
      <c r="AR3190" s="192" t="s">
        <v>226</v>
      </c>
      <c r="AT3190" s="192" t="s">
        <v>167</v>
      </c>
      <c r="AU3190" s="192" t="s">
        <v>85</v>
      </c>
      <c r="AY3190" s="20" t="s">
        <v>165</v>
      </c>
      <c r="BE3190" s="193">
        <f>IF(N3190="základní",J3190,0)</f>
        <v>0</v>
      </c>
      <c r="BF3190" s="193">
        <f>IF(N3190="snížená",J3190,0)</f>
        <v>0</v>
      </c>
      <c r="BG3190" s="193">
        <f>IF(N3190="zákl. přenesená",J3190,0)</f>
        <v>0</v>
      </c>
      <c r="BH3190" s="193">
        <f>IF(N3190="sníž. přenesená",J3190,0)</f>
        <v>0</v>
      </c>
      <c r="BI3190" s="193">
        <f>IF(N3190="nulová",J3190,0)</f>
        <v>0</v>
      </c>
      <c r="BJ3190" s="20" t="s">
        <v>79</v>
      </c>
      <c r="BK3190" s="193">
        <f>ROUND(I3190*H3190,2)</f>
        <v>0</v>
      </c>
      <c r="BL3190" s="20" t="s">
        <v>226</v>
      </c>
      <c r="BM3190" s="192" t="s">
        <v>4033</v>
      </c>
    </row>
    <row r="3191" spans="1:65" s="2" customFormat="1" ht="19.5">
      <c r="A3191" s="37"/>
      <c r="B3191" s="38"/>
      <c r="C3191" s="39"/>
      <c r="D3191" s="201" t="s">
        <v>353</v>
      </c>
      <c r="E3191" s="39"/>
      <c r="F3191" s="232" t="s">
        <v>3887</v>
      </c>
      <c r="G3191" s="39"/>
      <c r="H3191" s="39"/>
      <c r="I3191" s="196"/>
      <c r="J3191" s="39"/>
      <c r="K3191" s="39"/>
      <c r="L3191" s="42"/>
      <c r="M3191" s="197"/>
      <c r="N3191" s="198"/>
      <c r="O3191" s="67"/>
      <c r="P3191" s="67"/>
      <c r="Q3191" s="67"/>
      <c r="R3191" s="67"/>
      <c r="S3191" s="67"/>
      <c r="T3191" s="68"/>
      <c r="U3191" s="37"/>
      <c r="V3191" s="37"/>
      <c r="W3191" s="37"/>
      <c r="X3191" s="37"/>
      <c r="Y3191" s="37"/>
      <c r="Z3191" s="37"/>
      <c r="AA3191" s="37"/>
      <c r="AB3191" s="37"/>
      <c r="AC3191" s="37"/>
      <c r="AD3191" s="37"/>
      <c r="AE3191" s="37"/>
      <c r="AT3191" s="20" t="s">
        <v>353</v>
      </c>
      <c r="AU3191" s="20" t="s">
        <v>85</v>
      </c>
    </row>
    <row r="3192" spans="1:65" s="2" customFormat="1" ht="24.2" customHeight="1">
      <c r="A3192" s="37"/>
      <c r="B3192" s="38"/>
      <c r="C3192" s="181" t="s">
        <v>2498</v>
      </c>
      <c r="D3192" s="181" t="s">
        <v>167</v>
      </c>
      <c r="E3192" s="182" t="s">
        <v>4034</v>
      </c>
      <c r="F3192" s="183" t="s">
        <v>4035</v>
      </c>
      <c r="G3192" s="184" t="s">
        <v>3885</v>
      </c>
      <c r="H3192" s="185">
        <v>1</v>
      </c>
      <c r="I3192" s="186"/>
      <c r="J3192" s="187">
        <f>ROUND(I3192*H3192,2)</f>
        <v>0</v>
      </c>
      <c r="K3192" s="183" t="s">
        <v>531</v>
      </c>
      <c r="L3192" s="42"/>
      <c r="M3192" s="188" t="s">
        <v>19</v>
      </c>
      <c r="N3192" s="189" t="s">
        <v>41</v>
      </c>
      <c r="O3192" s="67"/>
      <c r="P3192" s="190">
        <f>O3192*H3192</f>
        <v>0</v>
      </c>
      <c r="Q3192" s="190">
        <v>0</v>
      </c>
      <c r="R3192" s="190">
        <f>Q3192*H3192</f>
        <v>0</v>
      </c>
      <c r="S3192" s="190">
        <v>0</v>
      </c>
      <c r="T3192" s="191">
        <f>S3192*H3192</f>
        <v>0</v>
      </c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R3192" s="192" t="s">
        <v>226</v>
      </c>
      <c r="AT3192" s="192" t="s">
        <v>167</v>
      </c>
      <c r="AU3192" s="192" t="s">
        <v>85</v>
      </c>
      <c r="AY3192" s="20" t="s">
        <v>165</v>
      </c>
      <c r="BE3192" s="193">
        <f>IF(N3192="základní",J3192,0)</f>
        <v>0</v>
      </c>
      <c r="BF3192" s="193">
        <f>IF(N3192="snížená",J3192,0)</f>
        <v>0</v>
      </c>
      <c r="BG3192" s="193">
        <f>IF(N3192="zákl. přenesená",J3192,0)</f>
        <v>0</v>
      </c>
      <c r="BH3192" s="193">
        <f>IF(N3192="sníž. přenesená",J3192,0)</f>
        <v>0</v>
      </c>
      <c r="BI3192" s="193">
        <f>IF(N3192="nulová",J3192,0)</f>
        <v>0</v>
      </c>
      <c r="BJ3192" s="20" t="s">
        <v>79</v>
      </c>
      <c r="BK3192" s="193">
        <f>ROUND(I3192*H3192,2)</f>
        <v>0</v>
      </c>
      <c r="BL3192" s="20" t="s">
        <v>226</v>
      </c>
      <c r="BM3192" s="192" t="s">
        <v>4036</v>
      </c>
    </row>
    <row r="3193" spans="1:65" s="2" customFormat="1" ht="19.5">
      <c r="A3193" s="37"/>
      <c r="B3193" s="38"/>
      <c r="C3193" s="39"/>
      <c r="D3193" s="201" t="s">
        <v>353</v>
      </c>
      <c r="E3193" s="39"/>
      <c r="F3193" s="232" t="s">
        <v>3887</v>
      </c>
      <c r="G3193" s="39"/>
      <c r="H3193" s="39"/>
      <c r="I3193" s="196"/>
      <c r="J3193" s="39"/>
      <c r="K3193" s="39"/>
      <c r="L3193" s="42"/>
      <c r="M3193" s="197"/>
      <c r="N3193" s="198"/>
      <c r="O3193" s="67"/>
      <c r="P3193" s="67"/>
      <c r="Q3193" s="67"/>
      <c r="R3193" s="67"/>
      <c r="S3193" s="67"/>
      <c r="T3193" s="68"/>
      <c r="U3193" s="37"/>
      <c r="V3193" s="37"/>
      <c r="W3193" s="37"/>
      <c r="X3193" s="37"/>
      <c r="Y3193" s="37"/>
      <c r="Z3193" s="37"/>
      <c r="AA3193" s="37"/>
      <c r="AB3193" s="37"/>
      <c r="AC3193" s="37"/>
      <c r="AD3193" s="37"/>
      <c r="AE3193" s="37"/>
      <c r="AT3193" s="20" t="s">
        <v>353</v>
      </c>
      <c r="AU3193" s="20" t="s">
        <v>85</v>
      </c>
    </row>
    <row r="3194" spans="1:65" s="12" customFormat="1" ht="22.9" customHeight="1">
      <c r="B3194" s="165"/>
      <c r="C3194" s="166"/>
      <c r="D3194" s="167" t="s">
        <v>68</v>
      </c>
      <c r="E3194" s="179" t="s">
        <v>4037</v>
      </c>
      <c r="F3194" s="179" t="s">
        <v>4038</v>
      </c>
      <c r="G3194" s="166"/>
      <c r="H3194" s="166"/>
      <c r="I3194" s="169"/>
      <c r="J3194" s="180">
        <f>BK3194</f>
        <v>0</v>
      </c>
      <c r="K3194" s="166"/>
      <c r="L3194" s="171"/>
      <c r="M3194" s="172"/>
      <c r="N3194" s="173"/>
      <c r="O3194" s="173"/>
      <c r="P3194" s="174">
        <f>SUM(P3195:P3253)</f>
        <v>0</v>
      </c>
      <c r="Q3194" s="173"/>
      <c r="R3194" s="174">
        <f>SUM(R3195:R3253)</f>
        <v>0.38133919999999993</v>
      </c>
      <c r="S3194" s="173"/>
      <c r="T3194" s="175">
        <f>SUM(T3195:T3253)</f>
        <v>0</v>
      </c>
      <c r="AR3194" s="176" t="s">
        <v>73</v>
      </c>
      <c r="AT3194" s="177" t="s">
        <v>68</v>
      </c>
      <c r="AU3194" s="177" t="s">
        <v>73</v>
      </c>
      <c r="AY3194" s="176" t="s">
        <v>165</v>
      </c>
      <c r="BK3194" s="178">
        <f>SUM(BK3195:BK3253)</f>
        <v>0</v>
      </c>
    </row>
    <row r="3195" spans="1:65" s="2" customFormat="1" ht="24.2" customHeight="1">
      <c r="A3195" s="37"/>
      <c r="B3195" s="38"/>
      <c r="C3195" s="181" t="s">
        <v>4039</v>
      </c>
      <c r="D3195" s="181" t="s">
        <v>167</v>
      </c>
      <c r="E3195" s="182" t="s">
        <v>4040</v>
      </c>
      <c r="F3195" s="183" t="s">
        <v>4041</v>
      </c>
      <c r="G3195" s="184" t="s">
        <v>290</v>
      </c>
      <c r="H3195" s="185">
        <v>5</v>
      </c>
      <c r="I3195" s="186"/>
      <c r="J3195" s="187">
        <f>ROUND(I3195*H3195,2)</f>
        <v>0</v>
      </c>
      <c r="K3195" s="183" t="s">
        <v>171</v>
      </c>
      <c r="L3195" s="42"/>
      <c r="M3195" s="188" t="s">
        <v>19</v>
      </c>
      <c r="N3195" s="189" t="s">
        <v>41</v>
      </c>
      <c r="O3195" s="67"/>
      <c r="P3195" s="190">
        <f>O3195*H3195</f>
        <v>0</v>
      </c>
      <c r="Q3195" s="190">
        <v>1.8000000000000001E-4</v>
      </c>
      <c r="R3195" s="190">
        <f>Q3195*H3195</f>
        <v>9.0000000000000008E-4</v>
      </c>
      <c r="S3195" s="190">
        <v>0</v>
      </c>
      <c r="T3195" s="191">
        <f>S3195*H3195</f>
        <v>0</v>
      </c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R3195" s="192" t="s">
        <v>88</v>
      </c>
      <c r="AT3195" s="192" t="s">
        <v>167</v>
      </c>
      <c r="AU3195" s="192" t="s">
        <v>79</v>
      </c>
      <c r="AY3195" s="20" t="s">
        <v>165</v>
      </c>
      <c r="BE3195" s="193">
        <f>IF(N3195="základní",J3195,0)</f>
        <v>0</v>
      </c>
      <c r="BF3195" s="193">
        <f>IF(N3195="snížená",J3195,0)</f>
        <v>0</v>
      </c>
      <c r="BG3195" s="193">
        <f>IF(N3195="zákl. přenesená",J3195,0)</f>
        <v>0</v>
      </c>
      <c r="BH3195" s="193">
        <f>IF(N3195="sníž. přenesená",J3195,0)</f>
        <v>0</v>
      </c>
      <c r="BI3195" s="193">
        <f>IF(N3195="nulová",J3195,0)</f>
        <v>0</v>
      </c>
      <c r="BJ3195" s="20" t="s">
        <v>79</v>
      </c>
      <c r="BK3195" s="193">
        <f>ROUND(I3195*H3195,2)</f>
        <v>0</v>
      </c>
      <c r="BL3195" s="20" t="s">
        <v>88</v>
      </c>
      <c r="BM3195" s="192" t="s">
        <v>4042</v>
      </c>
    </row>
    <row r="3196" spans="1:65" s="2" customFormat="1" ht="11.25">
      <c r="A3196" s="37"/>
      <c r="B3196" s="38"/>
      <c r="C3196" s="39"/>
      <c r="D3196" s="194" t="s">
        <v>172</v>
      </c>
      <c r="E3196" s="39"/>
      <c r="F3196" s="195" t="s">
        <v>4043</v>
      </c>
      <c r="G3196" s="39"/>
      <c r="H3196" s="39"/>
      <c r="I3196" s="196"/>
      <c r="J3196" s="39"/>
      <c r="K3196" s="39"/>
      <c r="L3196" s="42"/>
      <c r="M3196" s="197"/>
      <c r="N3196" s="198"/>
      <c r="O3196" s="67"/>
      <c r="P3196" s="67"/>
      <c r="Q3196" s="67"/>
      <c r="R3196" s="67"/>
      <c r="S3196" s="67"/>
      <c r="T3196" s="68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T3196" s="20" t="s">
        <v>172</v>
      </c>
      <c r="AU3196" s="20" t="s">
        <v>79</v>
      </c>
    </row>
    <row r="3197" spans="1:65" s="2" customFormat="1" ht="16.5" customHeight="1">
      <c r="A3197" s="37"/>
      <c r="B3197" s="38"/>
      <c r="C3197" s="233" t="s">
        <v>2503</v>
      </c>
      <c r="D3197" s="233" t="s">
        <v>502</v>
      </c>
      <c r="E3197" s="234" t="s">
        <v>4044</v>
      </c>
      <c r="F3197" s="235" t="s">
        <v>4045</v>
      </c>
      <c r="G3197" s="236" t="s">
        <v>290</v>
      </c>
      <c r="H3197" s="237">
        <v>5</v>
      </c>
      <c r="I3197" s="238"/>
      <c r="J3197" s="239">
        <f>ROUND(I3197*H3197,2)</f>
        <v>0</v>
      </c>
      <c r="K3197" s="235" t="s">
        <v>171</v>
      </c>
      <c r="L3197" s="240"/>
      <c r="M3197" s="241" t="s">
        <v>19</v>
      </c>
      <c r="N3197" s="242" t="s">
        <v>41</v>
      </c>
      <c r="O3197" s="67"/>
      <c r="P3197" s="190">
        <f>O3197*H3197</f>
        <v>0</v>
      </c>
      <c r="Q3197" s="190">
        <v>1.2E-2</v>
      </c>
      <c r="R3197" s="190">
        <f>Q3197*H3197</f>
        <v>0.06</v>
      </c>
      <c r="S3197" s="190">
        <v>0</v>
      </c>
      <c r="T3197" s="191">
        <f>S3197*H3197</f>
        <v>0</v>
      </c>
      <c r="U3197" s="37"/>
      <c r="V3197" s="37"/>
      <c r="W3197" s="37"/>
      <c r="X3197" s="37"/>
      <c r="Y3197" s="37"/>
      <c r="Z3197" s="37"/>
      <c r="AA3197" s="37"/>
      <c r="AB3197" s="37"/>
      <c r="AC3197" s="37"/>
      <c r="AD3197" s="37"/>
      <c r="AE3197" s="37"/>
      <c r="AR3197" s="192" t="s">
        <v>192</v>
      </c>
      <c r="AT3197" s="192" t="s">
        <v>502</v>
      </c>
      <c r="AU3197" s="192" t="s">
        <v>79</v>
      </c>
      <c r="AY3197" s="20" t="s">
        <v>165</v>
      </c>
      <c r="BE3197" s="193">
        <f>IF(N3197="základní",J3197,0)</f>
        <v>0</v>
      </c>
      <c r="BF3197" s="193">
        <f>IF(N3197="snížená",J3197,0)</f>
        <v>0</v>
      </c>
      <c r="BG3197" s="193">
        <f>IF(N3197="zákl. přenesená",J3197,0)</f>
        <v>0</v>
      </c>
      <c r="BH3197" s="193">
        <f>IF(N3197="sníž. přenesená",J3197,0)</f>
        <v>0</v>
      </c>
      <c r="BI3197" s="193">
        <f>IF(N3197="nulová",J3197,0)</f>
        <v>0</v>
      </c>
      <c r="BJ3197" s="20" t="s">
        <v>79</v>
      </c>
      <c r="BK3197" s="193">
        <f>ROUND(I3197*H3197,2)</f>
        <v>0</v>
      </c>
      <c r="BL3197" s="20" t="s">
        <v>88</v>
      </c>
      <c r="BM3197" s="192" t="s">
        <v>4046</v>
      </c>
    </row>
    <row r="3198" spans="1:65" s="2" customFormat="1" ht="16.5" customHeight="1">
      <c r="A3198" s="37"/>
      <c r="B3198" s="38"/>
      <c r="C3198" s="181" t="s">
        <v>4047</v>
      </c>
      <c r="D3198" s="181" t="s">
        <v>167</v>
      </c>
      <c r="E3198" s="182" t="s">
        <v>4048</v>
      </c>
      <c r="F3198" s="183" t="s">
        <v>4049</v>
      </c>
      <c r="G3198" s="184" t="s">
        <v>290</v>
      </c>
      <c r="H3198" s="185">
        <v>12</v>
      </c>
      <c r="I3198" s="186"/>
      <c r="J3198" s="187">
        <f>ROUND(I3198*H3198,2)</f>
        <v>0</v>
      </c>
      <c r="K3198" s="183" t="s">
        <v>531</v>
      </c>
      <c r="L3198" s="42"/>
      <c r="M3198" s="188" t="s">
        <v>19</v>
      </c>
      <c r="N3198" s="189" t="s">
        <v>41</v>
      </c>
      <c r="O3198" s="67"/>
      <c r="P3198" s="190">
        <f>O3198*H3198</f>
        <v>0</v>
      </c>
      <c r="Q3198" s="190">
        <v>0</v>
      </c>
      <c r="R3198" s="190">
        <f>Q3198*H3198</f>
        <v>0</v>
      </c>
      <c r="S3198" s="190">
        <v>0</v>
      </c>
      <c r="T3198" s="191">
        <f>S3198*H3198</f>
        <v>0</v>
      </c>
      <c r="U3198" s="37"/>
      <c r="V3198" s="37"/>
      <c r="W3198" s="37"/>
      <c r="X3198" s="37"/>
      <c r="Y3198" s="37"/>
      <c r="Z3198" s="37"/>
      <c r="AA3198" s="37"/>
      <c r="AB3198" s="37"/>
      <c r="AC3198" s="37"/>
      <c r="AD3198" s="37"/>
      <c r="AE3198" s="37"/>
      <c r="AR3198" s="192" t="s">
        <v>88</v>
      </c>
      <c r="AT3198" s="192" t="s">
        <v>167</v>
      </c>
      <c r="AU3198" s="192" t="s">
        <v>79</v>
      </c>
      <c r="AY3198" s="20" t="s">
        <v>165</v>
      </c>
      <c r="BE3198" s="193">
        <f>IF(N3198="základní",J3198,0)</f>
        <v>0</v>
      </c>
      <c r="BF3198" s="193">
        <f>IF(N3198="snížená",J3198,0)</f>
        <v>0</v>
      </c>
      <c r="BG3198" s="193">
        <f>IF(N3198="zákl. přenesená",J3198,0)</f>
        <v>0</v>
      </c>
      <c r="BH3198" s="193">
        <f>IF(N3198="sníž. přenesená",J3198,0)</f>
        <v>0</v>
      </c>
      <c r="BI3198" s="193">
        <f>IF(N3198="nulová",J3198,0)</f>
        <v>0</v>
      </c>
      <c r="BJ3198" s="20" t="s">
        <v>79</v>
      </c>
      <c r="BK3198" s="193">
        <f>ROUND(I3198*H3198,2)</f>
        <v>0</v>
      </c>
      <c r="BL3198" s="20" t="s">
        <v>88</v>
      </c>
      <c r="BM3198" s="192" t="s">
        <v>4050</v>
      </c>
    </row>
    <row r="3199" spans="1:65" s="2" customFormat="1" ht="19.5">
      <c r="A3199" s="37"/>
      <c r="B3199" s="38"/>
      <c r="C3199" s="39"/>
      <c r="D3199" s="201" t="s">
        <v>353</v>
      </c>
      <c r="E3199" s="39"/>
      <c r="F3199" s="232" t="s">
        <v>4051</v>
      </c>
      <c r="G3199" s="39"/>
      <c r="H3199" s="39"/>
      <c r="I3199" s="196"/>
      <c r="J3199" s="39"/>
      <c r="K3199" s="39"/>
      <c r="L3199" s="42"/>
      <c r="M3199" s="197"/>
      <c r="N3199" s="198"/>
      <c r="O3199" s="67"/>
      <c r="P3199" s="67"/>
      <c r="Q3199" s="67"/>
      <c r="R3199" s="67"/>
      <c r="S3199" s="67"/>
      <c r="T3199" s="68"/>
      <c r="U3199" s="37"/>
      <c r="V3199" s="37"/>
      <c r="W3199" s="37"/>
      <c r="X3199" s="37"/>
      <c r="Y3199" s="37"/>
      <c r="Z3199" s="37"/>
      <c r="AA3199" s="37"/>
      <c r="AB3199" s="37"/>
      <c r="AC3199" s="37"/>
      <c r="AD3199" s="37"/>
      <c r="AE3199" s="37"/>
      <c r="AT3199" s="20" t="s">
        <v>353</v>
      </c>
      <c r="AU3199" s="20" t="s">
        <v>79</v>
      </c>
    </row>
    <row r="3200" spans="1:65" s="13" customFormat="1" ht="11.25">
      <c r="B3200" s="199"/>
      <c r="C3200" s="200"/>
      <c r="D3200" s="201" t="s">
        <v>181</v>
      </c>
      <c r="E3200" s="202" t="s">
        <v>19</v>
      </c>
      <c r="F3200" s="203" t="s">
        <v>4052</v>
      </c>
      <c r="G3200" s="200"/>
      <c r="H3200" s="204">
        <v>12</v>
      </c>
      <c r="I3200" s="205"/>
      <c r="J3200" s="200"/>
      <c r="K3200" s="200"/>
      <c r="L3200" s="206"/>
      <c r="M3200" s="207"/>
      <c r="N3200" s="208"/>
      <c r="O3200" s="208"/>
      <c r="P3200" s="208"/>
      <c r="Q3200" s="208"/>
      <c r="R3200" s="208"/>
      <c r="S3200" s="208"/>
      <c r="T3200" s="209"/>
      <c r="AT3200" s="210" t="s">
        <v>181</v>
      </c>
      <c r="AU3200" s="210" t="s">
        <v>79</v>
      </c>
      <c r="AV3200" s="13" t="s">
        <v>79</v>
      </c>
      <c r="AW3200" s="13" t="s">
        <v>31</v>
      </c>
      <c r="AX3200" s="13" t="s">
        <v>69</v>
      </c>
      <c r="AY3200" s="210" t="s">
        <v>165</v>
      </c>
    </row>
    <row r="3201" spans="1:65" s="15" customFormat="1" ht="11.25">
      <c r="B3201" s="221"/>
      <c r="C3201" s="222"/>
      <c r="D3201" s="201" t="s">
        <v>181</v>
      </c>
      <c r="E3201" s="223" t="s">
        <v>19</v>
      </c>
      <c r="F3201" s="224" t="s">
        <v>184</v>
      </c>
      <c r="G3201" s="222"/>
      <c r="H3201" s="225">
        <v>12</v>
      </c>
      <c r="I3201" s="226"/>
      <c r="J3201" s="222"/>
      <c r="K3201" s="222"/>
      <c r="L3201" s="227"/>
      <c r="M3201" s="228"/>
      <c r="N3201" s="229"/>
      <c r="O3201" s="229"/>
      <c r="P3201" s="229"/>
      <c r="Q3201" s="229"/>
      <c r="R3201" s="229"/>
      <c r="S3201" s="229"/>
      <c r="T3201" s="230"/>
      <c r="AT3201" s="231" t="s">
        <v>181</v>
      </c>
      <c r="AU3201" s="231" t="s">
        <v>79</v>
      </c>
      <c r="AV3201" s="15" t="s">
        <v>88</v>
      </c>
      <c r="AW3201" s="15" t="s">
        <v>31</v>
      </c>
      <c r="AX3201" s="15" t="s">
        <v>73</v>
      </c>
      <c r="AY3201" s="231" t="s">
        <v>165</v>
      </c>
    </row>
    <row r="3202" spans="1:65" s="2" customFormat="1" ht="24.2" customHeight="1">
      <c r="A3202" s="37"/>
      <c r="B3202" s="38"/>
      <c r="C3202" s="181" t="s">
        <v>2509</v>
      </c>
      <c r="D3202" s="181" t="s">
        <v>167</v>
      </c>
      <c r="E3202" s="182" t="s">
        <v>4053</v>
      </c>
      <c r="F3202" s="183" t="s">
        <v>4054</v>
      </c>
      <c r="G3202" s="184" t="s">
        <v>290</v>
      </c>
      <c r="H3202" s="185">
        <v>1</v>
      </c>
      <c r="I3202" s="186"/>
      <c r="J3202" s="187">
        <f>ROUND(I3202*H3202,2)</f>
        <v>0</v>
      </c>
      <c r="K3202" s="183" t="s">
        <v>171</v>
      </c>
      <c r="L3202" s="42"/>
      <c r="M3202" s="188" t="s">
        <v>19</v>
      </c>
      <c r="N3202" s="189" t="s">
        <v>41</v>
      </c>
      <c r="O3202" s="67"/>
      <c r="P3202" s="190">
        <f>O3202*H3202</f>
        <v>0</v>
      </c>
      <c r="Q3202" s="190">
        <v>0</v>
      </c>
      <c r="R3202" s="190">
        <f>Q3202*H3202</f>
        <v>0</v>
      </c>
      <c r="S3202" s="190">
        <v>0</v>
      </c>
      <c r="T3202" s="191">
        <f>S3202*H3202</f>
        <v>0</v>
      </c>
      <c r="U3202" s="37"/>
      <c r="V3202" s="37"/>
      <c r="W3202" s="37"/>
      <c r="X3202" s="37"/>
      <c r="Y3202" s="37"/>
      <c r="Z3202" s="37"/>
      <c r="AA3202" s="37"/>
      <c r="AB3202" s="37"/>
      <c r="AC3202" s="37"/>
      <c r="AD3202" s="37"/>
      <c r="AE3202" s="37"/>
      <c r="AR3202" s="192" t="s">
        <v>88</v>
      </c>
      <c r="AT3202" s="192" t="s">
        <v>167</v>
      </c>
      <c r="AU3202" s="192" t="s">
        <v>79</v>
      </c>
      <c r="AY3202" s="20" t="s">
        <v>165</v>
      </c>
      <c r="BE3202" s="193">
        <f>IF(N3202="základní",J3202,0)</f>
        <v>0</v>
      </c>
      <c r="BF3202" s="193">
        <f>IF(N3202="snížená",J3202,0)</f>
        <v>0</v>
      </c>
      <c r="BG3202" s="193">
        <f>IF(N3202="zákl. přenesená",J3202,0)</f>
        <v>0</v>
      </c>
      <c r="BH3202" s="193">
        <f>IF(N3202="sníž. přenesená",J3202,0)</f>
        <v>0</v>
      </c>
      <c r="BI3202" s="193">
        <f>IF(N3202="nulová",J3202,0)</f>
        <v>0</v>
      </c>
      <c r="BJ3202" s="20" t="s">
        <v>79</v>
      </c>
      <c r="BK3202" s="193">
        <f>ROUND(I3202*H3202,2)</f>
        <v>0</v>
      </c>
      <c r="BL3202" s="20" t="s">
        <v>88</v>
      </c>
      <c r="BM3202" s="192" t="s">
        <v>4055</v>
      </c>
    </row>
    <row r="3203" spans="1:65" s="2" customFormat="1" ht="11.25">
      <c r="A3203" s="37"/>
      <c r="B3203" s="38"/>
      <c r="C3203" s="39"/>
      <c r="D3203" s="194" t="s">
        <v>172</v>
      </c>
      <c r="E3203" s="39"/>
      <c r="F3203" s="195" t="s">
        <v>4056</v>
      </c>
      <c r="G3203" s="39"/>
      <c r="H3203" s="39"/>
      <c r="I3203" s="196"/>
      <c r="J3203" s="39"/>
      <c r="K3203" s="39"/>
      <c r="L3203" s="42"/>
      <c r="M3203" s="197"/>
      <c r="N3203" s="198"/>
      <c r="O3203" s="67"/>
      <c r="P3203" s="67"/>
      <c r="Q3203" s="67"/>
      <c r="R3203" s="67"/>
      <c r="S3203" s="67"/>
      <c r="T3203" s="68"/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T3203" s="20" t="s">
        <v>172</v>
      </c>
      <c r="AU3203" s="20" t="s">
        <v>79</v>
      </c>
    </row>
    <row r="3204" spans="1:65" s="13" customFormat="1" ht="11.25">
      <c r="B3204" s="199"/>
      <c r="C3204" s="200"/>
      <c r="D3204" s="201" t="s">
        <v>181</v>
      </c>
      <c r="E3204" s="202" t="s">
        <v>19</v>
      </c>
      <c r="F3204" s="203" t="s">
        <v>4057</v>
      </c>
      <c r="G3204" s="200"/>
      <c r="H3204" s="204">
        <v>1</v>
      </c>
      <c r="I3204" s="205"/>
      <c r="J3204" s="200"/>
      <c r="K3204" s="200"/>
      <c r="L3204" s="206"/>
      <c r="M3204" s="207"/>
      <c r="N3204" s="208"/>
      <c r="O3204" s="208"/>
      <c r="P3204" s="208"/>
      <c r="Q3204" s="208"/>
      <c r="R3204" s="208"/>
      <c r="S3204" s="208"/>
      <c r="T3204" s="209"/>
      <c r="AT3204" s="210" t="s">
        <v>181</v>
      </c>
      <c r="AU3204" s="210" t="s">
        <v>79</v>
      </c>
      <c r="AV3204" s="13" t="s">
        <v>79</v>
      </c>
      <c r="AW3204" s="13" t="s">
        <v>31</v>
      </c>
      <c r="AX3204" s="13" t="s">
        <v>69</v>
      </c>
      <c r="AY3204" s="210" t="s">
        <v>165</v>
      </c>
    </row>
    <row r="3205" spans="1:65" s="15" customFormat="1" ht="11.25">
      <c r="B3205" s="221"/>
      <c r="C3205" s="222"/>
      <c r="D3205" s="201" t="s">
        <v>181</v>
      </c>
      <c r="E3205" s="223" t="s">
        <v>19</v>
      </c>
      <c r="F3205" s="224" t="s">
        <v>184</v>
      </c>
      <c r="G3205" s="222"/>
      <c r="H3205" s="225">
        <v>1</v>
      </c>
      <c r="I3205" s="226"/>
      <c r="J3205" s="222"/>
      <c r="K3205" s="222"/>
      <c r="L3205" s="227"/>
      <c r="M3205" s="228"/>
      <c r="N3205" s="229"/>
      <c r="O3205" s="229"/>
      <c r="P3205" s="229"/>
      <c r="Q3205" s="229"/>
      <c r="R3205" s="229"/>
      <c r="S3205" s="229"/>
      <c r="T3205" s="230"/>
      <c r="AT3205" s="231" t="s">
        <v>181</v>
      </c>
      <c r="AU3205" s="231" t="s">
        <v>79</v>
      </c>
      <c r="AV3205" s="15" t="s">
        <v>88</v>
      </c>
      <c r="AW3205" s="15" t="s">
        <v>31</v>
      </c>
      <c r="AX3205" s="15" t="s">
        <v>73</v>
      </c>
      <c r="AY3205" s="231" t="s">
        <v>165</v>
      </c>
    </row>
    <row r="3206" spans="1:65" s="2" customFormat="1" ht="33" customHeight="1">
      <c r="A3206" s="37"/>
      <c r="B3206" s="38"/>
      <c r="C3206" s="233" t="s">
        <v>4058</v>
      </c>
      <c r="D3206" s="233" t="s">
        <v>502</v>
      </c>
      <c r="E3206" s="234" t="s">
        <v>4059</v>
      </c>
      <c r="F3206" s="235" t="s">
        <v>4060</v>
      </c>
      <c r="G3206" s="236" t="s">
        <v>290</v>
      </c>
      <c r="H3206" s="237">
        <v>1</v>
      </c>
      <c r="I3206" s="238"/>
      <c r="J3206" s="239">
        <f>ROUND(I3206*H3206,2)</f>
        <v>0</v>
      </c>
      <c r="K3206" s="235" t="s">
        <v>171</v>
      </c>
      <c r="L3206" s="240"/>
      <c r="M3206" s="241" t="s">
        <v>19</v>
      </c>
      <c r="N3206" s="242" t="s">
        <v>41</v>
      </c>
      <c r="O3206" s="67"/>
      <c r="P3206" s="190">
        <f>O3206*H3206</f>
        <v>0</v>
      </c>
      <c r="Q3206" s="190">
        <v>8.0000000000000002E-3</v>
      </c>
      <c r="R3206" s="190">
        <f>Q3206*H3206</f>
        <v>8.0000000000000002E-3</v>
      </c>
      <c r="S3206" s="190">
        <v>0</v>
      </c>
      <c r="T3206" s="191">
        <f>S3206*H3206</f>
        <v>0</v>
      </c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R3206" s="192" t="s">
        <v>192</v>
      </c>
      <c r="AT3206" s="192" t="s">
        <v>502</v>
      </c>
      <c r="AU3206" s="192" t="s">
        <v>79</v>
      </c>
      <c r="AY3206" s="20" t="s">
        <v>165</v>
      </c>
      <c r="BE3206" s="193">
        <f>IF(N3206="základní",J3206,0)</f>
        <v>0</v>
      </c>
      <c r="BF3206" s="193">
        <f>IF(N3206="snížená",J3206,0)</f>
        <v>0</v>
      </c>
      <c r="BG3206" s="193">
        <f>IF(N3206="zákl. přenesená",J3206,0)</f>
        <v>0</v>
      </c>
      <c r="BH3206" s="193">
        <f>IF(N3206="sníž. přenesená",J3206,0)</f>
        <v>0</v>
      </c>
      <c r="BI3206" s="193">
        <f>IF(N3206="nulová",J3206,0)</f>
        <v>0</v>
      </c>
      <c r="BJ3206" s="20" t="s">
        <v>79</v>
      </c>
      <c r="BK3206" s="193">
        <f>ROUND(I3206*H3206,2)</f>
        <v>0</v>
      </c>
      <c r="BL3206" s="20" t="s">
        <v>88</v>
      </c>
      <c r="BM3206" s="192" t="s">
        <v>4061</v>
      </c>
    </row>
    <row r="3207" spans="1:65" s="2" customFormat="1" ht="24.2" customHeight="1">
      <c r="A3207" s="37"/>
      <c r="B3207" s="38"/>
      <c r="C3207" s="181" t="s">
        <v>2513</v>
      </c>
      <c r="D3207" s="181" t="s">
        <v>167</v>
      </c>
      <c r="E3207" s="182" t="s">
        <v>4062</v>
      </c>
      <c r="F3207" s="183" t="s">
        <v>4063</v>
      </c>
      <c r="G3207" s="184" t="s">
        <v>290</v>
      </c>
      <c r="H3207" s="185">
        <v>2</v>
      </c>
      <c r="I3207" s="186"/>
      <c r="J3207" s="187">
        <f>ROUND(I3207*H3207,2)</f>
        <v>0</v>
      </c>
      <c r="K3207" s="183" t="s">
        <v>171</v>
      </c>
      <c r="L3207" s="42"/>
      <c r="M3207" s="188" t="s">
        <v>19</v>
      </c>
      <c r="N3207" s="189" t="s">
        <v>41</v>
      </c>
      <c r="O3207" s="67"/>
      <c r="P3207" s="190">
        <f>O3207*H3207</f>
        <v>0</v>
      </c>
      <c r="Q3207" s="190">
        <v>4.4000000000000002E-4</v>
      </c>
      <c r="R3207" s="190">
        <f>Q3207*H3207</f>
        <v>8.8000000000000003E-4</v>
      </c>
      <c r="S3207" s="190">
        <v>0</v>
      </c>
      <c r="T3207" s="191">
        <f>S3207*H3207</f>
        <v>0</v>
      </c>
      <c r="U3207" s="37"/>
      <c r="V3207" s="37"/>
      <c r="W3207" s="37"/>
      <c r="X3207" s="37"/>
      <c r="Y3207" s="37"/>
      <c r="Z3207" s="37"/>
      <c r="AA3207" s="37"/>
      <c r="AB3207" s="37"/>
      <c r="AC3207" s="37"/>
      <c r="AD3207" s="37"/>
      <c r="AE3207" s="37"/>
      <c r="AR3207" s="192" t="s">
        <v>88</v>
      </c>
      <c r="AT3207" s="192" t="s">
        <v>167</v>
      </c>
      <c r="AU3207" s="192" t="s">
        <v>79</v>
      </c>
      <c r="AY3207" s="20" t="s">
        <v>165</v>
      </c>
      <c r="BE3207" s="193">
        <f>IF(N3207="základní",J3207,0)</f>
        <v>0</v>
      </c>
      <c r="BF3207" s="193">
        <f>IF(N3207="snížená",J3207,0)</f>
        <v>0</v>
      </c>
      <c r="BG3207" s="193">
        <f>IF(N3207="zákl. přenesená",J3207,0)</f>
        <v>0</v>
      </c>
      <c r="BH3207" s="193">
        <f>IF(N3207="sníž. přenesená",J3207,0)</f>
        <v>0</v>
      </c>
      <c r="BI3207" s="193">
        <f>IF(N3207="nulová",J3207,0)</f>
        <v>0</v>
      </c>
      <c r="BJ3207" s="20" t="s">
        <v>79</v>
      </c>
      <c r="BK3207" s="193">
        <f>ROUND(I3207*H3207,2)</f>
        <v>0</v>
      </c>
      <c r="BL3207" s="20" t="s">
        <v>88</v>
      </c>
      <c r="BM3207" s="192" t="s">
        <v>4064</v>
      </c>
    </row>
    <row r="3208" spans="1:65" s="2" customFormat="1" ht="11.25">
      <c r="A3208" s="37"/>
      <c r="B3208" s="38"/>
      <c r="C3208" s="39"/>
      <c r="D3208" s="194" t="s">
        <v>172</v>
      </c>
      <c r="E3208" s="39"/>
      <c r="F3208" s="195" t="s">
        <v>4065</v>
      </c>
      <c r="G3208" s="39"/>
      <c r="H3208" s="39"/>
      <c r="I3208" s="196"/>
      <c r="J3208" s="39"/>
      <c r="K3208" s="39"/>
      <c r="L3208" s="42"/>
      <c r="M3208" s="197"/>
      <c r="N3208" s="198"/>
      <c r="O3208" s="67"/>
      <c r="P3208" s="67"/>
      <c r="Q3208" s="67"/>
      <c r="R3208" s="67"/>
      <c r="S3208" s="67"/>
      <c r="T3208" s="68"/>
      <c r="U3208" s="37"/>
      <c r="V3208" s="37"/>
      <c r="W3208" s="37"/>
      <c r="X3208" s="37"/>
      <c r="Y3208" s="37"/>
      <c r="Z3208" s="37"/>
      <c r="AA3208" s="37"/>
      <c r="AB3208" s="37"/>
      <c r="AC3208" s="37"/>
      <c r="AD3208" s="37"/>
      <c r="AE3208" s="37"/>
      <c r="AT3208" s="20" t="s">
        <v>172</v>
      </c>
      <c r="AU3208" s="20" t="s">
        <v>79</v>
      </c>
    </row>
    <row r="3209" spans="1:65" s="13" customFormat="1" ht="11.25">
      <c r="B3209" s="199"/>
      <c r="C3209" s="200"/>
      <c r="D3209" s="201" t="s">
        <v>181</v>
      </c>
      <c r="E3209" s="202" t="s">
        <v>19</v>
      </c>
      <c r="F3209" s="203" t="s">
        <v>4066</v>
      </c>
      <c r="G3209" s="200"/>
      <c r="H3209" s="204">
        <v>2</v>
      </c>
      <c r="I3209" s="205"/>
      <c r="J3209" s="200"/>
      <c r="K3209" s="200"/>
      <c r="L3209" s="206"/>
      <c r="M3209" s="207"/>
      <c r="N3209" s="208"/>
      <c r="O3209" s="208"/>
      <c r="P3209" s="208"/>
      <c r="Q3209" s="208"/>
      <c r="R3209" s="208"/>
      <c r="S3209" s="208"/>
      <c r="T3209" s="209"/>
      <c r="AT3209" s="210" t="s">
        <v>181</v>
      </c>
      <c r="AU3209" s="210" t="s">
        <v>79</v>
      </c>
      <c r="AV3209" s="13" t="s">
        <v>79</v>
      </c>
      <c r="AW3209" s="13" t="s">
        <v>31</v>
      </c>
      <c r="AX3209" s="13" t="s">
        <v>69</v>
      </c>
      <c r="AY3209" s="210" t="s">
        <v>165</v>
      </c>
    </row>
    <row r="3210" spans="1:65" s="15" customFormat="1" ht="11.25">
      <c r="B3210" s="221"/>
      <c r="C3210" s="222"/>
      <c r="D3210" s="201" t="s">
        <v>181</v>
      </c>
      <c r="E3210" s="223" t="s">
        <v>19</v>
      </c>
      <c r="F3210" s="224" t="s">
        <v>184</v>
      </c>
      <c r="G3210" s="222"/>
      <c r="H3210" s="225">
        <v>2</v>
      </c>
      <c r="I3210" s="226"/>
      <c r="J3210" s="222"/>
      <c r="K3210" s="222"/>
      <c r="L3210" s="227"/>
      <c r="M3210" s="228"/>
      <c r="N3210" s="229"/>
      <c r="O3210" s="229"/>
      <c r="P3210" s="229"/>
      <c r="Q3210" s="229"/>
      <c r="R3210" s="229"/>
      <c r="S3210" s="229"/>
      <c r="T3210" s="230"/>
      <c r="AT3210" s="231" t="s">
        <v>181</v>
      </c>
      <c r="AU3210" s="231" t="s">
        <v>79</v>
      </c>
      <c r="AV3210" s="15" t="s">
        <v>88</v>
      </c>
      <c r="AW3210" s="15" t="s">
        <v>31</v>
      </c>
      <c r="AX3210" s="15" t="s">
        <v>73</v>
      </c>
      <c r="AY3210" s="231" t="s">
        <v>165</v>
      </c>
    </row>
    <row r="3211" spans="1:65" s="2" customFormat="1" ht="37.9" customHeight="1">
      <c r="A3211" s="37"/>
      <c r="B3211" s="38"/>
      <c r="C3211" s="233" t="s">
        <v>4067</v>
      </c>
      <c r="D3211" s="233" t="s">
        <v>502</v>
      </c>
      <c r="E3211" s="234" t="s">
        <v>4068</v>
      </c>
      <c r="F3211" s="235" t="s">
        <v>4069</v>
      </c>
      <c r="G3211" s="236" t="s">
        <v>290</v>
      </c>
      <c r="H3211" s="237">
        <v>2</v>
      </c>
      <c r="I3211" s="238"/>
      <c r="J3211" s="239">
        <f>ROUND(I3211*H3211,2)</f>
        <v>0</v>
      </c>
      <c r="K3211" s="235" t="s">
        <v>171</v>
      </c>
      <c r="L3211" s="240"/>
      <c r="M3211" s="241" t="s">
        <v>19</v>
      </c>
      <c r="N3211" s="242" t="s">
        <v>41</v>
      </c>
      <c r="O3211" s="67"/>
      <c r="P3211" s="190">
        <f>O3211*H3211</f>
        <v>0</v>
      </c>
      <c r="Q3211" s="190">
        <v>0.03</v>
      </c>
      <c r="R3211" s="190">
        <f>Q3211*H3211</f>
        <v>0.06</v>
      </c>
      <c r="S3211" s="190">
        <v>0</v>
      </c>
      <c r="T3211" s="191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2" t="s">
        <v>192</v>
      </c>
      <c r="AT3211" s="192" t="s">
        <v>502</v>
      </c>
      <c r="AU3211" s="192" t="s">
        <v>79</v>
      </c>
      <c r="AY3211" s="20" t="s">
        <v>165</v>
      </c>
      <c r="BE3211" s="193">
        <f>IF(N3211="základní",J3211,0)</f>
        <v>0</v>
      </c>
      <c r="BF3211" s="193">
        <f>IF(N3211="snížená",J3211,0)</f>
        <v>0</v>
      </c>
      <c r="BG3211" s="193">
        <f>IF(N3211="zákl. přenesená",J3211,0)</f>
        <v>0</v>
      </c>
      <c r="BH3211" s="193">
        <f>IF(N3211="sníž. přenesená",J3211,0)</f>
        <v>0</v>
      </c>
      <c r="BI3211" s="193">
        <f>IF(N3211="nulová",J3211,0)</f>
        <v>0</v>
      </c>
      <c r="BJ3211" s="20" t="s">
        <v>79</v>
      </c>
      <c r="BK3211" s="193">
        <f>ROUND(I3211*H3211,2)</f>
        <v>0</v>
      </c>
      <c r="BL3211" s="20" t="s">
        <v>88</v>
      </c>
      <c r="BM3211" s="192" t="s">
        <v>4070</v>
      </c>
    </row>
    <row r="3212" spans="1:65" s="2" customFormat="1" ht="16.5" customHeight="1">
      <c r="A3212" s="37"/>
      <c r="B3212" s="38"/>
      <c r="C3212" s="181" t="s">
        <v>2519</v>
      </c>
      <c r="D3212" s="181" t="s">
        <v>167</v>
      </c>
      <c r="E3212" s="182" t="s">
        <v>4071</v>
      </c>
      <c r="F3212" s="183" t="s">
        <v>4072</v>
      </c>
      <c r="G3212" s="184" t="s">
        <v>170</v>
      </c>
      <c r="H3212" s="185">
        <v>2</v>
      </c>
      <c r="I3212" s="186"/>
      <c r="J3212" s="187">
        <f>ROUND(I3212*H3212,2)</f>
        <v>0</v>
      </c>
      <c r="K3212" s="183" t="s">
        <v>171</v>
      </c>
      <c r="L3212" s="42"/>
      <c r="M3212" s="188" t="s">
        <v>19</v>
      </c>
      <c r="N3212" s="189" t="s">
        <v>41</v>
      </c>
      <c r="O3212" s="67"/>
      <c r="P3212" s="190">
        <f>O3212*H3212</f>
        <v>0</v>
      </c>
      <c r="Q3212" s="190">
        <v>0</v>
      </c>
      <c r="R3212" s="190">
        <f>Q3212*H3212</f>
        <v>0</v>
      </c>
      <c r="S3212" s="190">
        <v>0</v>
      </c>
      <c r="T3212" s="191">
        <f>S3212*H3212</f>
        <v>0</v>
      </c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R3212" s="192" t="s">
        <v>88</v>
      </c>
      <c r="AT3212" s="192" t="s">
        <v>167</v>
      </c>
      <c r="AU3212" s="192" t="s">
        <v>79</v>
      </c>
      <c r="AY3212" s="20" t="s">
        <v>165</v>
      </c>
      <c r="BE3212" s="193">
        <f>IF(N3212="základní",J3212,0)</f>
        <v>0</v>
      </c>
      <c r="BF3212" s="193">
        <f>IF(N3212="snížená",J3212,0)</f>
        <v>0</v>
      </c>
      <c r="BG3212" s="193">
        <f>IF(N3212="zákl. přenesená",J3212,0)</f>
        <v>0</v>
      </c>
      <c r="BH3212" s="193">
        <f>IF(N3212="sníž. přenesená",J3212,0)</f>
        <v>0</v>
      </c>
      <c r="BI3212" s="193">
        <f>IF(N3212="nulová",J3212,0)</f>
        <v>0</v>
      </c>
      <c r="BJ3212" s="20" t="s">
        <v>79</v>
      </c>
      <c r="BK3212" s="193">
        <f>ROUND(I3212*H3212,2)</f>
        <v>0</v>
      </c>
      <c r="BL3212" s="20" t="s">
        <v>88</v>
      </c>
      <c r="BM3212" s="192" t="s">
        <v>4073</v>
      </c>
    </row>
    <row r="3213" spans="1:65" s="2" customFormat="1" ht="11.25">
      <c r="A3213" s="37"/>
      <c r="B3213" s="38"/>
      <c r="C3213" s="39"/>
      <c r="D3213" s="194" t="s">
        <v>172</v>
      </c>
      <c r="E3213" s="39"/>
      <c r="F3213" s="195" t="s">
        <v>4074</v>
      </c>
      <c r="G3213" s="39"/>
      <c r="H3213" s="39"/>
      <c r="I3213" s="196"/>
      <c r="J3213" s="39"/>
      <c r="K3213" s="39"/>
      <c r="L3213" s="42"/>
      <c r="M3213" s="197"/>
      <c r="N3213" s="198"/>
      <c r="O3213" s="67"/>
      <c r="P3213" s="67"/>
      <c r="Q3213" s="67"/>
      <c r="R3213" s="67"/>
      <c r="S3213" s="67"/>
      <c r="T3213" s="68"/>
      <c r="U3213" s="37"/>
      <c r="V3213" s="37"/>
      <c r="W3213" s="37"/>
      <c r="X3213" s="37"/>
      <c r="Y3213" s="37"/>
      <c r="Z3213" s="37"/>
      <c r="AA3213" s="37"/>
      <c r="AB3213" s="37"/>
      <c r="AC3213" s="37"/>
      <c r="AD3213" s="37"/>
      <c r="AE3213" s="37"/>
      <c r="AT3213" s="20" t="s">
        <v>172</v>
      </c>
      <c r="AU3213" s="20" t="s">
        <v>79</v>
      </c>
    </row>
    <row r="3214" spans="1:65" s="13" customFormat="1" ht="11.25">
      <c r="B3214" s="199"/>
      <c r="C3214" s="200"/>
      <c r="D3214" s="201" t="s">
        <v>181</v>
      </c>
      <c r="E3214" s="202" t="s">
        <v>19</v>
      </c>
      <c r="F3214" s="203" t="s">
        <v>4075</v>
      </c>
      <c r="G3214" s="200"/>
      <c r="H3214" s="204">
        <v>2</v>
      </c>
      <c r="I3214" s="205"/>
      <c r="J3214" s="200"/>
      <c r="K3214" s="200"/>
      <c r="L3214" s="206"/>
      <c r="M3214" s="207"/>
      <c r="N3214" s="208"/>
      <c r="O3214" s="208"/>
      <c r="P3214" s="208"/>
      <c r="Q3214" s="208"/>
      <c r="R3214" s="208"/>
      <c r="S3214" s="208"/>
      <c r="T3214" s="209"/>
      <c r="AT3214" s="210" t="s">
        <v>181</v>
      </c>
      <c r="AU3214" s="210" t="s">
        <v>79</v>
      </c>
      <c r="AV3214" s="13" t="s">
        <v>79</v>
      </c>
      <c r="AW3214" s="13" t="s">
        <v>31</v>
      </c>
      <c r="AX3214" s="13" t="s">
        <v>69</v>
      </c>
      <c r="AY3214" s="210" t="s">
        <v>165</v>
      </c>
    </row>
    <row r="3215" spans="1:65" s="15" customFormat="1" ht="11.25">
      <c r="B3215" s="221"/>
      <c r="C3215" s="222"/>
      <c r="D3215" s="201" t="s">
        <v>181</v>
      </c>
      <c r="E3215" s="223" t="s">
        <v>19</v>
      </c>
      <c r="F3215" s="224" t="s">
        <v>184</v>
      </c>
      <c r="G3215" s="222"/>
      <c r="H3215" s="225">
        <v>2</v>
      </c>
      <c r="I3215" s="226"/>
      <c r="J3215" s="222"/>
      <c r="K3215" s="222"/>
      <c r="L3215" s="227"/>
      <c r="M3215" s="228"/>
      <c r="N3215" s="229"/>
      <c r="O3215" s="229"/>
      <c r="P3215" s="229"/>
      <c r="Q3215" s="229"/>
      <c r="R3215" s="229"/>
      <c r="S3215" s="229"/>
      <c r="T3215" s="230"/>
      <c r="AT3215" s="231" t="s">
        <v>181</v>
      </c>
      <c r="AU3215" s="231" t="s">
        <v>79</v>
      </c>
      <c r="AV3215" s="15" t="s">
        <v>88</v>
      </c>
      <c r="AW3215" s="15" t="s">
        <v>31</v>
      </c>
      <c r="AX3215" s="15" t="s">
        <v>73</v>
      </c>
      <c r="AY3215" s="231" t="s">
        <v>165</v>
      </c>
    </row>
    <row r="3216" spans="1:65" s="2" customFormat="1" ht="16.5" customHeight="1">
      <c r="A3216" s="37"/>
      <c r="B3216" s="38"/>
      <c r="C3216" s="233" t="s">
        <v>4076</v>
      </c>
      <c r="D3216" s="233" t="s">
        <v>502</v>
      </c>
      <c r="E3216" s="234" t="s">
        <v>4077</v>
      </c>
      <c r="F3216" s="235" t="s">
        <v>4078</v>
      </c>
      <c r="G3216" s="236" t="s">
        <v>290</v>
      </c>
      <c r="H3216" s="237">
        <v>2</v>
      </c>
      <c r="I3216" s="238"/>
      <c r="J3216" s="239">
        <f>ROUND(I3216*H3216,2)</f>
        <v>0</v>
      </c>
      <c r="K3216" s="235" t="s">
        <v>171</v>
      </c>
      <c r="L3216" s="240"/>
      <c r="M3216" s="241" t="s">
        <v>19</v>
      </c>
      <c r="N3216" s="242" t="s">
        <v>41</v>
      </c>
      <c r="O3216" s="67"/>
      <c r="P3216" s="190">
        <f>O3216*H3216</f>
        <v>0</v>
      </c>
      <c r="Q3216" s="190">
        <v>5.8999999999999999E-3</v>
      </c>
      <c r="R3216" s="190">
        <f>Q3216*H3216</f>
        <v>1.18E-2</v>
      </c>
      <c r="S3216" s="190">
        <v>0</v>
      </c>
      <c r="T3216" s="191">
        <f>S3216*H3216</f>
        <v>0</v>
      </c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R3216" s="192" t="s">
        <v>192</v>
      </c>
      <c r="AT3216" s="192" t="s">
        <v>502</v>
      </c>
      <c r="AU3216" s="192" t="s">
        <v>79</v>
      </c>
      <c r="AY3216" s="20" t="s">
        <v>165</v>
      </c>
      <c r="BE3216" s="193">
        <f>IF(N3216="základní",J3216,0)</f>
        <v>0</v>
      </c>
      <c r="BF3216" s="193">
        <f>IF(N3216="snížená",J3216,0)</f>
        <v>0</v>
      </c>
      <c r="BG3216" s="193">
        <f>IF(N3216="zákl. přenesená",J3216,0)</f>
        <v>0</v>
      </c>
      <c r="BH3216" s="193">
        <f>IF(N3216="sníž. přenesená",J3216,0)</f>
        <v>0</v>
      </c>
      <c r="BI3216" s="193">
        <f>IF(N3216="nulová",J3216,0)</f>
        <v>0</v>
      </c>
      <c r="BJ3216" s="20" t="s">
        <v>79</v>
      </c>
      <c r="BK3216" s="193">
        <f>ROUND(I3216*H3216,2)</f>
        <v>0</v>
      </c>
      <c r="BL3216" s="20" t="s">
        <v>88</v>
      </c>
      <c r="BM3216" s="192" t="s">
        <v>4079</v>
      </c>
    </row>
    <row r="3217" spans="1:65" s="2" customFormat="1" ht="24.2" customHeight="1">
      <c r="A3217" s="37"/>
      <c r="B3217" s="38"/>
      <c r="C3217" s="181" t="s">
        <v>2522</v>
      </c>
      <c r="D3217" s="181" t="s">
        <v>167</v>
      </c>
      <c r="E3217" s="182" t="s">
        <v>4080</v>
      </c>
      <c r="F3217" s="183" t="s">
        <v>4081</v>
      </c>
      <c r="G3217" s="184" t="s">
        <v>290</v>
      </c>
      <c r="H3217" s="185">
        <v>8</v>
      </c>
      <c r="I3217" s="186"/>
      <c r="J3217" s="187">
        <f>ROUND(I3217*H3217,2)</f>
        <v>0</v>
      </c>
      <c r="K3217" s="183" t="s">
        <v>171</v>
      </c>
      <c r="L3217" s="42"/>
      <c r="M3217" s="188" t="s">
        <v>19</v>
      </c>
      <c r="N3217" s="189" t="s">
        <v>41</v>
      </c>
      <c r="O3217" s="67"/>
      <c r="P3217" s="190">
        <f>O3217*H3217</f>
        <v>0</v>
      </c>
      <c r="Q3217" s="190">
        <v>0</v>
      </c>
      <c r="R3217" s="190">
        <f>Q3217*H3217</f>
        <v>0</v>
      </c>
      <c r="S3217" s="190">
        <v>0</v>
      </c>
      <c r="T3217" s="191">
        <f>S3217*H3217</f>
        <v>0</v>
      </c>
      <c r="U3217" s="37"/>
      <c r="V3217" s="37"/>
      <c r="W3217" s="37"/>
      <c r="X3217" s="37"/>
      <c r="Y3217" s="37"/>
      <c r="Z3217" s="37"/>
      <c r="AA3217" s="37"/>
      <c r="AB3217" s="37"/>
      <c r="AC3217" s="37"/>
      <c r="AD3217" s="37"/>
      <c r="AE3217" s="37"/>
      <c r="AR3217" s="192" t="s">
        <v>88</v>
      </c>
      <c r="AT3217" s="192" t="s">
        <v>167</v>
      </c>
      <c r="AU3217" s="192" t="s">
        <v>79</v>
      </c>
      <c r="AY3217" s="20" t="s">
        <v>165</v>
      </c>
      <c r="BE3217" s="193">
        <f>IF(N3217="základní",J3217,0)</f>
        <v>0</v>
      </c>
      <c r="BF3217" s="193">
        <f>IF(N3217="snížená",J3217,0)</f>
        <v>0</v>
      </c>
      <c r="BG3217" s="193">
        <f>IF(N3217="zákl. přenesená",J3217,0)</f>
        <v>0</v>
      </c>
      <c r="BH3217" s="193">
        <f>IF(N3217="sníž. přenesená",J3217,0)</f>
        <v>0</v>
      </c>
      <c r="BI3217" s="193">
        <f>IF(N3217="nulová",J3217,0)</f>
        <v>0</v>
      </c>
      <c r="BJ3217" s="20" t="s">
        <v>79</v>
      </c>
      <c r="BK3217" s="193">
        <f>ROUND(I3217*H3217,2)</f>
        <v>0</v>
      </c>
      <c r="BL3217" s="20" t="s">
        <v>88</v>
      </c>
      <c r="BM3217" s="192" t="s">
        <v>4082</v>
      </c>
    </row>
    <row r="3218" spans="1:65" s="2" customFormat="1" ht="11.25">
      <c r="A3218" s="37"/>
      <c r="B3218" s="38"/>
      <c r="C3218" s="39"/>
      <c r="D3218" s="194" t="s">
        <v>172</v>
      </c>
      <c r="E3218" s="39"/>
      <c r="F3218" s="195" t="s">
        <v>4083</v>
      </c>
      <c r="G3218" s="39"/>
      <c r="H3218" s="39"/>
      <c r="I3218" s="196"/>
      <c r="J3218" s="39"/>
      <c r="K3218" s="39"/>
      <c r="L3218" s="42"/>
      <c r="M3218" s="197"/>
      <c r="N3218" s="198"/>
      <c r="O3218" s="67"/>
      <c r="P3218" s="67"/>
      <c r="Q3218" s="67"/>
      <c r="R3218" s="67"/>
      <c r="S3218" s="67"/>
      <c r="T3218" s="68"/>
      <c r="U3218" s="37"/>
      <c r="V3218" s="37"/>
      <c r="W3218" s="37"/>
      <c r="X3218" s="37"/>
      <c r="Y3218" s="37"/>
      <c r="Z3218" s="37"/>
      <c r="AA3218" s="37"/>
      <c r="AB3218" s="37"/>
      <c r="AC3218" s="37"/>
      <c r="AD3218" s="37"/>
      <c r="AE3218" s="37"/>
      <c r="AT3218" s="20" t="s">
        <v>172</v>
      </c>
      <c r="AU3218" s="20" t="s">
        <v>79</v>
      </c>
    </row>
    <row r="3219" spans="1:65" s="13" customFormat="1" ht="11.25">
      <c r="B3219" s="199"/>
      <c r="C3219" s="200"/>
      <c r="D3219" s="201" t="s">
        <v>181</v>
      </c>
      <c r="E3219" s="202" t="s">
        <v>19</v>
      </c>
      <c r="F3219" s="203" t="s">
        <v>4084</v>
      </c>
      <c r="G3219" s="200"/>
      <c r="H3219" s="204">
        <v>8</v>
      </c>
      <c r="I3219" s="205"/>
      <c r="J3219" s="200"/>
      <c r="K3219" s="200"/>
      <c r="L3219" s="206"/>
      <c r="M3219" s="207"/>
      <c r="N3219" s="208"/>
      <c r="O3219" s="208"/>
      <c r="P3219" s="208"/>
      <c r="Q3219" s="208"/>
      <c r="R3219" s="208"/>
      <c r="S3219" s="208"/>
      <c r="T3219" s="209"/>
      <c r="AT3219" s="210" t="s">
        <v>181</v>
      </c>
      <c r="AU3219" s="210" t="s">
        <v>79</v>
      </c>
      <c r="AV3219" s="13" t="s">
        <v>79</v>
      </c>
      <c r="AW3219" s="13" t="s">
        <v>31</v>
      </c>
      <c r="AX3219" s="13" t="s">
        <v>69</v>
      </c>
      <c r="AY3219" s="210" t="s">
        <v>165</v>
      </c>
    </row>
    <row r="3220" spans="1:65" s="15" customFormat="1" ht="11.25">
      <c r="B3220" s="221"/>
      <c r="C3220" s="222"/>
      <c r="D3220" s="201" t="s">
        <v>181</v>
      </c>
      <c r="E3220" s="223" t="s">
        <v>19</v>
      </c>
      <c r="F3220" s="224" t="s">
        <v>184</v>
      </c>
      <c r="G3220" s="222"/>
      <c r="H3220" s="225">
        <v>8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181</v>
      </c>
      <c r="AU3220" s="231" t="s">
        <v>79</v>
      </c>
      <c r="AV3220" s="15" t="s">
        <v>88</v>
      </c>
      <c r="AW3220" s="15" t="s">
        <v>31</v>
      </c>
      <c r="AX3220" s="15" t="s">
        <v>73</v>
      </c>
      <c r="AY3220" s="231" t="s">
        <v>165</v>
      </c>
    </row>
    <row r="3221" spans="1:65" s="2" customFormat="1" ht="24.2" customHeight="1">
      <c r="A3221" s="37"/>
      <c r="B3221" s="38"/>
      <c r="C3221" s="233" t="s">
        <v>4085</v>
      </c>
      <c r="D3221" s="233" t="s">
        <v>502</v>
      </c>
      <c r="E3221" s="234" t="s">
        <v>4086</v>
      </c>
      <c r="F3221" s="235" t="s">
        <v>4087</v>
      </c>
      <c r="G3221" s="236" t="s">
        <v>290</v>
      </c>
      <c r="H3221" s="237">
        <v>8</v>
      </c>
      <c r="I3221" s="238"/>
      <c r="J3221" s="239">
        <f>ROUND(I3221*H3221,2)</f>
        <v>0</v>
      </c>
      <c r="K3221" s="235" t="s">
        <v>171</v>
      </c>
      <c r="L3221" s="240"/>
      <c r="M3221" s="241" t="s">
        <v>19</v>
      </c>
      <c r="N3221" s="242" t="s">
        <v>41</v>
      </c>
      <c r="O3221" s="67"/>
      <c r="P3221" s="190">
        <f>O3221*H3221</f>
        <v>0</v>
      </c>
      <c r="Q3221" s="190">
        <v>5.4000000000000003E-3</v>
      </c>
      <c r="R3221" s="190">
        <f>Q3221*H3221</f>
        <v>4.3200000000000002E-2</v>
      </c>
      <c r="S3221" s="190">
        <v>0</v>
      </c>
      <c r="T3221" s="191">
        <f>S3221*H3221</f>
        <v>0</v>
      </c>
      <c r="U3221" s="37"/>
      <c r="V3221" s="37"/>
      <c r="W3221" s="37"/>
      <c r="X3221" s="37"/>
      <c r="Y3221" s="37"/>
      <c r="Z3221" s="37"/>
      <c r="AA3221" s="37"/>
      <c r="AB3221" s="37"/>
      <c r="AC3221" s="37"/>
      <c r="AD3221" s="37"/>
      <c r="AE3221" s="37"/>
      <c r="AR3221" s="192" t="s">
        <v>192</v>
      </c>
      <c r="AT3221" s="192" t="s">
        <v>502</v>
      </c>
      <c r="AU3221" s="192" t="s">
        <v>79</v>
      </c>
      <c r="AY3221" s="20" t="s">
        <v>165</v>
      </c>
      <c r="BE3221" s="193">
        <f>IF(N3221="základní",J3221,0)</f>
        <v>0</v>
      </c>
      <c r="BF3221" s="193">
        <f>IF(N3221="snížená",J3221,0)</f>
        <v>0</v>
      </c>
      <c r="BG3221" s="193">
        <f>IF(N3221="zákl. přenesená",J3221,0)</f>
        <v>0</v>
      </c>
      <c r="BH3221" s="193">
        <f>IF(N3221="sníž. přenesená",J3221,0)</f>
        <v>0</v>
      </c>
      <c r="BI3221" s="193">
        <f>IF(N3221="nulová",J3221,0)</f>
        <v>0</v>
      </c>
      <c r="BJ3221" s="20" t="s">
        <v>79</v>
      </c>
      <c r="BK3221" s="193">
        <f>ROUND(I3221*H3221,2)</f>
        <v>0</v>
      </c>
      <c r="BL3221" s="20" t="s">
        <v>88</v>
      </c>
      <c r="BM3221" s="192" t="s">
        <v>4088</v>
      </c>
    </row>
    <row r="3222" spans="1:65" s="2" customFormat="1" ht="21.75" customHeight="1">
      <c r="A3222" s="37"/>
      <c r="B3222" s="38"/>
      <c r="C3222" s="181" t="s">
        <v>2528</v>
      </c>
      <c r="D3222" s="181" t="s">
        <v>167</v>
      </c>
      <c r="E3222" s="182" t="s">
        <v>4089</v>
      </c>
      <c r="F3222" s="183" t="s">
        <v>4090</v>
      </c>
      <c r="G3222" s="184" t="s">
        <v>170</v>
      </c>
      <c r="H3222" s="185">
        <v>22</v>
      </c>
      <c r="I3222" s="186"/>
      <c r="J3222" s="187">
        <f>ROUND(I3222*H3222,2)</f>
        <v>0</v>
      </c>
      <c r="K3222" s="183" t="s">
        <v>171</v>
      </c>
      <c r="L3222" s="42"/>
      <c r="M3222" s="188" t="s">
        <v>19</v>
      </c>
      <c r="N3222" s="189" t="s">
        <v>41</v>
      </c>
      <c r="O3222" s="67"/>
      <c r="P3222" s="190">
        <f>O3222*H3222</f>
        <v>0</v>
      </c>
      <c r="Q3222" s="190">
        <v>4.0000000000000003E-5</v>
      </c>
      <c r="R3222" s="190">
        <f>Q3222*H3222</f>
        <v>8.8000000000000003E-4</v>
      </c>
      <c r="S3222" s="190">
        <v>0</v>
      </c>
      <c r="T3222" s="191">
        <f>S3222*H3222</f>
        <v>0</v>
      </c>
      <c r="U3222" s="37"/>
      <c r="V3222" s="37"/>
      <c r="W3222" s="37"/>
      <c r="X3222" s="37"/>
      <c r="Y3222" s="37"/>
      <c r="Z3222" s="37"/>
      <c r="AA3222" s="37"/>
      <c r="AB3222" s="37"/>
      <c r="AC3222" s="37"/>
      <c r="AD3222" s="37"/>
      <c r="AE3222" s="37"/>
      <c r="AR3222" s="192" t="s">
        <v>88</v>
      </c>
      <c r="AT3222" s="192" t="s">
        <v>167</v>
      </c>
      <c r="AU3222" s="192" t="s">
        <v>79</v>
      </c>
      <c r="AY3222" s="20" t="s">
        <v>165</v>
      </c>
      <c r="BE3222" s="193">
        <f>IF(N3222="základní",J3222,0)</f>
        <v>0</v>
      </c>
      <c r="BF3222" s="193">
        <f>IF(N3222="snížená",J3222,0)</f>
        <v>0</v>
      </c>
      <c r="BG3222" s="193">
        <f>IF(N3222="zákl. přenesená",J3222,0)</f>
        <v>0</v>
      </c>
      <c r="BH3222" s="193">
        <f>IF(N3222="sníž. přenesená",J3222,0)</f>
        <v>0</v>
      </c>
      <c r="BI3222" s="193">
        <f>IF(N3222="nulová",J3222,0)</f>
        <v>0</v>
      </c>
      <c r="BJ3222" s="20" t="s">
        <v>79</v>
      </c>
      <c r="BK3222" s="193">
        <f>ROUND(I3222*H3222,2)</f>
        <v>0</v>
      </c>
      <c r="BL3222" s="20" t="s">
        <v>88</v>
      </c>
      <c r="BM3222" s="192" t="s">
        <v>4091</v>
      </c>
    </row>
    <row r="3223" spans="1:65" s="2" customFormat="1" ht="11.25">
      <c r="A3223" s="37"/>
      <c r="B3223" s="38"/>
      <c r="C3223" s="39"/>
      <c r="D3223" s="194" t="s">
        <v>172</v>
      </c>
      <c r="E3223" s="39"/>
      <c r="F3223" s="195" t="s">
        <v>4092</v>
      </c>
      <c r="G3223" s="39"/>
      <c r="H3223" s="39"/>
      <c r="I3223" s="196"/>
      <c r="J3223" s="39"/>
      <c r="K3223" s="39"/>
      <c r="L3223" s="42"/>
      <c r="M3223" s="197"/>
      <c r="N3223" s="198"/>
      <c r="O3223" s="67"/>
      <c r="P3223" s="67"/>
      <c r="Q3223" s="67"/>
      <c r="R3223" s="67"/>
      <c r="S3223" s="67"/>
      <c r="T3223" s="68"/>
      <c r="U3223" s="37"/>
      <c r="V3223" s="37"/>
      <c r="W3223" s="37"/>
      <c r="X3223" s="37"/>
      <c r="Y3223" s="37"/>
      <c r="Z3223" s="37"/>
      <c r="AA3223" s="37"/>
      <c r="AB3223" s="37"/>
      <c r="AC3223" s="37"/>
      <c r="AD3223" s="37"/>
      <c r="AE3223" s="37"/>
      <c r="AT3223" s="20" t="s">
        <v>172</v>
      </c>
      <c r="AU3223" s="20" t="s">
        <v>79</v>
      </c>
    </row>
    <row r="3224" spans="1:65" s="13" customFormat="1" ht="11.25">
      <c r="B3224" s="199"/>
      <c r="C3224" s="200"/>
      <c r="D3224" s="201" t="s">
        <v>181</v>
      </c>
      <c r="E3224" s="202" t="s">
        <v>19</v>
      </c>
      <c r="F3224" s="203" t="s">
        <v>4093</v>
      </c>
      <c r="G3224" s="200"/>
      <c r="H3224" s="204">
        <v>22</v>
      </c>
      <c r="I3224" s="205"/>
      <c r="J3224" s="200"/>
      <c r="K3224" s="200"/>
      <c r="L3224" s="206"/>
      <c r="M3224" s="207"/>
      <c r="N3224" s="208"/>
      <c r="O3224" s="208"/>
      <c r="P3224" s="208"/>
      <c r="Q3224" s="208"/>
      <c r="R3224" s="208"/>
      <c r="S3224" s="208"/>
      <c r="T3224" s="209"/>
      <c r="AT3224" s="210" t="s">
        <v>181</v>
      </c>
      <c r="AU3224" s="210" t="s">
        <v>79</v>
      </c>
      <c r="AV3224" s="13" t="s">
        <v>79</v>
      </c>
      <c r="AW3224" s="13" t="s">
        <v>31</v>
      </c>
      <c r="AX3224" s="13" t="s">
        <v>69</v>
      </c>
      <c r="AY3224" s="210" t="s">
        <v>165</v>
      </c>
    </row>
    <row r="3225" spans="1:65" s="15" customFormat="1" ht="11.25">
      <c r="B3225" s="221"/>
      <c r="C3225" s="222"/>
      <c r="D3225" s="201" t="s">
        <v>181</v>
      </c>
      <c r="E3225" s="223" t="s">
        <v>19</v>
      </c>
      <c r="F3225" s="224" t="s">
        <v>184</v>
      </c>
      <c r="G3225" s="222"/>
      <c r="H3225" s="225">
        <v>22</v>
      </c>
      <c r="I3225" s="226"/>
      <c r="J3225" s="222"/>
      <c r="K3225" s="222"/>
      <c r="L3225" s="227"/>
      <c r="M3225" s="228"/>
      <c r="N3225" s="229"/>
      <c r="O3225" s="229"/>
      <c r="P3225" s="229"/>
      <c r="Q3225" s="229"/>
      <c r="R3225" s="229"/>
      <c r="S3225" s="229"/>
      <c r="T3225" s="230"/>
      <c r="AT3225" s="231" t="s">
        <v>181</v>
      </c>
      <c r="AU3225" s="231" t="s">
        <v>79</v>
      </c>
      <c r="AV3225" s="15" t="s">
        <v>88</v>
      </c>
      <c r="AW3225" s="15" t="s">
        <v>31</v>
      </c>
      <c r="AX3225" s="15" t="s">
        <v>73</v>
      </c>
      <c r="AY3225" s="231" t="s">
        <v>165</v>
      </c>
    </row>
    <row r="3226" spans="1:65" s="2" customFormat="1" ht="16.5" customHeight="1">
      <c r="A3226" s="37"/>
      <c r="B3226" s="38"/>
      <c r="C3226" s="233" t="s">
        <v>4094</v>
      </c>
      <c r="D3226" s="233" t="s">
        <v>502</v>
      </c>
      <c r="E3226" s="234" t="s">
        <v>4095</v>
      </c>
      <c r="F3226" s="235" t="s">
        <v>4096</v>
      </c>
      <c r="G3226" s="236" t="s">
        <v>170</v>
      </c>
      <c r="H3226" s="237">
        <v>23.76</v>
      </c>
      <c r="I3226" s="238"/>
      <c r="J3226" s="239">
        <f>ROUND(I3226*H3226,2)</f>
        <v>0</v>
      </c>
      <c r="K3226" s="235" t="s">
        <v>171</v>
      </c>
      <c r="L3226" s="240"/>
      <c r="M3226" s="241" t="s">
        <v>19</v>
      </c>
      <c r="N3226" s="242" t="s">
        <v>41</v>
      </c>
      <c r="O3226" s="67"/>
      <c r="P3226" s="190">
        <f>O3226*H3226</f>
        <v>0</v>
      </c>
      <c r="Q3226" s="190">
        <v>1.7000000000000001E-4</v>
      </c>
      <c r="R3226" s="190">
        <f>Q3226*H3226</f>
        <v>4.0392000000000006E-3</v>
      </c>
      <c r="S3226" s="190">
        <v>0</v>
      </c>
      <c r="T3226" s="191">
        <f>S3226*H3226</f>
        <v>0</v>
      </c>
      <c r="U3226" s="37"/>
      <c r="V3226" s="37"/>
      <c r="W3226" s="37"/>
      <c r="X3226" s="37"/>
      <c r="Y3226" s="37"/>
      <c r="Z3226" s="37"/>
      <c r="AA3226" s="37"/>
      <c r="AB3226" s="37"/>
      <c r="AC3226" s="37"/>
      <c r="AD3226" s="37"/>
      <c r="AE3226" s="37"/>
      <c r="AR3226" s="192" t="s">
        <v>192</v>
      </c>
      <c r="AT3226" s="192" t="s">
        <v>502</v>
      </c>
      <c r="AU3226" s="192" t="s">
        <v>79</v>
      </c>
      <c r="AY3226" s="20" t="s">
        <v>165</v>
      </c>
      <c r="BE3226" s="193">
        <f>IF(N3226="základní",J3226,0)</f>
        <v>0</v>
      </c>
      <c r="BF3226" s="193">
        <f>IF(N3226="snížená",J3226,0)</f>
        <v>0</v>
      </c>
      <c r="BG3226" s="193">
        <f>IF(N3226="zákl. přenesená",J3226,0)</f>
        <v>0</v>
      </c>
      <c r="BH3226" s="193">
        <f>IF(N3226="sníž. přenesená",J3226,0)</f>
        <v>0</v>
      </c>
      <c r="BI3226" s="193">
        <f>IF(N3226="nulová",J3226,0)</f>
        <v>0</v>
      </c>
      <c r="BJ3226" s="20" t="s">
        <v>79</v>
      </c>
      <c r="BK3226" s="193">
        <f>ROUND(I3226*H3226,2)</f>
        <v>0</v>
      </c>
      <c r="BL3226" s="20" t="s">
        <v>88</v>
      </c>
      <c r="BM3226" s="192" t="s">
        <v>4097</v>
      </c>
    </row>
    <row r="3227" spans="1:65" s="13" customFormat="1" ht="11.25">
      <c r="B3227" s="199"/>
      <c r="C3227" s="200"/>
      <c r="D3227" s="201" t="s">
        <v>181</v>
      </c>
      <c r="E3227" s="200"/>
      <c r="F3227" s="203" t="s">
        <v>4098</v>
      </c>
      <c r="G3227" s="200"/>
      <c r="H3227" s="204">
        <v>23.76</v>
      </c>
      <c r="I3227" s="205"/>
      <c r="J3227" s="200"/>
      <c r="K3227" s="200"/>
      <c r="L3227" s="206"/>
      <c r="M3227" s="207"/>
      <c r="N3227" s="208"/>
      <c r="O3227" s="208"/>
      <c r="P3227" s="208"/>
      <c r="Q3227" s="208"/>
      <c r="R3227" s="208"/>
      <c r="S3227" s="208"/>
      <c r="T3227" s="209"/>
      <c r="AT3227" s="210" t="s">
        <v>181</v>
      </c>
      <c r="AU3227" s="210" t="s">
        <v>79</v>
      </c>
      <c r="AV3227" s="13" t="s">
        <v>79</v>
      </c>
      <c r="AW3227" s="13" t="s">
        <v>4</v>
      </c>
      <c r="AX3227" s="13" t="s">
        <v>73</v>
      </c>
      <c r="AY3227" s="210" t="s">
        <v>165</v>
      </c>
    </row>
    <row r="3228" spans="1:65" s="2" customFormat="1" ht="37.9" customHeight="1">
      <c r="A3228" s="37"/>
      <c r="B3228" s="38"/>
      <c r="C3228" s="181" t="s">
        <v>2531</v>
      </c>
      <c r="D3228" s="181" t="s">
        <v>167</v>
      </c>
      <c r="E3228" s="182" t="s">
        <v>4099</v>
      </c>
      <c r="F3228" s="183" t="s">
        <v>4100</v>
      </c>
      <c r="G3228" s="184" t="s">
        <v>290</v>
      </c>
      <c r="H3228" s="185">
        <v>44</v>
      </c>
      <c r="I3228" s="186"/>
      <c r="J3228" s="187">
        <f>ROUND(I3228*H3228,2)</f>
        <v>0</v>
      </c>
      <c r="K3228" s="183" t="s">
        <v>171</v>
      </c>
      <c r="L3228" s="42"/>
      <c r="M3228" s="188" t="s">
        <v>19</v>
      </c>
      <c r="N3228" s="189" t="s">
        <v>41</v>
      </c>
      <c r="O3228" s="67"/>
      <c r="P3228" s="190">
        <f>O3228*H3228</f>
        <v>0</v>
      </c>
      <c r="Q3228" s="190">
        <v>3.0000000000000001E-5</v>
      </c>
      <c r="R3228" s="190">
        <f>Q3228*H3228</f>
        <v>1.32E-3</v>
      </c>
      <c r="S3228" s="190">
        <v>0</v>
      </c>
      <c r="T3228" s="191">
        <f>S3228*H3228</f>
        <v>0</v>
      </c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R3228" s="192" t="s">
        <v>88</v>
      </c>
      <c r="AT3228" s="192" t="s">
        <v>167</v>
      </c>
      <c r="AU3228" s="192" t="s">
        <v>79</v>
      </c>
      <c r="AY3228" s="20" t="s">
        <v>165</v>
      </c>
      <c r="BE3228" s="193">
        <f>IF(N3228="základní",J3228,0)</f>
        <v>0</v>
      </c>
      <c r="BF3228" s="193">
        <f>IF(N3228="snížená",J3228,0)</f>
        <v>0</v>
      </c>
      <c r="BG3228" s="193">
        <f>IF(N3228="zákl. přenesená",J3228,0)</f>
        <v>0</v>
      </c>
      <c r="BH3228" s="193">
        <f>IF(N3228="sníž. přenesená",J3228,0)</f>
        <v>0</v>
      </c>
      <c r="BI3228" s="193">
        <f>IF(N3228="nulová",J3228,0)</f>
        <v>0</v>
      </c>
      <c r="BJ3228" s="20" t="s">
        <v>79</v>
      </c>
      <c r="BK3228" s="193">
        <f>ROUND(I3228*H3228,2)</f>
        <v>0</v>
      </c>
      <c r="BL3228" s="20" t="s">
        <v>88</v>
      </c>
      <c r="BM3228" s="192" t="s">
        <v>4101</v>
      </c>
    </row>
    <row r="3229" spans="1:65" s="2" customFormat="1" ht="11.25">
      <c r="A3229" s="37"/>
      <c r="B3229" s="38"/>
      <c r="C3229" s="39"/>
      <c r="D3229" s="194" t="s">
        <v>172</v>
      </c>
      <c r="E3229" s="39"/>
      <c r="F3229" s="195" t="s">
        <v>4102</v>
      </c>
      <c r="G3229" s="39"/>
      <c r="H3229" s="39"/>
      <c r="I3229" s="196"/>
      <c r="J3229" s="39"/>
      <c r="K3229" s="39"/>
      <c r="L3229" s="42"/>
      <c r="M3229" s="197"/>
      <c r="N3229" s="198"/>
      <c r="O3229" s="67"/>
      <c r="P3229" s="67"/>
      <c r="Q3229" s="67"/>
      <c r="R3229" s="67"/>
      <c r="S3229" s="67"/>
      <c r="T3229" s="68"/>
      <c r="U3229" s="37"/>
      <c r="V3229" s="37"/>
      <c r="W3229" s="37"/>
      <c r="X3229" s="37"/>
      <c r="Y3229" s="37"/>
      <c r="Z3229" s="37"/>
      <c r="AA3229" s="37"/>
      <c r="AB3229" s="37"/>
      <c r="AC3229" s="37"/>
      <c r="AD3229" s="37"/>
      <c r="AE3229" s="37"/>
      <c r="AT3229" s="20" t="s">
        <v>172</v>
      </c>
      <c r="AU3229" s="20" t="s">
        <v>79</v>
      </c>
    </row>
    <row r="3230" spans="1:65" s="13" customFormat="1" ht="11.25">
      <c r="B3230" s="199"/>
      <c r="C3230" s="200"/>
      <c r="D3230" s="201" t="s">
        <v>181</v>
      </c>
      <c r="E3230" s="202" t="s">
        <v>19</v>
      </c>
      <c r="F3230" s="203" t="s">
        <v>4103</v>
      </c>
      <c r="G3230" s="200"/>
      <c r="H3230" s="204">
        <v>44</v>
      </c>
      <c r="I3230" s="205"/>
      <c r="J3230" s="200"/>
      <c r="K3230" s="200"/>
      <c r="L3230" s="206"/>
      <c r="M3230" s="207"/>
      <c r="N3230" s="208"/>
      <c r="O3230" s="208"/>
      <c r="P3230" s="208"/>
      <c r="Q3230" s="208"/>
      <c r="R3230" s="208"/>
      <c r="S3230" s="208"/>
      <c r="T3230" s="209"/>
      <c r="AT3230" s="210" t="s">
        <v>181</v>
      </c>
      <c r="AU3230" s="210" t="s">
        <v>79</v>
      </c>
      <c r="AV3230" s="13" t="s">
        <v>79</v>
      </c>
      <c r="AW3230" s="13" t="s">
        <v>31</v>
      </c>
      <c r="AX3230" s="13" t="s">
        <v>69</v>
      </c>
      <c r="AY3230" s="210" t="s">
        <v>165</v>
      </c>
    </row>
    <row r="3231" spans="1:65" s="15" customFormat="1" ht="11.25">
      <c r="B3231" s="221"/>
      <c r="C3231" s="222"/>
      <c r="D3231" s="201" t="s">
        <v>181</v>
      </c>
      <c r="E3231" s="223" t="s">
        <v>19</v>
      </c>
      <c r="F3231" s="224" t="s">
        <v>184</v>
      </c>
      <c r="G3231" s="222"/>
      <c r="H3231" s="225">
        <v>44</v>
      </c>
      <c r="I3231" s="226"/>
      <c r="J3231" s="222"/>
      <c r="K3231" s="222"/>
      <c r="L3231" s="227"/>
      <c r="M3231" s="228"/>
      <c r="N3231" s="229"/>
      <c r="O3231" s="229"/>
      <c r="P3231" s="229"/>
      <c r="Q3231" s="229"/>
      <c r="R3231" s="229"/>
      <c r="S3231" s="229"/>
      <c r="T3231" s="230"/>
      <c r="AT3231" s="231" t="s">
        <v>181</v>
      </c>
      <c r="AU3231" s="231" t="s">
        <v>79</v>
      </c>
      <c r="AV3231" s="15" t="s">
        <v>88</v>
      </c>
      <c r="AW3231" s="15" t="s">
        <v>31</v>
      </c>
      <c r="AX3231" s="15" t="s">
        <v>73</v>
      </c>
      <c r="AY3231" s="231" t="s">
        <v>165</v>
      </c>
    </row>
    <row r="3232" spans="1:65" s="2" customFormat="1" ht="24.2" customHeight="1">
      <c r="A3232" s="37"/>
      <c r="B3232" s="38"/>
      <c r="C3232" s="233" t="s">
        <v>4104</v>
      </c>
      <c r="D3232" s="233" t="s">
        <v>502</v>
      </c>
      <c r="E3232" s="234" t="s">
        <v>4105</v>
      </c>
      <c r="F3232" s="235" t="s">
        <v>4106</v>
      </c>
      <c r="G3232" s="236" t="s">
        <v>290</v>
      </c>
      <c r="H3232" s="237">
        <v>44</v>
      </c>
      <c r="I3232" s="238"/>
      <c r="J3232" s="239">
        <f>ROUND(I3232*H3232,2)</f>
        <v>0</v>
      </c>
      <c r="K3232" s="235" t="s">
        <v>171</v>
      </c>
      <c r="L3232" s="240"/>
      <c r="M3232" s="241" t="s">
        <v>19</v>
      </c>
      <c r="N3232" s="242" t="s">
        <v>41</v>
      </c>
      <c r="O3232" s="67"/>
      <c r="P3232" s="190">
        <f>O3232*H3232</f>
        <v>0</v>
      </c>
      <c r="Q3232" s="190">
        <v>4.1000000000000003E-3</v>
      </c>
      <c r="R3232" s="190">
        <f>Q3232*H3232</f>
        <v>0.1804</v>
      </c>
      <c r="S3232" s="190">
        <v>0</v>
      </c>
      <c r="T3232" s="191">
        <f>S3232*H3232</f>
        <v>0</v>
      </c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R3232" s="192" t="s">
        <v>192</v>
      </c>
      <c r="AT3232" s="192" t="s">
        <v>502</v>
      </c>
      <c r="AU3232" s="192" t="s">
        <v>79</v>
      </c>
      <c r="AY3232" s="20" t="s">
        <v>165</v>
      </c>
      <c r="BE3232" s="193">
        <f>IF(N3232="základní",J3232,0)</f>
        <v>0</v>
      </c>
      <c r="BF3232" s="193">
        <f>IF(N3232="snížená",J3232,0)</f>
        <v>0</v>
      </c>
      <c r="BG3232" s="193">
        <f>IF(N3232="zákl. přenesená",J3232,0)</f>
        <v>0</v>
      </c>
      <c r="BH3232" s="193">
        <f>IF(N3232="sníž. přenesená",J3232,0)</f>
        <v>0</v>
      </c>
      <c r="BI3232" s="193">
        <f>IF(N3232="nulová",J3232,0)</f>
        <v>0</v>
      </c>
      <c r="BJ3232" s="20" t="s">
        <v>79</v>
      </c>
      <c r="BK3232" s="193">
        <f>ROUND(I3232*H3232,2)</f>
        <v>0</v>
      </c>
      <c r="BL3232" s="20" t="s">
        <v>88</v>
      </c>
      <c r="BM3232" s="192" t="s">
        <v>4107</v>
      </c>
    </row>
    <row r="3233" spans="1:65" s="2" customFormat="1" ht="24.2" customHeight="1">
      <c r="A3233" s="37"/>
      <c r="B3233" s="38"/>
      <c r="C3233" s="181" t="s">
        <v>2535</v>
      </c>
      <c r="D3233" s="181" t="s">
        <v>167</v>
      </c>
      <c r="E3233" s="182" t="s">
        <v>4108</v>
      </c>
      <c r="F3233" s="183" t="s">
        <v>4109</v>
      </c>
      <c r="G3233" s="184" t="s">
        <v>290</v>
      </c>
      <c r="H3233" s="185">
        <v>44</v>
      </c>
      <c r="I3233" s="186"/>
      <c r="J3233" s="187">
        <f>ROUND(I3233*H3233,2)</f>
        <v>0</v>
      </c>
      <c r="K3233" s="183" t="s">
        <v>171</v>
      </c>
      <c r="L3233" s="42"/>
      <c r="M3233" s="188" t="s">
        <v>19</v>
      </c>
      <c r="N3233" s="189" t="s">
        <v>41</v>
      </c>
      <c r="O3233" s="67"/>
      <c r="P3233" s="190">
        <f>O3233*H3233</f>
        <v>0</v>
      </c>
      <c r="Q3233" s="190">
        <v>0</v>
      </c>
      <c r="R3233" s="190">
        <f>Q3233*H3233</f>
        <v>0</v>
      </c>
      <c r="S3233" s="190">
        <v>0</v>
      </c>
      <c r="T3233" s="191">
        <f>S3233*H3233</f>
        <v>0</v>
      </c>
      <c r="U3233" s="37"/>
      <c r="V3233" s="37"/>
      <c r="W3233" s="37"/>
      <c r="X3233" s="37"/>
      <c r="Y3233" s="37"/>
      <c r="Z3233" s="37"/>
      <c r="AA3233" s="37"/>
      <c r="AB3233" s="37"/>
      <c r="AC3233" s="37"/>
      <c r="AD3233" s="37"/>
      <c r="AE3233" s="37"/>
      <c r="AR3233" s="192" t="s">
        <v>88</v>
      </c>
      <c r="AT3233" s="192" t="s">
        <v>167</v>
      </c>
      <c r="AU3233" s="192" t="s">
        <v>79</v>
      </c>
      <c r="AY3233" s="20" t="s">
        <v>165</v>
      </c>
      <c r="BE3233" s="193">
        <f>IF(N3233="základní",J3233,0)</f>
        <v>0</v>
      </c>
      <c r="BF3233" s="193">
        <f>IF(N3233="snížená",J3233,0)</f>
        <v>0</v>
      </c>
      <c r="BG3233" s="193">
        <f>IF(N3233="zákl. přenesená",J3233,0)</f>
        <v>0</v>
      </c>
      <c r="BH3233" s="193">
        <f>IF(N3233="sníž. přenesená",J3233,0)</f>
        <v>0</v>
      </c>
      <c r="BI3233" s="193">
        <f>IF(N3233="nulová",J3233,0)</f>
        <v>0</v>
      </c>
      <c r="BJ3233" s="20" t="s">
        <v>79</v>
      </c>
      <c r="BK3233" s="193">
        <f>ROUND(I3233*H3233,2)</f>
        <v>0</v>
      </c>
      <c r="BL3233" s="20" t="s">
        <v>88</v>
      </c>
      <c r="BM3233" s="192" t="s">
        <v>4110</v>
      </c>
    </row>
    <row r="3234" spans="1:65" s="2" customFormat="1" ht="11.25">
      <c r="A3234" s="37"/>
      <c r="B3234" s="38"/>
      <c r="C3234" s="39"/>
      <c r="D3234" s="194" t="s">
        <v>172</v>
      </c>
      <c r="E3234" s="39"/>
      <c r="F3234" s="195" t="s">
        <v>4111</v>
      </c>
      <c r="G3234" s="39"/>
      <c r="H3234" s="39"/>
      <c r="I3234" s="196"/>
      <c r="J3234" s="39"/>
      <c r="K3234" s="39"/>
      <c r="L3234" s="42"/>
      <c r="M3234" s="197"/>
      <c r="N3234" s="198"/>
      <c r="O3234" s="67"/>
      <c r="P3234" s="67"/>
      <c r="Q3234" s="67"/>
      <c r="R3234" s="67"/>
      <c r="S3234" s="67"/>
      <c r="T3234" s="68"/>
      <c r="U3234" s="37"/>
      <c r="V3234" s="37"/>
      <c r="W3234" s="37"/>
      <c r="X3234" s="37"/>
      <c r="Y3234" s="37"/>
      <c r="Z3234" s="37"/>
      <c r="AA3234" s="37"/>
      <c r="AB3234" s="37"/>
      <c r="AC3234" s="37"/>
      <c r="AD3234" s="37"/>
      <c r="AE3234" s="37"/>
      <c r="AT3234" s="20" t="s">
        <v>172</v>
      </c>
      <c r="AU3234" s="20" t="s">
        <v>79</v>
      </c>
    </row>
    <row r="3235" spans="1:65" s="2" customFormat="1" ht="24.2" customHeight="1">
      <c r="A3235" s="37"/>
      <c r="B3235" s="38"/>
      <c r="C3235" s="233" t="s">
        <v>4112</v>
      </c>
      <c r="D3235" s="233" t="s">
        <v>502</v>
      </c>
      <c r="E3235" s="234" t="s">
        <v>4113</v>
      </c>
      <c r="F3235" s="235" t="s">
        <v>4114</v>
      </c>
      <c r="G3235" s="236" t="s">
        <v>290</v>
      </c>
      <c r="H3235" s="237">
        <v>44</v>
      </c>
      <c r="I3235" s="238"/>
      <c r="J3235" s="239">
        <f>ROUND(I3235*H3235,2)</f>
        <v>0</v>
      </c>
      <c r="K3235" s="235" t="s">
        <v>171</v>
      </c>
      <c r="L3235" s="240"/>
      <c r="M3235" s="241" t="s">
        <v>19</v>
      </c>
      <c r="N3235" s="242" t="s">
        <v>41</v>
      </c>
      <c r="O3235" s="67"/>
      <c r="P3235" s="190">
        <f>O3235*H3235</f>
        <v>0</v>
      </c>
      <c r="Q3235" s="190">
        <v>2.0000000000000001E-4</v>
      </c>
      <c r="R3235" s="190">
        <f>Q3235*H3235</f>
        <v>8.8000000000000005E-3</v>
      </c>
      <c r="S3235" s="190">
        <v>0</v>
      </c>
      <c r="T3235" s="191">
        <f>S3235*H3235</f>
        <v>0</v>
      </c>
      <c r="U3235" s="37"/>
      <c r="V3235" s="37"/>
      <c r="W3235" s="37"/>
      <c r="X3235" s="37"/>
      <c r="Y3235" s="37"/>
      <c r="Z3235" s="37"/>
      <c r="AA3235" s="37"/>
      <c r="AB3235" s="37"/>
      <c r="AC3235" s="37"/>
      <c r="AD3235" s="37"/>
      <c r="AE3235" s="37"/>
      <c r="AR3235" s="192" t="s">
        <v>192</v>
      </c>
      <c r="AT3235" s="192" t="s">
        <v>502</v>
      </c>
      <c r="AU3235" s="192" t="s">
        <v>79</v>
      </c>
      <c r="AY3235" s="20" t="s">
        <v>165</v>
      </c>
      <c r="BE3235" s="193">
        <f>IF(N3235="základní",J3235,0)</f>
        <v>0</v>
      </c>
      <c r="BF3235" s="193">
        <f>IF(N3235="snížená",J3235,0)</f>
        <v>0</v>
      </c>
      <c r="BG3235" s="193">
        <f>IF(N3235="zákl. přenesená",J3235,0)</f>
        <v>0</v>
      </c>
      <c r="BH3235" s="193">
        <f>IF(N3235="sníž. přenesená",J3235,0)</f>
        <v>0</v>
      </c>
      <c r="BI3235" s="193">
        <f>IF(N3235="nulová",J3235,0)</f>
        <v>0</v>
      </c>
      <c r="BJ3235" s="20" t="s">
        <v>79</v>
      </c>
      <c r="BK3235" s="193">
        <f>ROUND(I3235*H3235,2)</f>
        <v>0</v>
      </c>
      <c r="BL3235" s="20" t="s">
        <v>88</v>
      </c>
      <c r="BM3235" s="192" t="s">
        <v>4115</v>
      </c>
    </row>
    <row r="3236" spans="1:65" s="2" customFormat="1" ht="16.5" customHeight="1">
      <c r="A3236" s="37"/>
      <c r="B3236" s="38"/>
      <c r="C3236" s="181" t="s">
        <v>2552</v>
      </c>
      <c r="D3236" s="181" t="s">
        <v>167</v>
      </c>
      <c r="E3236" s="182" t="s">
        <v>4116</v>
      </c>
      <c r="F3236" s="183" t="s">
        <v>4117</v>
      </c>
      <c r="G3236" s="184" t="s">
        <v>290</v>
      </c>
      <c r="H3236" s="185">
        <v>8</v>
      </c>
      <c r="I3236" s="186"/>
      <c r="J3236" s="187">
        <f>ROUND(I3236*H3236,2)</f>
        <v>0</v>
      </c>
      <c r="K3236" s="183" t="s">
        <v>171</v>
      </c>
      <c r="L3236" s="42"/>
      <c r="M3236" s="188" t="s">
        <v>19</v>
      </c>
      <c r="N3236" s="189" t="s">
        <v>41</v>
      </c>
      <c r="O3236" s="67"/>
      <c r="P3236" s="190">
        <f>O3236*H3236</f>
        <v>0</v>
      </c>
      <c r="Q3236" s="190">
        <v>0</v>
      </c>
      <c r="R3236" s="190">
        <f>Q3236*H3236</f>
        <v>0</v>
      </c>
      <c r="S3236" s="190">
        <v>0</v>
      </c>
      <c r="T3236" s="191">
        <f>S3236*H3236</f>
        <v>0</v>
      </c>
      <c r="U3236" s="37"/>
      <c r="V3236" s="37"/>
      <c r="W3236" s="37"/>
      <c r="X3236" s="37"/>
      <c r="Y3236" s="37"/>
      <c r="Z3236" s="37"/>
      <c r="AA3236" s="37"/>
      <c r="AB3236" s="37"/>
      <c r="AC3236" s="37"/>
      <c r="AD3236" s="37"/>
      <c r="AE3236" s="37"/>
      <c r="AR3236" s="192" t="s">
        <v>226</v>
      </c>
      <c r="AT3236" s="192" t="s">
        <v>167</v>
      </c>
      <c r="AU3236" s="192" t="s">
        <v>79</v>
      </c>
      <c r="AY3236" s="20" t="s">
        <v>165</v>
      </c>
      <c r="BE3236" s="193">
        <f>IF(N3236="základní",J3236,0)</f>
        <v>0</v>
      </c>
      <c r="BF3236" s="193">
        <f>IF(N3236="snížená",J3236,0)</f>
        <v>0</v>
      </c>
      <c r="BG3236" s="193">
        <f>IF(N3236="zákl. přenesená",J3236,0)</f>
        <v>0</v>
      </c>
      <c r="BH3236" s="193">
        <f>IF(N3236="sníž. přenesená",J3236,0)</f>
        <v>0</v>
      </c>
      <c r="BI3236" s="193">
        <f>IF(N3236="nulová",J3236,0)</f>
        <v>0</v>
      </c>
      <c r="BJ3236" s="20" t="s">
        <v>79</v>
      </c>
      <c r="BK3236" s="193">
        <f>ROUND(I3236*H3236,2)</f>
        <v>0</v>
      </c>
      <c r="BL3236" s="20" t="s">
        <v>226</v>
      </c>
      <c r="BM3236" s="192" t="s">
        <v>4118</v>
      </c>
    </row>
    <row r="3237" spans="1:65" s="2" customFormat="1" ht="11.25">
      <c r="A3237" s="37"/>
      <c r="B3237" s="38"/>
      <c r="C3237" s="39"/>
      <c r="D3237" s="194" t="s">
        <v>172</v>
      </c>
      <c r="E3237" s="39"/>
      <c r="F3237" s="195" t="s">
        <v>4119</v>
      </c>
      <c r="G3237" s="39"/>
      <c r="H3237" s="39"/>
      <c r="I3237" s="196"/>
      <c r="J3237" s="39"/>
      <c r="K3237" s="39"/>
      <c r="L3237" s="42"/>
      <c r="M3237" s="197"/>
      <c r="N3237" s="198"/>
      <c r="O3237" s="67"/>
      <c r="P3237" s="67"/>
      <c r="Q3237" s="67"/>
      <c r="R3237" s="67"/>
      <c r="S3237" s="67"/>
      <c r="T3237" s="68"/>
      <c r="U3237" s="37"/>
      <c r="V3237" s="37"/>
      <c r="W3237" s="37"/>
      <c r="X3237" s="37"/>
      <c r="Y3237" s="37"/>
      <c r="Z3237" s="37"/>
      <c r="AA3237" s="37"/>
      <c r="AB3237" s="37"/>
      <c r="AC3237" s="37"/>
      <c r="AD3237" s="37"/>
      <c r="AE3237" s="37"/>
      <c r="AT3237" s="20" t="s">
        <v>172</v>
      </c>
      <c r="AU3237" s="20" t="s">
        <v>79</v>
      </c>
    </row>
    <row r="3238" spans="1:65" s="2" customFormat="1" ht="16.5" customHeight="1">
      <c r="A3238" s="37"/>
      <c r="B3238" s="38"/>
      <c r="C3238" s="233" t="s">
        <v>4120</v>
      </c>
      <c r="D3238" s="233" t="s">
        <v>502</v>
      </c>
      <c r="E3238" s="234" t="s">
        <v>4121</v>
      </c>
      <c r="F3238" s="235" t="s">
        <v>4122</v>
      </c>
      <c r="G3238" s="236" t="s">
        <v>290</v>
      </c>
      <c r="H3238" s="237">
        <v>8</v>
      </c>
      <c r="I3238" s="238"/>
      <c r="J3238" s="239">
        <f>ROUND(I3238*H3238,2)</f>
        <v>0</v>
      </c>
      <c r="K3238" s="235" t="s">
        <v>171</v>
      </c>
      <c r="L3238" s="240"/>
      <c r="M3238" s="241" t="s">
        <v>19</v>
      </c>
      <c r="N3238" s="242" t="s">
        <v>41</v>
      </c>
      <c r="O3238" s="67"/>
      <c r="P3238" s="190">
        <f>O3238*H3238</f>
        <v>0</v>
      </c>
      <c r="Q3238" s="190">
        <v>1.3999999999999999E-4</v>
      </c>
      <c r="R3238" s="190">
        <f>Q3238*H3238</f>
        <v>1.1199999999999999E-3</v>
      </c>
      <c r="S3238" s="190">
        <v>0</v>
      </c>
      <c r="T3238" s="191">
        <f>S3238*H3238</f>
        <v>0</v>
      </c>
      <c r="U3238" s="37"/>
      <c r="V3238" s="37"/>
      <c r="W3238" s="37"/>
      <c r="X3238" s="37"/>
      <c r="Y3238" s="37"/>
      <c r="Z3238" s="37"/>
      <c r="AA3238" s="37"/>
      <c r="AB3238" s="37"/>
      <c r="AC3238" s="37"/>
      <c r="AD3238" s="37"/>
      <c r="AE3238" s="37"/>
      <c r="AR3238" s="192" t="s">
        <v>297</v>
      </c>
      <c r="AT3238" s="192" t="s">
        <v>502</v>
      </c>
      <c r="AU3238" s="192" t="s">
        <v>79</v>
      </c>
      <c r="AY3238" s="20" t="s">
        <v>165</v>
      </c>
      <c r="BE3238" s="193">
        <f>IF(N3238="základní",J3238,0)</f>
        <v>0</v>
      </c>
      <c r="BF3238" s="193">
        <f>IF(N3238="snížená",J3238,0)</f>
        <v>0</v>
      </c>
      <c r="BG3238" s="193">
        <f>IF(N3238="zákl. přenesená",J3238,0)</f>
        <v>0</v>
      </c>
      <c r="BH3238" s="193">
        <f>IF(N3238="sníž. přenesená",J3238,0)</f>
        <v>0</v>
      </c>
      <c r="BI3238" s="193">
        <f>IF(N3238="nulová",J3238,0)</f>
        <v>0</v>
      </c>
      <c r="BJ3238" s="20" t="s">
        <v>79</v>
      </c>
      <c r="BK3238" s="193">
        <f>ROUND(I3238*H3238,2)</f>
        <v>0</v>
      </c>
      <c r="BL3238" s="20" t="s">
        <v>226</v>
      </c>
      <c r="BM3238" s="192" t="s">
        <v>4123</v>
      </c>
    </row>
    <row r="3239" spans="1:65" s="2" customFormat="1" ht="24.2" customHeight="1">
      <c r="A3239" s="37"/>
      <c r="B3239" s="38"/>
      <c r="C3239" s="181" t="s">
        <v>2559</v>
      </c>
      <c r="D3239" s="181" t="s">
        <v>167</v>
      </c>
      <c r="E3239" s="182" t="s">
        <v>4124</v>
      </c>
      <c r="F3239" s="183" t="s">
        <v>4125</v>
      </c>
      <c r="G3239" s="184" t="s">
        <v>290</v>
      </c>
      <c r="H3239" s="185">
        <v>30</v>
      </c>
      <c r="I3239" s="186"/>
      <c r="J3239" s="187">
        <f>ROUND(I3239*H3239,2)</f>
        <v>0</v>
      </c>
      <c r="K3239" s="183" t="s">
        <v>171</v>
      </c>
      <c r="L3239" s="42"/>
      <c r="M3239" s="188" t="s">
        <v>19</v>
      </c>
      <c r="N3239" s="189" t="s">
        <v>41</v>
      </c>
      <c r="O3239" s="67"/>
      <c r="P3239" s="190">
        <f>O3239*H3239</f>
        <v>0</v>
      </c>
      <c r="Q3239" s="190">
        <v>0</v>
      </c>
      <c r="R3239" s="190">
        <f>Q3239*H3239</f>
        <v>0</v>
      </c>
      <c r="S3239" s="190">
        <v>0</v>
      </c>
      <c r="T3239" s="191">
        <f>S3239*H3239</f>
        <v>0</v>
      </c>
      <c r="U3239" s="37"/>
      <c r="V3239" s="37"/>
      <c r="W3239" s="37"/>
      <c r="X3239" s="37"/>
      <c r="Y3239" s="37"/>
      <c r="Z3239" s="37"/>
      <c r="AA3239" s="37"/>
      <c r="AB3239" s="37"/>
      <c r="AC3239" s="37"/>
      <c r="AD3239" s="37"/>
      <c r="AE3239" s="37"/>
      <c r="AR3239" s="192" t="s">
        <v>88</v>
      </c>
      <c r="AT3239" s="192" t="s">
        <v>167</v>
      </c>
      <c r="AU3239" s="192" t="s">
        <v>79</v>
      </c>
      <c r="AY3239" s="20" t="s">
        <v>165</v>
      </c>
      <c r="BE3239" s="193">
        <f>IF(N3239="základní",J3239,0)</f>
        <v>0</v>
      </c>
      <c r="BF3239" s="193">
        <f>IF(N3239="snížená",J3239,0)</f>
        <v>0</v>
      </c>
      <c r="BG3239" s="193">
        <f>IF(N3239="zákl. přenesená",J3239,0)</f>
        <v>0</v>
      </c>
      <c r="BH3239" s="193">
        <f>IF(N3239="sníž. přenesená",J3239,0)</f>
        <v>0</v>
      </c>
      <c r="BI3239" s="193">
        <f>IF(N3239="nulová",J3239,0)</f>
        <v>0</v>
      </c>
      <c r="BJ3239" s="20" t="s">
        <v>79</v>
      </c>
      <c r="BK3239" s="193">
        <f>ROUND(I3239*H3239,2)</f>
        <v>0</v>
      </c>
      <c r="BL3239" s="20" t="s">
        <v>88</v>
      </c>
      <c r="BM3239" s="192" t="s">
        <v>4126</v>
      </c>
    </row>
    <row r="3240" spans="1:65" s="2" customFormat="1" ht="11.25">
      <c r="A3240" s="37"/>
      <c r="B3240" s="38"/>
      <c r="C3240" s="39"/>
      <c r="D3240" s="194" t="s">
        <v>172</v>
      </c>
      <c r="E3240" s="39"/>
      <c r="F3240" s="195" t="s">
        <v>4127</v>
      </c>
      <c r="G3240" s="39"/>
      <c r="H3240" s="39"/>
      <c r="I3240" s="196"/>
      <c r="J3240" s="39"/>
      <c r="K3240" s="39"/>
      <c r="L3240" s="42"/>
      <c r="M3240" s="197"/>
      <c r="N3240" s="198"/>
      <c r="O3240" s="67"/>
      <c r="P3240" s="67"/>
      <c r="Q3240" s="67"/>
      <c r="R3240" s="67"/>
      <c r="S3240" s="67"/>
      <c r="T3240" s="68"/>
      <c r="U3240" s="37"/>
      <c r="V3240" s="37"/>
      <c r="W3240" s="37"/>
      <c r="X3240" s="37"/>
      <c r="Y3240" s="37"/>
      <c r="Z3240" s="37"/>
      <c r="AA3240" s="37"/>
      <c r="AB3240" s="37"/>
      <c r="AC3240" s="37"/>
      <c r="AD3240" s="37"/>
      <c r="AE3240" s="37"/>
      <c r="AT3240" s="20" t="s">
        <v>172</v>
      </c>
      <c r="AU3240" s="20" t="s">
        <v>79</v>
      </c>
    </row>
    <row r="3241" spans="1:65" s="2" customFormat="1" ht="24.2" customHeight="1">
      <c r="A3241" s="37"/>
      <c r="B3241" s="38"/>
      <c r="C3241" s="233" t="s">
        <v>4128</v>
      </c>
      <c r="D3241" s="233" t="s">
        <v>502</v>
      </c>
      <c r="E3241" s="234" t="s">
        <v>4129</v>
      </c>
      <c r="F3241" s="235" t="s">
        <v>4130</v>
      </c>
      <c r="G3241" s="236" t="s">
        <v>290</v>
      </c>
      <c r="H3241" s="237">
        <v>30</v>
      </c>
      <c r="I3241" s="238"/>
      <c r="J3241" s="239">
        <f>ROUND(I3241*H3241,2)</f>
        <v>0</v>
      </c>
      <c r="K3241" s="235" t="s">
        <v>171</v>
      </c>
      <c r="L3241" s="240"/>
      <c r="M3241" s="241" t="s">
        <v>19</v>
      </c>
      <c r="N3241" s="242" t="s">
        <v>41</v>
      </c>
      <c r="O3241" s="67"/>
      <c r="P3241" s="190">
        <f>O3241*H3241</f>
        <v>0</v>
      </c>
      <c r="Q3241" s="190">
        <v>0</v>
      </c>
      <c r="R3241" s="190">
        <f>Q3241*H3241</f>
        <v>0</v>
      </c>
      <c r="S3241" s="190">
        <v>0</v>
      </c>
      <c r="T3241" s="191">
        <f>S3241*H3241</f>
        <v>0</v>
      </c>
      <c r="U3241" s="37"/>
      <c r="V3241" s="37"/>
      <c r="W3241" s="37"/>
      <c r="X3241" s="37"/>
      <c r="Y3241" s="37"/>
      <c r="Z3241" s="37"/>
      <c r="AA3241" s="37"/>
      <c r="AB3241" s="37"/>
      <c r="AC3241" s="37"/>
      <c r="AD3241" s="37"/>
      <c r="AE3241" s="37"/>
      <c r="AR3241" s="192" t="s">
        <v>192</v>
      </c>
      <c r="AT3241" s="192" t="s">
        <v>502</v>
      </c>
      <c r="AU3241" s="192" t="s">
        <v>79</v>
      </c>
      <c r="AY3241" s="20" t="s">
        <v>165</v>
      </c>
      <c r="BE3241" s="193">
        <f>IF(N3241="základní",J3241,0)</f>
        <v>0</v>
      </c>
      <c r="BF3241" s="193">
        <f>IF(N3241="snížená",J3241,0)</f>
        <v>0</v>
      </c>
      <c r="BG3241" s="193">
        <f>IF(N3241="zákl. přenesená",J3241,0)</f>
        <v>0</v>
      </c>
      <c r="BH3241" s="193">
        <f>IF(N3241="sníž. přenesená",J3241,0)</f>
        <v>0</v>
      </c>
      <c r="BI3241" s="193">
        <f>IF(N3241="nulová",J3241,0)</f>
        <v>0</v>
      </c>
      <c r="BJ3241" s="20" t="s">
        <v>79</v>
      </c>
      <c r="BK3241" s="193">
        <f>ROUND(I3241*H3241,2)</f>
        <v>0</v>
      </c>
      <c r="BL3241" s="20" t="s">
        <v>88</v>
      </c>
      <c r="BM3241" s="192" t="s">
        <v>4131</v>
      </c>
    </row>
    <row r="3242" spans="1:65" s="2" customFormat="1" ht="16.5" customHeight="1">
      <c r="A3242" s="37"/>
      <c r="B3242" s="38"/>
      <c r="C3242" s="181" t="s">
        <v>2563</v>
      </c>
      <c r="D3242" s="181" t="s">
        <v>167</v>
      </c>
      <c r="E3242" s="182" t="s">
        <v>4132</v>
      </c>
      <c r="F3242" s="183" t="s">
        <v>4133</v>
      </c>
      <c r="G3242" s="184" t="s">
        <v>290</v>
      </c>
      <c r="H3242" s="185">
        <v>1</v>
      </c>
      <c r="I3242" s="186"/>
      <c r="J3242" s="187">
        <f>ROUND(I3242*H3242,2)</f>
        <v>0</v>
      </c>
      <c r="K3242" s="183" t="s">
        <v>531</v>
      </c>
      <c r="L3242" s="42"/>
      <c r="M3242" s="188" t="s">
        <v>19</v>
      </c>
      <c r="N3242" s="189" t="s">
        <v>41</v>
      </c>
      <c r="O3242" s="67"/>
      <c r="P3242" s="190">
        <f>O3242*H3242</f>
        <v>0</v>
      </c>
      <c r="Q3242" s="190">
        <v>0</v>
      </c>
      <c r="R3242" s="190">
        <f>Q3242*H3242</f>
        <v>0</v>
      </c>
      <c r="S3242" s="190">
        <v>0</v>
      </c>
      <c r="T3242" s="191">
        <f>S3242*H3242</f>
        <v>0</v>
      </c>
      <c r="U3242" s="37"/>
      <c r="V3242" s="37"/>
      <c r="W3242" s="37"/>
      <c r="X3242" s="37"/>
      <c r="Y3242" s="37"/>
      <c r="Z3242" s="37"/>
      <c r="AA3242" s="37"/>
      <c r="AB3242" s="37"/>
      <c r="AC3242" s="37"/>
      <c r="AD3242" s="37"/>
      <c r="AE3242" s="37"/>
      <c r="AR3242" s="192" t="s">
        <v>88</v>
      </c>
      <c r="AT3242" s="192" t="s">
        <v>167</v>
      </c>
      <c r="AU3242" s="192" t="s">
        <v>79</v>
      </c>
      <c r="AY3242" s="20" t="s">
        <v>165</v>
      </c>
      <c r="BE3242" s="193">
        <f>IF(N3242="základní",J3242,0)</f>
        <v>0</v>
      </c>
      <c r="BF3242" s="193">
        <f>IF(N3242="snížená",J3242,0)</f>
        <v>0</v>
      </c>
      <c r="BG3242" s="193">
        <f>IF(N3242="zákl. přenesená",J3242,0)</f>
        <v>0</v>
      </c>
      <c r="BH3242" s="193">
        <f>IF(N3242="sníž. přenesená",J3242,0)</f>
        <v>0</v>
      </c>
      <c r="BI3242" s="193">
        <f>IF(N3242="nulová",J3242,0)</f>
        <v>0</v>
      </c>
      <c r="BJ3242" s="20" t="s">
        <v>79</v>
      </c>
      <c r="BK3242" s="193">
        <f>ROUND(I3242*H3242,2)</f>
        <v>0</v>
      </c>
      <c r="BL3242" s="20" t="s">
        <v>88</v>
      </c>
      <c r="BM3242" s="192" t="s">
        <v>4134</v>
      </c>
    </row>
    <row r="3243" spans="1:65" s="13" customFormat="1" ht="11.25">
      <c r="B3243" s="199"/>
      <c r="C3243" s="200"/>
      <c r="D3243" s="201" t="s">
        <v>181</v>
      </c>
      <c r="E3243" s="202" t="s">
        <v>19</v>
      </c>
      <c r="F3243" s="203" t="s">
        <v>4135</v>
      </c>
      <c r="G3243" s="200"/>
      <c r="H3243" s="204">
        <v>1</v>
      </c>
      <c r="I3243" s="205"/>
      <c r="J3243" s="200"/>
      <c r="K3243" s="200"/>
      <c r="L3243" s="206"/>
      <c r="M3243" s="207"/>
      <c r="N3243" s="208"/>
      <c r="O3243" s="208"/>
      <c r="P3243" s="208"/>
      <c r="Q3243" s="208"/>
      <c r="R3243" s="208"/>
      <c r="S3243" s="208"/>
      <c r="T3243" s="209"/>
      <c r="AT3243" s="210" t="s">
        <v>181</v>
      </c>
      <c r="AU3243" s="210" t="s">
        <v>79</v>
      </c>
      <c r="AV3243" s="13" t="s">
        <v>79</v>
      </c>
      <c r="AW3243" s="13" t="s">
        <v>31</v>
      </c>
      <c r="AX3243" s="13" t="s">
        <v>69</v>
      </c>
      <c r="AY3243" s="210" t="s">
        <v>165</v>
      </c>
    </row>
    <row r="3244" spans="1:65" s="15" customFormat="1" ht="11.25">
      <c r="B3244" s="221"/>
      <c r="C3244" s="222"/>
      <c r="D3244" s="201" t="s">
        <v>181</v>
      </c>
      <c r="E3244" s="223" t="s">
        <v>19</v>
      </c>
      <c r="F3244" s="224" t="s">
        <v>184</v>
      </c>
      <c r="G3244" s="222"/>
      <c r="H3244" s="225">
        <v>1</v>
      </c>
      <c r="I3244" s="226"/>
      <c r="J3244" s="222"/>
      <c r="K3244" s="222"/>
      <c r="L3244" s="227"/>
      <c r="M3244" s="228"/>
      <c r="N3244" s="229"/>
      <c r="O3244" s="229"/>
      <c r="P3244" s="229"/>
      <c r="Q3244" s="229"/>
      <c r="R3244" s="229"/>
      <c r="S3244" s="229"/>
      <c r="T3244" s="230"/>
      <c r="AT3244" s="231" t="s">
        <v>181</v>
      </c>
      <c r="AU3244" s="231" t="s">
        <v>79</v>
      </c>
      <c r="AV3244" s="15" t="s">
        <v>88</v>
      </c>
      <c r="AW3244" s="15" t="s">
        <v>31</v>
      </c>
      <c r="AX3244" s="15" t="s">
        <v>73</v>
      </c>
      <c r="AY3244" s="231" t="s">
        <v>165</v>
      </c>
    </row>
    <row r="3245" spans="1:65" s="2" customFormat="1" ht="16.5" customHeight="1">
      <c r="A3245" s="37"/>
      <c r="B3245" s="38"/>
      <c r="C3245" s="181" t="s">
        <v>4136</v>
      </c>
      <c r="D3245" s="181" t="s">
        <v>167</v>
      </c>
      <c r="E3245" s="182" t="s">
        <v>4137</v>
      </c>
      <c r="F3245" s="183" t="s">
        <v>4138</v>
      </c>
      <c r="G3245" s="184" t="s">
        <v>290</v>
      </c>
      <c r="H3245" s="185">
        <v>1</v>
      </c>
      <c r="I3245" s="186"/>
      <c r="J3245" s="187">
        <f>ROUND(I3245*H3245,2)</f>
        <v>0</v>
      </c>
      <c r="K3245" s="183" t="s">
        <v>531</v>
      </c>
      <c r="L3245" s="42"/>
      <c r="M3245" s="188" t="s">
        <v>19</v>
      </c>
      <c r="N3245" s="189" t="s">
        <v>41</v>
      </c>
      <c r="O3245" s="67"/>
      <c r="P3245" s="190">
        <f>O3245*H3245</f>
        <v>0</v>
      </c>
      <c r="Q3245" s="190">
        <v>0</v>
      </c>
      <c r="R3245" s="190">
        <f>Q3245*H3245</f>
        <v>0</v>
      </c>
      <c r="S3245" s="190">
        <v>0</v>
      </c>
      <c r="T3245" s="191">
        <f>S3245*H3245</f>
        <v>0</v>
      </c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R3245" s="192" t="s">
        <v>88</v>
      </c>
      <c r="AT3245" s="192" t="s">
        <v>167</v>
      </c>
      <c r="AU3245" s="192" t="s">
        <v>79</v>
      </c>
      <c r="AY3245" s="20" t="s">
        <v>165</v>
      </c>
      <c r="BE3245" s="193">
        <f>IF(N3245="základní",J3245,0)</f>
        <v>0</v>
      </c>
      <c r="BF3245" s="193">
        <f>IF(N3245="snížená",J3245,0)</f>
        <v>0</v>
      </c>
      <c r="BG3245" s="193">
        <f>IF(N3245="zákl. přenesená",J3245,0)</f>
        <v>0</v>
      </c>
      <c r="BH3245" s="193">
        <f>IF(N3245="sníž. přenesená",J3245,0)</f>
        <v>0</v>
      </c>
      <c r="BI3245" s="193">
        <f>IF(N3245="nulová",J3245,0)</f>
        <v>0</v>
      </c>
      <c r="BJ3245" s="20" t="s">
        <v>79</v>
      </c>
      <c r="BK3245" s="193">
        <f>ROUND(I3245*H3245,2)</f>
        <v>0</v>
      </c>
      <c r="BL3245" s="20" t="s">
        <v>88</v>
      </c>
      <c r="BM3245" s="192" t="s">
        <v>4139</v>
      </c>
    </row>
    <row r="3246" spans="1:65" s="2" customFormat="1" ht="19.5">
      <c r="A3246" s="37"/>
      <c r="B3246" s="38"/>
      <c r="C3246" s="39"/>
      <c r="D3246" s="201" t="s">
        <v>353</v>
      </c>
      <c r="E3246" s="39"/>
      <c r="F3246" s="232" t="s">
        <v>4140</v>
      </c>
      <c r="G3246" s="39"/>
      <c r="H3246" s="39"/>
      <c r="I3246" s="196"/>
      <c r="J3246" s="39"/>
      <c r="K3246" s="39"/>
      <c r="L3246" s="42"/>
      <c r="M3246" s="197"/>
      <c r="N3246" s="198"/>
      <c r="O3246" s="67"/>
      <c r="P3246" s="67"/>
      <c r="Q3246" s="67"/>
      <c r="R3246" s="67"/>
      <c r="S3246" s="67"/>
      <c r="T3246" s="68"/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T3246" s="20" t="s">
        <v>353</v>
      </c>
      <c r="AU3246" s="20" t="s">
        <v>79</v>
      </c>
    </row>
    <row r="3247" spans="1:65" s="13" customFormat="1" ht="11.25">
      <c r="B3247" s="199"/>
      <c r="C3247" s="200"/>
      <c r="D3247" s="201" t="s">
        <v>181</v>
      </c>
      <c r="E3247" s="202" t="s">
        <v>19</v>
      </c>
      <c r="F3247" s="203" t="s">
        <v>4141</v>
      </c>
      <c r="G3247" s="200"/>
      <c r="H3247" s="204">
        <v>1</v>
      </c>
      <c r="I3247" s="205"/>
      <c r="J3247" s="200"/>
      <c r="K3247" s="200"/>
      <c r="L3247" s="206"/>
      <c r="M3247" s="207"/>
      <c r="N3247" s="208"/>
      <c r="O3247" s="208"/>
      <c r="P3247" s="208"/>
      <c r="Q3247" s="208"/>
      <c r="R3247" s="208"/>
      <c r="S3247" s="208"/>
      <c r="T3247" s="209"/>
      <c r="AT3247" s="210" t="s">
        <v>181</v>
      </c>
      <c r="AU3247" s="210" t="s">
        <v>79</v>
      </c>
      <c r="AV3247" s="13" t="s">
        <v>79</v>
      </c>
      <c r="AW3247" s="13" t="s">
        <v>31</v>
      </c>
      <c r="AX3247" s="13" t="s">
        <v>69</v>
      </c>
      <c r="AY3247" s="210" t="s">
        <v>165</v>
      </c>
    </row>
    <row r="3248" spans="1:65" s="15" customFormat="1" ht="11.25">
      <c r="B3248" s="221"/>
      <c r="C3248" s="222"/>
      <c r="D3248" s="201" t="s">
        <v>181</v>
      </c>
      <c r="E3248" s="223" t="s">
        <v>19</v>
      </c>
      <c r="F3248" s="224" t="s">
        <v>184</v>
      </c>
      <c r="G3248" s="222"/>
      <c r="H3248" s="225">
        <v>1</v>
      </c>
      <c r="I3248" s="226"/>
      <c r="J3248" s="222"/>
      <c r="K3248" s="222"/>
      <c r="L3248" s="227"/>
      <c r="M3248" s="228"/>
      <c r="N3248" s="229"/>
      <c r="O3248" s="229"/>
      <c r="P3248" s="229"/>
      <c r="Q3248" s="229"/>
      <c r="R3248" s="229"/>
      <c r="S3248" s="229"/>
      <c r="T3248" s="230"/>
      <c r="AT3248" s="231" t="s">
        <v>181</v>
      </c>
      <c r="AU3248" s="231" t="s">
        <v>79</v>
      </c>
      <c r="AV3248" s="15" t="s">
        <v>88</v>
      </c>
      <c r="AW3248" s="15" t="s">
        <v>31</v>
      </c>
      <c r="AX3248" s="15" t="s">
        <v>73</v>
      </c>
      <c r="AY3248" s="231" t="s">
        <v>165</v>
      </c>
    </row>
    <row r="3249" spans="1:65" s="2" customFormat="1" ht="24.2" customHeight="1">
      <c r="A3249" s="37"/>
      <c r="B3249" s="38"/>
      <c r="C3249" s="181" t="s">
        <v>2568</v>
      </c>
      <c r="D3249" s="181" t="s">
        <v>167</v>
      </c>
      <c r="E3249" s="182" t="s">
        <v>4142</v>
      </c>
      <c r="F3249" s="183" t="s">
        <v>4143</v>
      </c>
      <c r="G3249" s="184" t="s">
        <v>290</v>
      </c>
      <c r="H3249" s="185">
        <v>13</v>
      </c>
      <c r="I3249" s="186"/>
      <c r="J3249" s="187">
        <f>ROUND(I3249*H3249,2)</f>
        <v>0</v>
      </c>
      <c r="K3249" s="183" t="s">
        <v>171</v>
      </c>
      <c r="L3249" s="42"/>
      <c r="M3249" s="188" t="s">
        <v>19</v>
      </c>
      <c r="N3249" s="189" t="s">
        <v>41</v>
      </c>
      <c r="O3249" s="67"/>
      <c r="P3249" s="190">
        <f>O3249*H3249</f>
        <v>0</v>
      </c>
      <c r="Q3249" s="190">
        <v>0</v>
      </c>
      <c r="R3249" s="190">
        <f>Q3249*H3249</f>
        <v>0</v>
      </c>
      <c r="S3249" s="190">
        <v>0</v>
      </c>
      <c r="T3249" s="191">
        <f>S3249*H3249</f>
        <v>0</v>
      </c>
      <c r="U3249" s="37"/>
      <c r="V3249" s="37"/>
      <c r="W3249" s="37"/>
      <c r="X3249" s="37"/>
      <c r="Y3249" s="37"/>
      <c r="Z3249" s="37"/>
      <c r="AA3249" s="37"/>
      <c r="AB3249" s="37"/>
      <c r="AC3249" s="37"/>
      <c r="AD3249" s="37"/>
      <c r="AE3249" s="37"/>
      <c r="AR3249" s="192" t="s">
        <v>88</v>
      </c>
      <c r="AT3249" s="192" t="s">
        <v>167</v>
      </c>
      <c r="AU3249" s="192" t="s">
        <v>79</v>
      </c>
      <c r="AY3249" s="20" t="s">
        <v>165</v>
      </c>
      <c r="BE3249" s="193">
        <f>IF(N3249="základní",J3249,0)</f>
        <v>0</v>
      </c>
      <c r="BF3249" s="193">
        <f>IF(N3249="snížená",J3249,0)</f>
        <v>0</v>
      </c>
      <c r="BG3249" s="193">
        <f>IF(N3249="zákl. přenesená",J3249,0)</f>
        <v>0</v>
      </c>
      <c r="BH3249" s="193">
        <f>IF(N3249="sníž. přenesená",J3249,0)</f>
        <v>0</v>
      </c>
      <c r="BI3249" s="193">
        <f>IF(N3249="nulová",J3249,0)</f>
        <v>0</v>
      </c>
      <c r="BJ3249" s="20" t="s">
        <v>79</v>
      </c>
      <c r="BK3249" s="193">
        <f>ROUND(I3249*H3249,2)</f>
        <v>0</v>
      </c>
      <c r="BL3249" s="20" t="s">
        <v>88</v>
      </c>
      <c r="BM3249" s="192" t="s">
        <v>4144</v>
      </c>
    </row>
    <row r="3250" spans="1:65" s="2" customFormat="1" ht="11.25">
      <c r="A3250" s="37"/>
      <c r="B3250" s="38"/>
      <c r="C3250" s="39"/>
      <c r="D3250" s="194" t="s">
        <v>172</v>
      </c>
      <c r="E3250" s="39"/>
      <c r="F3250" s="195" t="s">
        <v>4145</v>
      </c>
      <c r="G3250" s="39"/>
      <c r="H3250" s="39"/>
      <c r="I3250" s="196"/>
      <c r="J3250" s="39"/>
      <c r="K3250" s="39"/>
      <c r="L3250" s="42"/>
      <c r="M3250" s="197"/>
      <c r="N3250" s="198"/>
      <c r="O3250" s="67"/>
      <c r="P3250" s="67"/>
      <c r="Q3250" s="67"/>
      <c r="R3250" s="67"/>
      <c r="S3250" s="67"/>
      <c r="T3250" s="68"/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T3250" s="20" t="s">
        <v>172</v>
      </c>
      <c r="AU3250" s="20" t="s">
        <v>79</v>
      </c>
    </row>
    <row r="3251" spans="1:65" s="2" customFormat="1" ht="24.2" customHeight="1">
      <c r="A3251" s="37"/>
      <c r="B3251" s="38"/>
      <c r="C3251" s="233" t="s">
        <v>4146</v>
      </c>
      <c r="D3251" s="233" t="s">
        <v>502</v>
      </c>
      <c r="E3251" s="234" t="s">
        <v>4147</v>
      </c>
      <c r="F3251" s="235" t="s">
        <v>4148</v>
      </c>
      <c r="G3251" s="236" t="s">
        <v>290</v>
      </c>
      <c r="H3251" s="237">
        <v>2</v>
      </c>
      <c r="I3251" s="238"/>
      <c r="J3251" s="239">
        <f>ROUND(I3251*H3251,2)</f>
        <v>0</v>
      </c>
      <c r="K3251" s="235" t="s">
        <v>531</v>
      </c>
      <c r="L3251" s="240"/>
      <c r="M3251" s="241" t="s">
        <v>19</v>
      </c>
      <c r="N3251" s="242" t="s">
        <v>41</v>
      </c>
      <c r="O3251" s="67"/>
      <c r="P3251" s="190">
        <f>O3251*H3251</f>
        <v>0</v>
      </c>
      <c r="Q3251" s="190">
        <v>0</v>
      </c>
      <c r="R3251" s="190">
        <f>Q3251*H3251</f>
        <v>0</v>
      </c>
      <c r="S3251" s="190">
        <v>0</v>
      </c>
      <c r="T3251" s="191">
        <f>S3251*H3251</f>
        <v>0</v>
      </c>
      <c r="U3251" s="37"/>
      <c r="V3251" s="37"/>
      <c r="W3251" s="37"/>
      <c r="X3251" s="37"/>
      <c r="Y3251" s="37"/>
      <c r="Z3251" s="37"/>
      <c r="AA3251" s="37"/>
      <c r="AB3251" s="37"/>
      <c r="AC3251" s="37"/>
      <c r="AD3251" s="37"/>
      <c r="AE3251" s="37"/>
      <c r="AR3251" s="192" t="s">
        <v>192</v>
      </c>
      <c r="AT3251" s="192" t="s">
        <v>502</v>
      </c>
      <c r="AU3251" s="192" t="s">
        <v>79</v>
      </c>
      <c r="AY3251" s="20" t="s">
        <v>165</v>
      </c>
      <c r="BE3251" s="193">
        <f>IF(N3251="základní",J3251,0)</f>
        <v>0</v>
      </c>
      <c r="BF3251" s="193">
        <f>IF(N3251="snížená",J3251,0)</f>
        <v>0</v>
      </c>
      <c r="BG3251" s="193">
        <f>IF(N3251="zákl. přenesená",J3251,0)</f>
        <v>0</v>
      </c>
      <c r="BH3251" s="193">
        <f>IF(N3251="sníž. přenesená",J3251,0)</f>
        <v>0</v>
      </c>
      <c r="BI3251" s="193">
        <f>IF(N3251="nulová",J3251,0)</f>
        <v>0</v>
      </c>
      <c r="BJ3251" s="20" t="s">
        <v>79</v>
      </c>
      <c r="BK3251" s="193">
        <f>ROUND(I3251*H3251,2)</f>
        <v>0</v>
      </c>
      <c r="BL3251" s="20" t="s">
        <v>88</v>
      </c>
      <c r="BM3251" s="192" t="s">
        <v>4149</v>
      </c>
    </row>
    <row r="3252" spans="1:65" s="2" customFormat="1" ht="24.2" customHeight="1">
      <c r="A3252" s="37"/>
      <c r="B3252" s="38"/>
      <c r="C3252" s="233" t="s">
        <v>2575</v>
      </c>
      <c r="D3252" s="233" t="s">
        <v>502</v>
      </c>
      <c r="E3252" s="234" t="s">
        <v>4150</v>
      </c>
      <c r="F3252" s="235" t="s">
        <v>4151</v>
      </c>
      <c r="G3252" s="236" t="s">
        <v>290</v>
      </c>
      <c r="H3252" s="237">
        <v>9</v>
      </c>
      <c r="I3252" s="238"/>
      <c r="J3252" s="239">
        <f>ROUND(I3252*H3252,2)</f>
        <v>0</v>
      </c>
      <c r="K3252" s="235" t="s">
        <v>531</v>
      </c>
      <c r="L3252" s="240"/>
      <c r="M3252" s="241" t="s">
        <v>19</v>
      </c>
      <c r="N3252" s="242" t="s">
        <v>41</v>
      </c>
      <c r="O3252" s="67"/>
      <c r="P3252" s="190">
        <f>O3252*H3252</f>
        <v>0</v>
      </c>
      <c r="Q3252" s="190">
        <v>0</v>
      </c>
      <c r="R3252" s="190">
        <f>Q3252*H3252</f>
        <v>0</v>
      </c>
      <c r="S3252" s="190">
        <v>0</v>
      </c>
      <c r="T3252" s="191">
        <f>S3252*H3252</f>
        <v>0</v>
      </c>
      <c r="U3252" s="37"/>
      <c r="V3252" s="37"/>
      <c r="W3252" s="37"/>
      <c r="X3252" s="37"/>
      <c r="Y3252" s="37"/>
      <c r="Z3252" s="37"/>
      <c r="AA3252" s="37"/>
      <c r="AB3252" s="37"/>
      <c r="AC3252" s="37"/>
      <c r="AD3252" s="37"/>
      <c r="AE3252" s="37"/>
      <c r="AR3252" s="192" t="s">
        <v>192</v>
      </c>
      <c r="AT3252" s="192" t="s">
        <v>502</v>
      </c>
      <c r="AU3252" s="192" t="s">
        <v>79</v>
      </c>
      <c r="AY3252" s="20" t="s">
        <v>165</v>
      </c>
      <c r="BE3252" s="193">
        <f>IF(N3252="základní",J3252,0)</f>
        <v>0</v>
      </c>
      <c r="BF3252" s="193">
        <f>IF(N3252="snížená",J3252,0)</f>
        <v>0</v>
      </c>
      <c r="BG3252" s="193">
        <f>IF(N3252="zákl. přenesená",J3252,0)</f>
        <v>0</v>
      </c>
      <c r="BH3252" s="193">
        <f>IF(N3252="sníž. přenesená",J3252,0)</f>
        <v>0</v>
      </c>
      <c r="BI3252" s="193">
        <f>IF(N3252="nulová",J3252,0)</f>
        <v>0</v>
      </c>
      <c r="BJ3252" s="20" t="s">
        <v>79</v>
      </c>
      <c r="BK3252" s="193">
        <f>ROUND(I3252*H3252,2)</f>
        <v>0</v>
      </c>
      <c r="BL3252" s="20" t="s">
        <v>88</v>
      </c>
      <c r="BM3252" s="192" t="s">
        <v>4152</v>
      </c>
    </row>
    <row r="3253" spans="1:65" s="2" customFormat="1" ht="24.2" customHeight="1">
      <c r="A3253" s="37"/>
      <c r="B3253" s="38"/>
      <c r="C3253" s="233" t="s">
        <v>4153</v>
      </c>
      <c r="D3253" s="233" t="s">
        <v>502</v>
      </c>
      <c r="E3253" s="234" t="s">
        <v>4154</v>
      </c>
      <c r="F3253" s="235" t="s">
        <v>4155</v>
      </c>
      <c r="G3253" s="236" t="s">
        <v>290</v>
      </c>
      <c r="H3253" s="237">
        <v>2</v>
      </c>
      <c r="I3253" s="238"/>
      <c r="J3253" s="239">
        <f>ROUND(I3253*H3253,2)</f>
        <v>0</v>
      </c>
      <c r="K3253" s="235" t="s">
        <v>531</v>
      </c>
      <c r="L3253" s="240"/>
      <c r="M3253" s="241" t="s">
        <v>19</v>
      </c>
      <c r="N3253" s="242" t="s">
        <v>41</v>
      </c>
      <c r="O3253" s="67"/>
      <c r="P3253" s="190">
        <f>O3253*H3253</f>
        <v>0</v>
      </c>
      <c r="Q3253" s="190">
        <v>0</v>
      </c>
      <c r="R3253" s="190">
        <f>Q3253*H3253</f>
        <v>0</v>
      </c>
      <c r="S3253" s="190">
        <v>0</v>
      </c>
      <c r="T3253" s="191">
        <f>S3253*H3253</f>
        <v>0</v>
      </c>
      <c r="U3253" s="37"/>
      <c r="V3253" s="37"/>
      <c r="W3253" s="37"/>
      <c r="X3253" s="37"/>
      <c r="Y3253" s="37"/>
      <c r="Z3253" s="37"/>
      <c r="AA3253" s="37"/>
      <c r="AB3253" s="37"/>
      <c r="AC3253" s="37"/>
      <c r="AD3253" s="37"/>
      <c r="AE3253" s="37"/>
      <c r="AR3253" s="192" t="s">
        <v>192</v>
      </c>
      <c r="AT3253" s="192" t="s">
        <v>502</v>
      </c>
      <c r="AU3253" s="192" t="s">
        <v>79</v>
      </c>
      <c r="AY3253" s="20" t="s">
        <v>165</v>
      </c>
      <c r="BE3253" s="193">
        <f>IF(N3253="základní",J3253,0)</f>
        <v>0</v>
      </c>
      <c r="BF3253" s="193">
        <f>IF(N3253="snížená",J3253,0)</f>
        <v>0</v>
      </c>
      <c r="BG3253" s="193">
        <f>IF(N3253="zákl. přenesená",J3253,0)</f>
        <v>0</v>
      </c>
      <c r="BH3253" s="193">
        <f>IF(N3253="sníž. přenesená",J3253,0)</f>
        <v>0</v>
      </c>
      <c r="BI3253" s="193">
        <f>IF(N3253="nulová",J3253,0)</f>
        <v>0</v>
      </c>
      <c r="BJ3253" s="20" t="s">
        <v>79</v>
      </c>
      <c r="BK3253" s="193">
        <f>ROUND(I3253*H3253,2)</f>
        <v>0</v>
      </c>
      <c r="BL3253" s="20" t="s">
        <v>88</v>
      </c>
      <c r="BM3253" s="192" t="s">
        <v>4156</v>
      </c>
    </row>
    <row r="3254" spans="1:65" s="12" customFormat="1" ht="25.9" customHeight="1">
      <c r="B3254" s="165"/>
      <c r="C3254" s="166"/>
      <c r="D3254" s="167" t="s">
        <v>68</v>
      </c>
      <c r="E3254" s="168" t="s">
        <v>502</v>
      </c>
      <c r="F3254" s="168" t="s">
        <v>4157</v>
      </c>
      <c r="G3254" s="166"/>
      <c r="H3254" s="166"/>
      <c r="I3254" s="169"/>
      <c r="J3254" s="170">
        <f>BK3254</f>
        <v>0</v>
      </c>
      <c r="K3254" s="166"/>
      <c r="L3254" s="171"/>
      <c r="M3254" s="172"/>
      <c r="N3254" s="173"/>
      <c r="O3254" s="173"/>
      <c r="P3254" s="174">
        <f>P3255</f>
        <v>0</v>
      </c>
      <c r="Q3254" s="173"/>
      <c r="R3254" s="174">
        <f>R3255</f>
        <v>2.4443199999999998</v>
      </c>
      <c r="S3254" s="173"/>
      <c r="T3254" s="175">
        <f>T3255</f>
        <v>0</v>
      </c>
      <c r="AR3254" s="176" t="s">
        <v>85</v>
      </c>
      <c r="AT3254" s="177" t="s">
        <v>68</v>
      </c>
      <c r="AU3254" s="177" t="s">
        <v>69</v>
      </c>
      <c r="AY3254" s="176" t="s">
        <v>165</v>
      </c>
      <c r="BK3254" s="178">
        <f>BK3255</f>
        <v>0</v>
      </c>
    </row>
    <row r="3255" spans="1:65" s="12" customFormat="1" ht="22.9" customHeight="1">
      <c r="B3255" s="165"/>
      <c r="C3255" s="166"/>
      <c r="D3255" s="167" t="s">
        <v>68</v>
      </c>
      <c r="E3255" s="179" t="s">
        <v>4158</v>
      </c>
      <c r="F3255" s="179" t="s">
        <v>4159</v>
      </c>
      <c r="G3255" s="166"/>
      <c r="H3255" s="166"/>
      <c r="I3255" s="169"/>
      <c r="J3255" s="180">
        <f>BK3255</f>
        <v>0</v>
      </c>
      <c r="K3255" s="166"/>
      <c r="L3255" s="171"/>
      <c r="M3255" s="172"/>
      <c r="N3255" s="173"/>
      <c r="O3255" s="173"/>
      <c r="P3255" s="174">
        <f>SUM(P3256:P3282)</f>
        <v>0</v>
      </c>
      <c r="Q3255" s="173"/>
      <c r="R3255" s="174">
        <f>SUM(R3256:R3282)</f>
        <v>2.4443199999999998</v>
      </c>
      <c r="S3255" s="173"/>
      <c r="T3255" s="175">
        <f>SUM(T3256:T3282)</f>
        <v>0</v>
      </c>
      <c r="AR3255" s="176" t="s">
        <v>85</v>
      </c>
      <c r="AT3255" s="177" t="s">
        <v>68</v>
      </c>
      <c r="AU3255" s="177" t="s">
        <v>73</v>
      </c>
      <c r="AY3255" s="176" t="s">
        <v>165</v>
      </c>
      <c r="BK3255" s="178">
        <f>SUM(BK3256:BK3282)</f>
        <v>0</v>
      </c>
    </row>
    <row r="3256" spans="1:65" s="2" customFormat="1" ht="16.5" customHeight="1">
      <c r="A3256" s="37"/>
      <c r="B3256" s="38"/>
      <c r="C3256" s="181" t="s">
        <v>2583</v>
      </c>
      <c r="D3256" s="181" t="s">
        <v>167</v>
      </c>
      <c r="E3256" s="182" t="s">
        <v>4160</v>
      </c>
      <c r="F3256" s="183" t="s">
        <v>4161</v>
      </c>
      <c r="G3256" s="184" t="s">
        <v>290</v>
      </c>
      <c r="H3256" s="185">
        <v>1</v>
      </c>
      <c r="I3256" s="186"/>
      <c r="J3256" s="187">
        <f>ROUND(I3256*H3256,2)</f>
        <v>0</v>
      </c>
      <c r="K3256" s="183" t="s">
        <v>531</v>
      </c>
      <c r="L3256" s="42"/>
      <c r="M3256" s="188" t="s">
        <v>19</v>
      </c>
      <c r="N3256" s="189" t="s">
        <v>41</v>
      </c>
      <c r="O3256" s="67"/>
      <c r="P3256" s="190">
        <f>O3256*H3256</f>
        <v>0</v>
      </c>
      <c r="Q3256" s="190">
        <v>0</v>
      </c>
      <c r="R3256" s="190">
        <f>Q3256*H3256</f>
        <v>0</v>
      </c>
      <c r="S3256" s="190">
        <v>0</v>
      </c>
      <c r="T3256" s="191">
        <f>S3256*H3256</f>
        <v>0</v>
      </c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R3256" s="192" t="s">
        <v>88</v>
      </c>
      <c r="AT3256" s="192" t="s">
        <v>167</v>
      </c>
      <c r="AU3256" s="192" t="s">
        <v>79</v>
      </c>
      <c r="AY3256" s="20" t="s">
        <v>165</v>
      </c>
      <c r="BE3256" s="193">
        <f>IF(N3256="základní",J3256,0)</f>
        <v>0</v>
      </c>
      <c r="BF3256" s="193">
        <f>IF(N3256="snížená",J3256,0)</f>
        <v>0</v>
      </c>
      <c r="BG3256" s="193">
        <f>IF(N3256="zákl. přenesená",J3256,0)</f>
        <v>0</v>
      </c>
      <c r="BH3256" s="193">
        <f>IF(N3256="sníž. přenesená",J3256,0)</f>
        <v>0</v>
      </c>
      <c r="BI3256" s="193">
        <f>IF(N3256="nulová",J3256,0)</f>
        <v>0</v>
      </c>
      <c r="BJ3256" s="20" t="s">
        <v>79</v>
      </c>
      <c r="BK3256" s="193">
        <f>ROUND(I3256*H3256,2)</f>
        <v>0</v>
      </c>
      <c r="BL3256" s="20" t="s">
        <v>88</v>
      </c>
      <c r="BM3256" s="192" t="s">
        <v>4162</v>
      </c>
    </row>
    <row r="3257" spans="1:65" s="2" customFormat="1" ht="19.5">
      <c r="A3257" s="37"/>
      <c r="B3257" s="38"/>
      <c r="C3257" s="39"/>
      <c r="D3257" s="201" t="s">
        <v>353</v>
      </c>
      <c r="E3257" s="39"/>
      <c r="F3257" s="232" t="s">
        <v>4163</v>
      </c>
      <c r="G3257" s="39"/>
      <c r="H3257" s="39"/>
      <c r="I3257" s="196"/>
      <c r="J3257" s="39"/>
      <c r="K3257" s="39"/>
      <c r="L3257" s="42"/>
      <c r="M3257" s="197"/>
      <c r="N3257" s="198"/>
      <c r="O3257" s="67"/>
      <c r="P3257" s="67"/>
      <c r="Q3257" s="67"/>
      <c r="R3257" s="67"/>
      <c r="S3257" s="67"/>
      <c r="T3257" s="68"/>
      <c r="U3257" s="37"/>
      <c r="V3257" s="37"/>
      <c r="W3257" s="37"/>
      <c r="X3257" s="37"/>
      <c r="Y3257" s="37"/>
      <c r="Z3257" s="37"/>
      <c r="AA3257" s="37"/>
      <c r="AB3257" s="37"/>
      <c r="AC3257" s="37"/>
      <c r="AD3257" s="37"/>
      <c r="AE3257" s="37"/>
      <c r="AT3257" s="20" t="s">
        <v>353</v>
      </c>
      <c r="AU3257" s="20" t="s">
        <v>79</v>
      </c>
    </row>
    <row r="3258" spans="1:65" s="13" customFormat="1" ht="11.25">
      <c r="B3258" s="199"/>
      <c r="C3258" s="200"/>
      <c r="D3258" s="201" t="s">
        <v>181</v>
      </c>
      <c r="E3258" s="202" t="s">
        <v>19</v>
      </c>
      <c r="F3258" s="203" t="s">
        <v>4164</v>
      </c>
      <c r="G3258" s="200"/>
      <c r="H3258" s="204">
        <v>1</v>
      </c>
      <c r="I3258" s="205"/>
      <c r="J3258" s="200"/>
      <c r="K3258" s="200"/>
      <c r="L3258" s="206"/>
      <c r="M3258" s="207"/>
      <c r="N3258" s="208"/>
      <c r="O3258" s="208"/>
      <c r="P3258" s="208"/>
      <c r="Q3258" s="208"/>
      <c r="R3258" s="208"/>
      <c r="S3258" s="208"/>
      <c r="T3258" s="209"/>
      <c r="AT3258" s="210" t="s">
        <v>181</v>
      </c>
      <c r="AU3258" s="210" t="s">
        <v>79</v>
      </c>
      <c r="AV3258" s="13" t="s">
        <v>79</v>
      </c>
      <c r="AW3258" s="13" t="s">
        <v>31</v>
      </c>
      <c r="AX3258" s="13" t="s">
        <v>69</v>
      </c>
      <c r="AY3258" s="210" t="s">
        <v>165</v>
      </c>
    </row>
    <row r="3259" spans="1:65" s="15" customFormat="1" ht="11.25">
      <c r="B3259" s="221"/>
      <c r="C3259" s="222"/>
      <c r="D3259" s="201" t="s">
        <v>181</v>
      </c>
      <c r="E3259" s="223" t="s">
        <v>19</v>
      </c>
      <c r="F3259" s="224" t="s">
        <v>184</v>
      </c>
      <c r="G3259" s="222"/>
      <c r="H3259" s="225">
        <v>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181</v>
      </c>
      <c r="AU3259" s="231" t="s">
        <v>79</v>
      </c>
      <c r="AV3259" s="15" t="s">
        <v>88</v>
      </c>
      <c r="AW3259" s="15" t="s">
        <v>31</v>
      </c>
      <c r="AX3259" s="15" t="s">
        <v>73</v>
      </c>
      <c r="AY3259" s="231" t="s">
        <v>165</v>
      </c>
    </row>
    <row r="3260" spans="1:65" s="2" customFormat="1" ht="16.5" customHeight="1">
      <c r="A3260" s="37"/>
      <c r="B3260" s="38"/>
      <c r="C3260" s="181" t="s">
        <v>4165</v>
      </c>
      <c r="D3260" s="181" t="s">
        <v>167</v>
      </c>
      <c r="E3260" s="182" t="s">
        <v>4166</v>
      </c>
      <c r="F3260" s="183" t="s">
        <v>4167</v>
      </c>
      <c r="G3260" s="184" t="s">
        <v>290</v>
      </c>
      <c r="H3260" s="185">
        <v>1</v>
      </c>
      <c r="I3260" s="186"/>
      <c r="J3260" s="187">
        <f>ROUND(I3260*H3260,2)</f>
        <v>0</v>
      </c>
      <c r="K3260" s="183" t="s">
        <v>531</v>
      </c>
      <c r="L3260" s="42"/>
      <c r="M3260" s="188" t="s">
        <v>19</v>
      </c>
      <c r="N3260" s="189" t="s">
        <v>41</v>
      </c>
      <c r="O3260" s="67"/>
      <c r="P3260" s="190">
        <f>O3260*H3260</f>
        <v>0</v>
      </c>
      <c r="Q3260" s="190">
        <v>0</v>
      </c>
      <c r="R3260" s="190">
        <f>Q3260*H3260</f>
        <v>0</v>
      </c>
      <c r="S3260" s="190">
        <v>0</v>
      </c>
      <c r="T3260" s="191">
        <f>S3260*H3260</f>
        <v>0</v>
      </c>
      <c r="U3260" s="37"/>
      <c r="V3260" s="37"/>
      <c r="W3260" s="37"/>
      <c r="X3260" s="37"/>
      <c r="Y3260" s="37"/>
      <c r="Z3260" s="37"/>
      <c r="AA3260" s="37"/>
      <c r="AB3260" s="37"/>
      <c r="AC3260" s="37"/>
      <c r="AD3260" s="37"/>
      <c r="AE3260" s="37"/>
      <c r="AR3260" s="192" t="s">
        <v>88</v>
      </c>
      <c r="AT3260" s="192" t="s">
        <v>167</v>
      </c>
      <c r="AU3260" s="192" t="s">
        <v>79</v>
      </c>
      <c r="AY3260" s="20" t="s">
        <v>165</v>
      </c>
      <c r="BE3260" s="193">
        <f>IF(N3260="základní",J3260,0)</f>
        <v>0</v>
      </c>
      <c r="BF3260" s="193">
        <f>IF(N3260="snížená",J3260,0)</f>
        <v>0</v>
      </c>
      <c r="BG3260" s="193">
        <f>IF(N3260="zákl. přenesená",J3260,0)</f>
        <v>0</v>
      </c>
      <c r="BH3260" s="193">
        <f>IF(N3260="sníž. přenesená",J3260,0)</f>
        <v>0</v>
      </c>
      <c r="BI3260" s="193">
        <f>IF(N3260="nulová",J3260,0)</f>
        <v>0</v>
      </c>
      <c r="BJ3260" s="20" t="s">
        <v>79</v>
      </c>
      <c r="BK3260" s="193">
        <f>ROUND(I3260*H3260,2)</f>
        <v>0</v>
      </c>
      <c r="BL3260" s="20" t="s">
        <v>88</v>
      </c>
      <c r="BM3260" s="192" t="s">
        <v>4168</v>
      </c>
    </row>
    <row r="3261" spans="1:65" s="2" customFormat="1" ht="19.5">
      <c r="A3261" s="37"/>
      <c r="B3261" s="38"/>
      <c r="C3261" s="39"/>
      <c r="D3261" s="201" t="s">
        <v>353</v>
      </c>
      <c r="E3261" s="39"/>
      <c r="F3261" s="232" t="s">
        <v>4169</v>
      </c>
      <c r="G3261" s="39"/>
      <c r="H3261" s="39"/>
      <c r="I3261" s="196"/>
      <c r="J3261" s="39"/>
      <c r="K3261" s="39"/>
      <c r="L3261" s="42"/>
      <c r="M3261" s="197"/>
      <c r="N3261" s="198"/>
      <c r="O3261" s="67"/>
      <c r="P3261" s="67"/>
      <c r="Q3261" s="67"/>
      <c r="R3261" s="67"/>
      <c r="S3261" s="67"/>
      <c r="T3261" s="68"/>
      <c r="U3261" s="37"/>
      <c r="V3261" s="37"/>
      <c r="W3261" s="37"/>
      <c r="X3261" s="37"/>
      <c r="Y3261" s="37"/>
      <c r="Z3261" s="37"/>
      <c r="AA3261" s="37"/>
      <c r="AB3261" s="37"/>
      <c r="AC3261" s="37"/>
      <c r="AD3261" s="37"/>
      <c r="AE3261" s="37"/>
      <c r="AT3261" s="20" t="s">
        <v>353</v>
      </c>
      <c r="AU3261" s="20" t="s">
        <v>79</v>
      </c>
    </row>
    <row r="3262" spans="1:65" s="13" customFormat="1" ht="11.25">
      <c r="B3262" s="199"/>
      <c r="C3262" s="200"/>
      <c r="D3262" s="201" t="s">
        <v>181</v>
      </c>
      <c r="E3262" s="202" t="s">
        <v>19</v>
      </c>
      <c r="F3262" s="203" t="s">
        <v>4170</v>
      </c>
      <c r="G3262" s="200"/>
      <c r="H3262" s="204">
        <v>1</v>
      </c>
      <c r="I3262" s="205"/>
      <c r="J3262" s="200"/>
      <c r="K3262" s="200"/>
      <c r="L3262" s="206"/>
      <c r="M3262" s="207"/>
      <c r="N3262" s="208"/>
      <c r="O3262" s="208"/>
      <c r="P3262" s="208"/>
      <c r="Q3262" s="208"/>
      <c r="R3262" s="208"/>
      <c r="S3262" s="208"/>
      <c r="T3262" s="209"/>
      <c r="AT3262" s="210" t="s">
        <v>181</v>
      </c>
      <c r="AU3262" s="210" t="s">
        <v>79</v>
      </c>
      <c r="AV3262" s="13" t="s">
        <v>79</v>
      </c>
      <c r="AW3262" s="13" t="s">
        <v>31</v>
      </c>
      <c r="AX3262" s="13" t="s">
        <v>69</v>
      </c>
      <c r="AY3262" s="210" t="s">
        <v>165</v>
      </c>
    </row>
    <row r="3263" spans="1:65" s="15" customFormat="1" ht="11.25">
      <c r="B3263" s="221"/>
      <c r="C3263" s="222"/>
      <c r="D3263" s="201" t="s">
        <v>181</v>
      </c>
      <c r="E3263" s="223" t="s">
        <v>19</v>
      </c>
      <c r="F3263" s="224" t="s">
        <v>184</v>
      </c>
      <c r="G3263" s="222"/>
      <c r="H3263" s="225">
        <v>1</v>
      </c>
      <c r="I3263" s="226"/>
      <c r="J3263" s="222"/>
      <c r="K3263" s="222"/>
      <c r="L3263" s="227"/>
      <c r="M3263" s="228"/>
      <c r="N3263" s="229"/>
      <c r="O3263" s="229"/>
      <c r="P3263" s="229"/>
      <c r="Q3263" s="229"/>
      <c r="R3263" s="229"/>
      <c r="S3263" s="229"/>
      <c r="T3263" s="230"/>
      <c r="AT3263" s="231" t="s">
        <v>181</v>
      </c>
      <c r="AU3263" s="231" t="s">
        <v>79</v>
      </c>
      <c r="AV3263" s="15" t="s">
        <v>88</v>
      </c>
      <c r="AW3263" s="15" t="s">
        <v>31</v>
      </c>
      <c r="AX3263" s="15" t="s">
        <v>73</v>
      </c>
      <c r="AY3263" s="231" t="s">
        <v>165</v>
      </c>
    </row>
    <row r="3264" spans="1:65" s="2" customFormat="1" ht="44.25" customHeight="1">
      <c r="A3264" s="37"/>
      <c r="B3264" s="38"/>
      <c r="C3264" s="181" t="s">
        <v>2588</v>
      </c>
      <c r="D3264" s="181" t="s">
        <v>167</v>
      </c>
      <c r="E3264" s="182" t="s">
        <v>4171</v>
      </c>
      <c r="F3264" s="183" t="s">
        <v>4172</v>
      </c>
      <c r="G3264" s="184" t="s">
        <v>4173</v>
      </c>
      <c r="H3264" s="185">
        <v>2416</v>
      </c>
      <c r="I3264" s="186"/>
      <c r="J3264" s="187">
        <f>ROUND(I3264*H3264,2)</f>
        <v>0</v>
      </c>
      <c r="K3264" s="183" t="s">
        <v>531</v>
      </c>
      <c r="L3264" s="42"/>
      <c r="M3264" s="188" t="s">
        <v>19</v>
      </c>
      <c r="N3264" s="189" t="s">
        <v>41</v>
      </c>
      <c r="O3264" s="67"/>
      <c r="P3264" s="190">
        <f>O3264*H3264</f>
        <v>0</v>
      </c>
      <c r="Q3264" s="190">
        <v>0</v>
      </c>
      <c r="R3264" s="190">
        <f>Q3264*H3264</f>
        <v>0</v>
      </c>
      <c r="S3264" s="190">
        <v>0</v>
      </c>
      <c r="T3264" s="191">
        <f>S3264*H3264</f>
        <v>0</v>
      </c>
      <c r="U3264" s="37"/>
      <c r="V3264" s="37"/>
      <c r="W3264" s="37"/>
      <c r="X3264" s="37"/>
      <c r="Y3264" s="37"/>
      <c r="Z3264" s="37"/>
      <c r="AA3264" s="37"/>
      <c r="AB3264" s="37"/>
      <c r="AC3264" s="37"/>
      <c r="AD3264" s="37"/>
      <c r="AE3264" s="37"/>
      <c r="AR3264" s="192" t="s">
        <v>226</v>
      </c>
      <c r="AT3264" s="192" t="s">
        <v>167</v>
      </c>
      <c r="AU3264" s="192" t="s">
        <v>79</v>
      </c>
      <c r="AY3264" s="20" t="s">
        <v>165</v>
      </c>
      <c r="BE3264" s="193">
        <f>IF(N3264="základní",J3264,0)</f>
        <v>0</v>
      </c>
      <c r="BF3264" s="193">
        <f>IF(N3264="snížená",J3264,0)</f>
        <v>0</v>
      </c>
      <c r="BG3264" s="193">
        <f>IF(N3264="zákl. přenesená",J3264,0)</f>
        <v>0</v>
      </c>
      <c r="BH3264" s="193">
        <f>IF(N3264="sníž. přenesená",J3264,0)</f>
        <v>0</v>
      </c>
      <c r="BI3264" s="193">
        <f>IF(N3264="nulová",J3264,0)</f>
        <v>0</v>
      </c>
      <c r="BJ3264" s="20" t="s">
        <v>79</v>
      </c>
      <c r="BK3264" s="193">
        <f>ROUND(I3264*H3264,2)</f>
        <v>0</v>
      </c>
      <c r="BL3264" s="20" t="s">
        <v>226</v>
      </c>
      <c r="BM3264" s="192" t="s">
        <v>4174</v>
      </c>
    </row>
    <row r="3265" spans="1:65" s="2" customFormat="1" ht="19.5">
      <c r="A3265" s="37"/>
      <c r="B3265" s="38"/>
      <c r="C3265" s="39"/>
      <c r="D3265" s="201" t="s">
        <v>353</v>
      </c>
      <c r="E3265" s="39"/>
      <c r="F3265" s="232" t="s">
        <v>4175</v>
      </c>
      <c r="G3265" s="39"/>
      <c r="H3265" s="39"/>
      <c r="I3265" s="196"/>
      <c r="J3265" s="39"/>
      <c r="K3265" s="39"/>
      <c r="L3265" s="42"/>
      <c r="M3265" s="197"/>
      <c r="N3265" s="198"/>
      <c r="O3265" s="67"/>
      <c r="P3265" s="67"/>
      <c r="Q3265" s="67"/>
      <c r="R3265" s="67"/>
      <c r="S3265" s="67"/>
      <c r="T3265" s="68"/>
      <c r="U3265" s="37"/>
      <c r="V3265" s="37"/>
      <c r="W3265" s="37"/>
      <c r="X3265" s="37"/>
      <c r="Y3265" s="37"/>
      <c r="Z3265" s="37"/>
      <c r="AA3265" s="37"/>
      <c r="AB3265" s="37"/>
      <c r="AC3265" s="37"/>
      <c r="AD3265" s="37"/>
      <c r="AE3265" s="37"/>
      <c r="AT3265" s="20" t="s">
        <v>353</v>
      </c>
      <c r="AU3265" s="20" t="s">
        <v>79</v>
      </c>
    </row>
    <row r="3266" spans="1:65" s="13" customFormat="1" ht="11.25">
      <c r="B3266" s="199"/>
      <c r="C3266" s="200"/>
      <c r="D3266" s="201" t="s">
        <v>181</v>
      </c>
      <c r="E3266" s="200"/>
      <c r="F3266" s="203" t="s">
        <v>4176</v>
      </c>
      <c r="G3266" s="200"/>
      <c r="H3266" s="204">
        <v>2416</v>
      </c>
      <c r="I3266" s="205"/>
      <c r="J3266" s="200"/>
      <c r="K3266" s="200"/>
      <c r="L3266" s="206"/>
      <c r="M3266" s="207"/>
      <c r="N3266" s="208"/>
      <c r="O3266" s="208"/>
      <c r="P3266" s="208"/>
      <c r="Q3266" s="208"/>
      <c r="R3266" s="208"/>
      <c r="S3266" s="208"/>
      <c r="T3266" s="209"/>
      <c r="AT3266" s="210" t="s">
        <v>181</v>
      </c>
      <c r="AU3266" s="210" t="s">
        <v>79</v>
      </c>
      <c r="AV3266" s="13" t="s">
        <v>79</v>
      </c>
      <c r="AW3266" s="13" t="s">
        <v>4</v>
      </c>
      <c r="AX3266" s="13" t="s">
        <v>73</v>
      </c>
      <c r="AY3266" s="210" t="s">
        <v>165</v>
      </c>
    </row>
    <row r="3267" spans="1:65" s="2" customFormat="1" ht="21.75" customHeight="1">
      <c r="A3267" s="37"/>
      <c r="B3267" s="38"/>
      <c r="C3267" s="233" t="s">
        <v>4177</v>
      </c>
      <c r="D3267" s="233" t="s">
        <v>502</v>
      </c>
      <c r="E3267" s="234" t="s">
        <v>4178</v>
      </c>
      <c r="F3267" s="235" t="s">
        <v>4179</v>
      </c>
      <c r="G3267" s="236" t="s">
        <v>256</v>
      </c>
      <c r="H3267" s="237">
        <v>0.05</v>
      </c>
      <c r="I3267" s="238"/>
      <c r="J3267" s="239">
        <f>ROUND(I3267*H3267,2)</f>
        <v>0</v>
      </c>
      <c r="K3267" s="235" t="s">
        <v>171</v>
      </c>
      <c r="L3267" s="240"/>
      <c r="M3267" s="241" t="s">
        <v>19</v>
      </c>
      <c r="N3267" s="242" t="s">
        <v>41</v>
      </c>
      <c r="O3267" s="67"/>
      <c r="P3267" s="190">
        <f>O3267*H3267</f>
        <v>0</v>
      </c>
      <c r="Q3267" s="190">
        <v>1</v>
      </c>
      <c r="R3267" s="190">
        <f>Q3267*H3267</f>
        <v>0.05</v>
      </c>
      <c r="S3267" s="190">
        <v>0</v>
      </c>
      <c r="T3267" s="191">
        <f>S3267*H3267</f>
        <v>0</v>
      </c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R3267" s="192" t="s">
        <v>297</v>
      </c>
      <c r="AT3267" s="192" t="s">
        <v>502</v>
      </c>
      <c r="AU3267" s="192" t="s">
        <v>79</v>
      </c>
      <c r="AY3267" s="20" t="s">
        <v>165</v>
      </c>
      <c r="BE3267" s="193">
        <f>IF(N3267="základní",J3267,0)</f>
        <v>0</v>
      </c>
      <c r="BF3267" s="193">
        <f>IF(N3267="snížená",J3267,0)</f>
        <v>0</v>
      </c>
      <c r="BG3267" s="193">
        <f>IF(N3267="zákl. přenesená",J3267,0)</f>
        <v>0</v>
      </c>
      <c r="BH3267" s="193">
        <f>IF(N3267="sníž. přenesená",J3267,0)</f>
        <v>0</v>
      </c>
      <c r="BI3267" s="193">
        <f>IF(N3267="nulová",J3267,0)</f>
        <v>0</v>
      </c>
      <c r="BJ3267" s="20" t="s">
        <v>79</v>
      </c>
      <c r="BK3267" s="193">
        <f>ROUND(I3267*H3267,2)</f>
        <v>0</v>
      </c>
      <c r="BL3267" s="20" t="s">
        <v>226</v>
      </c>
      <c r="BM3267" s="192" t="s">
        <v>4180</v>
      </c>
    </row>
    <row r="3268" spans="1:65" s="13" customFormat="1" ht="11.25">
      <c r="B3268" s="199"/>
      <c r="C3268" s="200"/>
      <c r="D3268" s="201" t="s">
        <v>181</v>
      </c>
      <c r="E3268" s="202" t="s">
        <v>19</v>
      </c>
      <c r="F3268" s="203" t="s">
        <v>4181</v>
      </c>
      <c r="G3268" s="200"/>
      <c r="H3268" s="204">
        <v>0.05</v>
      </c>
      <c r="I3268" s="205"/>
      <c r="J3268" s="200"/>
      <c r="K3268" s="200"/>
      <c r="L3268" s="206"/>
      <c r="M3268" s="207"/>
      <c r="N3268" s="208"/>
      <c r="O3268" s="208"/>
      <c r="P3268" s="208"/>
      <c r="Q3268" s="208"/>
      <c r="R3268" s="208"/>
      <c r="S3268" s="208"/>
      <c r="T3268" s="209"/>
      <c r="AT3268" s="210" t="s">
        <v>181</v>
      </c>
      <c r="AU3268" s="210" t="s">
        <v>79</v>
      </c>
      <c r="AV3268" s="13" t="s">
        <v>79</v>
      </c>
      <c r="AW3268" s="13" t="s">
        <v>31</v>
      </c>
      <c r="AX3268" s="13" t="s">
        <v>73</v>
      </c>
      <c r="AY3268" s="210" t="s">
        <v>165</v>
      </c>
    </row>
    <row r="3269" spans="1:65" s="2" customFormat="1" ht="24.2" customHeight="1">
      <c r="A3269" s="37"/>
      <c r="B3269" s="38"/>
      <c r="C3269" s="233" t="s">
        <v>2595</v>
      </c>
      <c r="D3269" s="233" t="s">
        <v>502</v>
      </c>
      <c r="E3269" s="234" t="s">
        <v>4182</v>
      </c>
      <c r="F3269" s="235" t="s">
        <v>4183</v>
      </c>
      <c r="G3269" s="236" t="s">
        <v>256</v>
      </c>
      <c r="H3269" s="237">
        <v>2.319</v>
      </c>
      <c r="I3269" s="238"/>
      <c r="J3269" s="239">
        <f>ROUND(I3269*H3269,2)</f>
        <v>0</v>
      </c>
      <c r="K3269" s="235" t="s">
        <v>171</v>
      </c>
      <c r="L3269" s="240"/>
      <c r="M3269" s="241" t="s">
        <v>19</v>
      </c>
      <c r="N3269" s="242" t="s">
        <v>41</v>
      </c>
      <c r="O3269" s="67"/>
      <c r="P3269" s="190">
        <f>O3269*H3269</f>
        <v>0</v>
      </c>
      <c r="Q3269" s="190">
        <v>1</v>
      </c>
      <c r="R3269" s="190">
        <f>Q3269*H3269</f>
        <v>2.319</v>
      </c>
      <c r="S3269" s="190">
        <v>0</v>
      </c>
      <c r="T3269" s="191">
        <f>S3269*H3269</f>
        <v>0</v>
      </c>
      <c r="U3269" s="37"/>
      <c r="V3269" s="37"/>
      <c r="W3269" s="37"/>
      <c r="X3269" s="37"/>
      <c r="Y3269" s="37"/>
      <c r="Z3269" s="37"/>
      <c r="AA3269" s="37"/>
      <c r="AB3269" s="37"/>
      <c r="AC3269" s="37"/>
      <c r="AD3269" s="37"/>
      <c r="AE3269" s="37"/>
      <c r="AR3269" s="192" t="s">
        <v>297</v>
      </c>
      <c r="AT3269" s="192" t="s">
        <v>502</v>
      </c>
      <c r="AU3269" s="192" t="s">
        <v>79</v>
      </c>
      <c r="AY3269" s="20" t="s">
        <v>165</v>
      </c>
      <c r="BE3269" s="193">
        <f>IF(N3269="základní",J3269,0)</f>
        <v>0</v>
      </c>
      <c r="BF3269" s="193">
        <f>IF(N3269="snížená",J3269,0)</f>
        <v>0</v>
      </c>
      <c r="BG3269" s="193">
        <f>IF(N3269="zákl. přenesená",J3269,0)</f>
        <v>0</v>
      </c>
      <c r="BH3269" s="193">
        <f>IF(N3269="sníž. přenesená",J3269,0)</f>
        <v>0</v>
      </c>
      <c r="BI3269" s="193">
        <f>IF(N3269="nulová",J3269,0)</f>
        <v>0</v>
      </c>
      <c r="BJ3269" s="20" t="s">
        <v>79</v>
      </c>
      <c r="BK3269" s="193">
        <f>ROUND(I3269*H3269,2)</f>
        <v>0</v>
      </c>
      <c r="BL3269" s="20" t="s">
        <v>226</v>
      </c>
      <c r="BM3269" s="192" t="s">
        <v>4184</v>
      </c>
    </row>
    <row r="3270" spans="1:65" s="13" customFormat="1" ht="11.25">
      <c r="B3270" s="199"/>
      <c r="C3270" s="200"/>
      <c r="D3270" s="201" t="s">
        <v>181</v>
      </c>
      <c r="E3270" s="202" t="s">
        <v>19</v>
      </c>
      <c r="F3270" s="203" t="s">
        <v>4185</v>
      </c>
      <c r="G3270" s="200"/>
      <c r="H3270" s="204">
        <v>2.319</v>
      </c>
      <c r="I3270" s="205"/>
      <c r="J3270" s="200"/>
      <c r="K3270" s="200"/>
      <c r="L3270" s="206"/>
      <c r="M3270" s="207"/>
      <c r="N3270" s="208"/>
      <c r="O3270" s="208"/>
      <c r="P3270" s="208"/>
      <c r="Q3270" s="208"/>
      <c r="R3270" s="208"/>
      <c r="S3270" s="208"/>
      <c r="T3270" s="209"/>
      <c r="AT3270" s="210" t="s">
        <v>181</v>
      </c>
      <c r="AU3270" s="210" t="s">
        <v>79</v>
      </c>
      <c r="AV3270" s="13" t="s">
        <v>79</v>
      </c>
      <c r="AW3270" s="13" t="s">
        <v>31</v>
      </c>
      <c r="AX3270" s="13" t="s">
        <v>73</v>
      </c>
      <c r="AY3270" s="210" t="s">
        <v>165</v>
      </c>
    </row>
    <row r="3271" spans="1:65" s="2" customFormat="1" ht="24.2" customHeight="1">
      <c r="A3271" s="37"/>
      <c r="B3271" s="38"/>
      <c r="C3271" s="233" t="s">
        <v>4186</v>
      </c>
      <c r="D3271" s="233" t="s">
        <v>502</v>
      </c>
      <c r="E3271" s="234" t="s">
        <v>4187</v>
      </c>
      <c r="F3271" s="235" t="s">
        <v>4188</v>
      </c>
      <c r="G3271" s="236" t="s">
        <v>256</v>
      </c>
      <c r="H3271" s="237">
        <v>4.7E-2</v>
      </c>
      <c r="I3271" s="238"/>
      <c r="J3271" s="239">
        <f>ROUND(I3271*H3271,2)</f>
        <v>0</v>
      </c>
      <c r="K3271" s="235" t="s">
        <v>171</v>
      </c>
      <c r="L3271" s="240"/>
      <c r="M3271" s="241" t="s">
        <v>19</v>
      </c>
      <c r="N3271" s="242" t="s">
        <v>41</v>
      </c>
      <c r="O3271" s="67"/>
      <c r="P3271" s="190">
        <f>O3271*H3271</f>
        <v>0</v>
      </c>
      <c r="Q3271" s="190">
        <v>1</v>
      </c>
      <c r="R3271" s="190">
        <f>Q3271*H3271</f>
        <v>4.7E-2</v>
      </c>
      <c r="S3271" s="190">
        <v>0</v>
      </c>
      <c r="T3271" s="191">
        <f>S3271*H3271</f>
        <v>0</v>
      </c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R3271" s="192" t="s">
        <v>297</v>
      </c>
      <c r="AT3271" s="192" t="s">
        <v>502</v>
      </c>
      <c r="AU3271" s="192" t="s">
        <v>79</v>
      </c>
      <c r="AY3271" s="20" t="s">
        <v>165</v>
      </c>
      <c r="BE3271" s="193">
        <f>IF(N3271="základní",J3271,0)</f>
        <v>0</v>
      </c>
      <c r="BF3271" s="193">
        <f>IF(N3271="snížená",J3271,0)</f>
        <v>0</v>
      </c>
      <c r="BG3271" s="193">
        <f>IF(N3271="zákl. přenesená",J3271,0)</f>
        <v>0</v>
      </c>
      <c r="BH3271" s="193">
        <f>IF(N3271="sníž. přenesená",J3271,0)</f>
        <v>0</v>
      </c>
      <c r="BI3271" s="193">
        <f>IF(N3271="nulová",J3271,0)</f>
        <v>0</v>
      </c>
      <c r="BJ3271" s="20" t="s">
        <v>79</v>
      </c>
      <c r="BK3271" s="193">
        <f>ROUND(I3271*H3271,2)</f>
        <v>0</v>
      </c>
      <c r="BL3271" s="20" t="s">
        <v>226</v>
      </c>
      <c r="BM3271" s="192" t="s">
        <v>4189</v>
      </c>
    </row>
    <row r="3272" spans="1:65" s="13" customFormat="1" ht="11.25">
      <c r="B3272" s="199"/>
      <c r="C3272" s="200"/>
      <c r="D3272" s="201" t="s">
        <v>181</v>
      </c>
      <c r="E3272" s="202" t="s">
        <v>19</v>
      </c>
      <c r="F3272" s="203" t="s">
        <v>4190</v>
      </c>
      <c r="G3272" s="200"/>
      <c r="H3272" s="204">
        <v>4.7E-2</v>
      </c>
      <c r="I3272" s="205"/>
      <c r="J3272" s="200"/>
      <c r="K3272" s="200"/>
      <c r="L3272" s="206"/>
      <c r="M3272" s="207"/>
      <c r="N3272" s="208"/>
      <c r="O3272" s="208"/>
      <c r="P3272" s="208"/>
      <c r="Q3272" s="208"/>
      <c r="R3272" s="208"/>
      <c r="S3272" s="208"/>
      <c r="T3272" s="209"/>
      <c r="AT3272" s="210" t="s">
        <v>181</v>
      </c>
      <c r="AU3272" s="210" t="s">
        <v>79</v>
      </c>
      <c r="AV3272" s="13" t="s">
        <v>79</v>
      </c>
      <c r="AW3272" s="13" t="s">
        <v>31</v>
      </c>
      <c r="AX3272" s="13" t="s">
        <v>73</v>
      </c>
      <c r="AY3272" s="210" t="s">
        <v>165</v>
      </c>
    </row>
    <row r="3273" spans="1:65" s="2" customFormat="1" ht="24.2" customHeight="1">
      <c r="A3273" s="37"/>
      <c r="B3273" s="38"/>
      <c r="C3273" s="181" t="s">
        <v>2600</v>
      </c>
      <c r="D3273" s="181" t="s">
        <v>167</v>
      </c>
      <c r="E3273" s="182" t="s">
        <v>4191</v>
      </c>
      <c r="F3273" s="183" t="s">
        <v>4192</v>
      </c>
      <c r="G3273" s="184" t="s">
        <v>323</v>
      </c>
      <c r="H3273" s="185">
        <v>160</v>
      </c>
      <c r="I3273" s="186"/>
      <c r="J3273" s="187">
        <f>ROUND(I3273*H3273,2)</f>
        <v>0</v>
      </c>
      <c r="K3273" s="183" t="s">
        <v>171</v>
      </c>
      <c r="L3273" s="42"/>
      <c r="M3273" s="188" t="s">
        <v>19</v>
      </c>
      <c r="N3273" s="189" t="s">
        <v>41</v>
      </c>
      <c r="O3273" s="67"/>
      <c r="P3273" s="190">
        <f>O3273*H3273</f>
        <v>0</v>
      </c>
      <c r="Q3273" s="190">
        <v>1.7000000000000001E-4</v>
      </c>
      <c r="R3273" s="190">
        <f>Q3273*H3273</f>
        <v>2.7200000000000002E-2</v>
      </c>
      <c r="S3273" s="190">
        <v>0</v>
      </c>
      <c r="T3273" s="191">
        <f>S3273*H3273</f>
        <v>0</v>
      </c>
      <c r="U3273" s="37"/>
      <c r="V3273" s="37"/>
      <c r="W3273" s="37"/>
      <c r="X3273" s="37"/>
      <c r="Y3273" s="37"/>
      <c r="Z3273" s="37"/>
      <c r="AA3273" s="37"/>
      <c r="AB3273" s="37"/>
      <c r="AC3273" s="37"/>
      <c r="AD3273" s="37"/>
      <c r="AE3273" s="37"/>
      <c r="AR3273" s="192" t="s">
        <v>226</v>
      </c>
      <c r="AT3273" s="192" t="s">
        <v>167</v>
      </c>
      <c r="AU3273" s="192" t="s">
        <v>79</v>
      </c>
      <c r="AY3273" s="20" t="s">
        <v>165</v>
      </c>
      <c r="BE3273" s="193">
        <f>IF(N3273="základní",J3273,0)</f>
        <v>0</v>
      </c>
      <c r="BF3273" s="193">
        <f>IF(N3273="snížená",J3273,0)</f>
        <v>0</v>
      </c>
      <c r="BG3273" s="193">
        <f>IF(N3273="zákl. přenesená",J3273,0)</f>
        <v>0</v>
      </c>
      <c r="BH3273" s="193">
        <f>IF(N3273="sníž. přenesená",J3273,0)</f>
        <v>0</v>
      </c>
      <c r="BI3273" s="193">
        <f>IF(N3273="nulová",J3273,0)</f>
        <v>0</v>
      </c>
      <c r="BJ3273" s="20" t="s">
        <v>79</v>
      </c>
      <c r="BK3273" s="193">
        <f>ROUND(I3273*H3273,2)</f>
        <v>0</v>
      </c>
      <c r="BL3273" s="20" t="s">
        <v>226</v>
      </c>
      <c r="BM3273" s="192" t="s">
        <v>4193</v>
      </c>
    </row>
    <row r="3274" spans="1:65" s="2" customFormat="1" ht="11.25">
      <c r="A3274" s="37"/>
      <c r="B3274" s="38"/>
      <c r="C3274" s="39"/>
      <c r="D3274" s="194" t="s">
        <v>172</v>
      </c>
      <c r="E3274" s="39"/>
      <c r="F3274" s="195" t="s">
        <v>4194</v>
      </c>
      <c r="G3274" s="39"/>
      <c r="H3274" s="39"/>
      <c r="I3274" s="196"/>
      <c r="J3274" s="39"/>
      <c r="K3274" s="39"/>
      <c r="L3274" s="42"/>
      <c r="M3274" s="197"/>
      <c r="N3274" s="198"/>
      <c r="O3274" s="67"/>
      <c r="P3274" s="67"/>
      <c r="Q3274" s="67"/>
      <c r="R3274" s="67"/>
      <c r="S3274" s="67"/>
      <c r="T3274" s="68"/>
      <c r="U3274" s="37"/>
      <c r="V3274" s="37"/>
      <c r="W3274" s="37"/>
      <c r="X3274" s="37"/>
      <c r="Y3274" s="37"/>
      <c r="Z3274" s="37"/>
      <c r="AA3274" s="37"/>
      <c r="AB3274" s="37"/>
      <c r="AC3274" s="37"/>
      <c r="AD3274" s="37"/>
      <c r="AE3274" s="37"/>
      <c r="AT3274" s="20" t="s">
        <v>172</v>
      </c>
      <c r="AU3274" s="20" t="s">
        <v>79</v>
      </c>
    </row>
    <row r="3275" spans="1:65" s="13" customFormat="1" ht="11.25">
      <c r="B3275" s="199"/>
      <c r="C3275" s="200"/>
      <c r="D3275" s="201" t="s">
        <v>181</v>
      </c>
      <c r="E3275" s="202" t="s">
        <v>19</v>
      </c>
      <c r="F3275" s="203" t="s">
        <v>4195</v>
      </c>
      <c r="G3275" s="200"/>
      <c r="H3275" s="204">
        <v>16</v>
      </c>
      <c r="I3275" s="205"/>
      <c r="J3275" s="200"/>
      <c r="K3275" s="200"/>
      <c r="L3275" s="206"/>
      <c r="M3275" s="207"/>
      <c r="N3275" s="208"/>
      <c r="O3275" s="208"/>
      <c r="P3275" s="208"/>
      <c r="Q3275" s="208"/>
      <c r="R3275" s="208"/>
      <c r="S3275" s="208"/>
      <c r="T3275" s="209"/>
      <c r="AT3275" s="210" t="s">
        <v>181</v>
      </c>
      <c r="AU3275" s="210" t="s">
        <v>79</v>
      </c>
      <c r="AV3275" s="13" t="s">
        <v>79</v>
      </c>
      <c r="AW3275" s="13" t="s">
        <v>31</v>
      </c>
      <c r="AX3275" s="13" t="s">
        <v>69</v>
      </c>
      <c r="AY3275" s="210" t="s">
        <v>165</v>
      </c>
    </row>
    <row r="3276" spans="1:65" s="13" customFormat="1" ht="11.25">
      <c r="B3276" s="199"/>
      <c r="C3276" s="200"/>
      <c r="D3276" s="201" t="s">
        <v>181</v>
      </c>
      <c r="E3276" s="202" t="s">
        <v>19</v>
      </c>
      <c r="F3276" s="203" t="s">
        <v>4196</v>
      </c>
      <c r="G3276" s="200"/>
      <c r="H3276" s="204">
        <v>44</v>
      </c>
      <c r="I3276" s="205"/>
      <c r="J3276" s="200"/>
      <c r="K3276" s="200"/>
      <c r="L3276" s="206"/>
      <c r="M3276" s="207"/>
      <c r="N3276" s="208"/>
      <c r="O3276" s="208"/>
      <c r="P3276" s="208"/>
      <c r="Q3276" s="208"/>
      <c r="R3276" s="208"/>
      <c r="S3276" s="208"/>
      <c r="T3276" s="209"/>
      <c r="AT3276" s="210" t="s">
        <v>181</v>
      </c>
      <c r="AU3276" s="210" t="s">
        <v>79</v>
      </c>
      <c r="AV3276" s="13" t="s">
        <v>79</v>
      </c>
      <c r="AW3276" s="13" t="s">
        <v>31</v>
      </c>
      <c r="AX3276" s="13" t="s">
        <v>69</v>
      </c>
      <c r="AY3276" s="210" t="s">
        <v>165</v>
      </c>
    </row>
    <row r="3277" spans="1:65" s="13" customFormat="1" ht="11.25">
      <c r="B3277" s="199"/>
      <c r="C3277" s="200"/>
      <c r="D3277" s="201" t="s">
        <v>181</v>
      </c>
      <c r="E3277" s="202" t="s">
        <v>19</v>
      </c>
      <c r="F3277" s="203" t="s">
        <v>4197</v>
      </c>
      <c r="G3277" s="200"/>
      <c r="H3277" s="204">
        <v>20</v>
      </c>
      <c r="I3277" s="205"/>
      <c r="J3277" s="200"/>
      <c r="K3277" s="200"/>
      <c r="L3277" s="206"/>
      <c r="M3277" s="207"/>
      <c r="N3277" s="208"/>
      <c r="O3277" s="208"/>
      <c r="P3277" s="208"/>
      <c r="Q3277" s="208"/>
      <c r="R3277" s="208"/>
      <c r="S3277" s="208"/>
      <c r="T3277" s="209"/>
      <c r="AT3277" s="210" t="s">
        <v>181</v>
      </c>
      <c r="AU3277" s="210" t="s">
        <v>79</v>
      </c>
      <c r="AV3277" s="13" t="s">
        <v>79</v>
      </c>
      <c r="AW3277" s="13" t="s">
        <v>31</v>
      </c>
      <c r="AX3277" s="13" t="s">
        <v>69</v>
      </c>
      <c r="AY3277" s="210" t="s">
        <v>165</v>
      </c>
    </row>
    <row r="3278" spans="1:65" s="15" customFormat="1" ht="11.25">
      <c r="B3278" s="221"/>
      <c r="C3278" s="222"/>
      <c r="D3278" s="201" t="s">
        <v>181</v>
      </c>
      <c r="E3278" s="223" t="s">
        <v>19</v>
      </c>
      <c r="F3278" s="224" t="s">
        <v>184</v>
      </c>
      <c r="G3278" s="222"/>
      <c r="H3278" s="225">
        <v>80</v>
      </c>
      <c r="I3278" s="226"/>
      <c r="J3278" s="222"/>
      <c r="K3278" s="222"/>
      <c r="L3278" s="227"/>
      <c r="M3278" s="228"/>
      <c r="N3278" s="229"/>
      <c r="O3278" s="229"/>
      <c r="P3278" s="229"/>
      <c r="Q3278" s="229"/>
      <c r="R3278" s="229"/>
      <c r="S3278" s="229"/>
      <c r="T3278" s="230"/>
      <c r="AT3278" s="231" t="s">
        <v>181</v>
      </c>
      <c r="AU3278" s="231" t="s">
        <v>79</v>
      </c>
      <c r="AV3278" s="15" t="s">
        <v>88</v>
      </c>
      <c r="AW3278" s="15" t="s">
        <v>31</v>
      </c>
      <c r="AX3278" s="15" t="s">
        <v>73</v>
      </c>
      <c r="AY3278" s="231" t="s">
        <v>165</v>
      </c>
    </row>
    <row r="3279" spans="1:65" s="13" customFormat="1" ht="11.25">
      <c r="B3279" s="199"/>
      <c r="C3279" s="200"/>
      <c r="D3279" s="201" t="s">
        <v>181</v>
      </c>
      <c r="E3279" s="200"/>
      <c r="F3279" s="203" t="s">
        <v>4198</v>
      </c>
      <c r="G3279" s="200"/>
      <c r="H3279" s="204">
        <v>160</v>
      </c>
      <c r="I3279" s="205"/>
      <c r="J3279" s="200"/>
      <c r="K3279" s="200"/>
      <c r="L3279" s="206"/>
      <c r="M3279" s="207"/>
      <c r="N3279" s="208"/>
      <c r="O3279" s="208"/>
      <c r="P3279" s="208"/>
      <c r="Q3279" s="208"/>
      <c r="R3279" s="208"/>
      <c r="S3279" s="208"/>
      <c r="T3279" s="209"/>
      <c r="AT3279" s="210" t="s">
        <v>181</v>
      </c>
      <c r="AU3279" s="210" t="s">
        <v>79</v>
      </c>
      <c r="AV3279" s="13" t="s">
        <v>79</v>
      </c>
      <c r="AW3279" s="13" t="s">
        <v>4</v>
      </c>
      <c r="AX3279" s="13" t="s">
        <v>73</v>
      </c>
      <c r="AY3279" s="210" t="s">
        <v>165</v>
      </c>
    </row>
    <row r="3280" spans="1:65" s="2" customFormat="1" ht="37.9" customHeight="1">
      <c r="A3280" s="37"/>
      <c r="B3280" s="38"/>
      <c r="C3280" s="181" t="s">
        <v>4199</v>
      </c>
      <c r="D3280" s="181" t="s">
        <v>167</v>
      </c>
      <c r="E3280" s="182" t="s">
        <v>4200</v>
      </c>
      <c r="F3280" s="183" t="s">
        <v>4201</v>
      </c>
      <c r="G3280" s="184" t="s">
        <v>290</v>
      </c>
      <c r="H3280" s="185">
        <v>16</v>
      </c>
      <c r="I3280" s="186"/>
      <c r="J3280" s="187">
        <f>ROUND(I3280*H3280,2)</f>
        <v>0</v>
      </c>
      <c r="K3280" s="183" t="s">
        <v>171</v>
      </c>
      <c r="L3280" s="42"/>
      <c r="M3280" s="188" t="s">
        <v>19</v>
      </c>
      <c r="N3280" s="189" t="s">
        <v>41</v>
      </c>
      <c r="O3280" s="67"/>
      <c r="P3280" s="190">
        <f>O3280*H3280</f>
        <v>0</v>
      </c>
      <c r="Q3280" s="190">
        <v>6.9999999999999994E-5</v>
      </c>
      <c r="R3280" s="190">
        <f>Q3280*H3280</f>
        <v>1.1199999999999999E-3</v>
      </c>
      <c r="S3280" s="190">
        <v>0</v>
      </c>
      <c r="T3280" s="191">
        <f>S3280*H3280</f>
        <v>0</v>
      </c>
      <c r="U3280" s="37"/>
      <c r="V3280" s="37"/>
      <c r="W3280" s="37"/>
      <c r="X3280" s="37"/>
      <c r="Y3280" s="37"/>
      <c r="Z3280" s="37"/>
      <c r="AA3280" s="37"/>
      <c r="AB3280" s="37"/>
      <c r="AC3280" s="37"/>
      <c r="AD3280" s="37"/>
      <c r="AE3280" s="37"/>
      <c r="AR3280" s="192" t="s">
        <v>226</v>
      </c>
      <c r="AT3280" s="192" t="s">
        <v>167</v>
      </c>
      <c r="AU3280" s="192" t="s">
        <v>79</v>
      </c>
      <c r="AY3280" s="20" t="s">
        <v>165</v>
      </c>
      <c r="BE3280" s="193">
        <f>IF(N3280="základní",J3280,0)</f>
        <v>0</v>
      </c>
      <c r="BF3280" s="193">
        <f>IF(N3280="snížená",J3280,0)</f>
        <v>0</v>
      </c>
      <c r="BG3280" s="193">
        <f>IF(N3280="zákl. přenesená",J3280,0)</f>
        <v>0</v>
      </c>
      <c r="BH3280" s="193">
        <f>IF(N3280="sníž. přenesená",J3280,0)</f>
        <v>0</v>
      </c>
      <c r="BI3280" s="193">
        <f>IF(N3280="nulová",J3280,0)</f>
        <v>0</v>
      </c>
      <c r="BJ3280" s="20" t="s">
        <v>79</v>
      </c>
      <c r="BK3280" s="193">
        <f>ROUND(I3280*H3280,2)</f>
        <v>0</v>
      </c>
      <c r="BL3280" s="20" t="s">
        <v>226</v>
      </c>
      <c r="BM3280" s="192" t="s">
        <v>4202</v>
      </c>
    </row>
    <row r="3281" spans="1:51" s="2" customFormat="1" ht="11.25">
      <c r="A3281" s="37"/>
      <c r="B3281" s="38"/>
      <c r="C3281" s="39"/>
      <c r="D3281" s="194" t="s">
        <v>172</v>
      </c>
      <c r="E3281" s="39"/>
      <c r="F3281" s="195" t="s">
        <v>4203</v>
      </c>
      <c r="G3281" s="39"/>
      <c r="H3281" s="39"/>
      <c r="I3281" s="196"/>
      <c r="J3281" s="39"/>
      <c r="K3281" s="39"/>
      <c r="L3281" s="42"/>
      <c r="M3281" s="197"/>
      <c r="N3281" s="198"/>
      <c r="O3281" s="67"/>
      <c r="P3281" s="67"/>
      <c r="Q3281" s="67"/>
      <c r="R3281" s="67"/>
      <c r="S3281" s="67"/>
      <c r="T3281" s="68"/>
      <c r="U3281" s="37"/>
      <c r="V3281" s="37"/>
      <c r="W3281" s="37"/>
      <c r="X3281" s="37"/>
      <c r="Y3281" s="37"/>
      <c r="Z3281" s="37"/>
      <c r="AA3281" s="37"/>
      <c r="AB3281" s="37"/>
      <c r="AC3281" s="37"/>
      <c r="AD3281" s="37"/>
      <c r="AE3281" s="37"/>
      <c r="AT3281" s="20" t="s">
        <v>172</v>
      </c>
      <c r="AU3281" s="20" t="s">
        <v>79</v>
      </c>
    </row>
    <row r="3282" spans="1:51" s="13" customFormat="1" ht="11.25">
      <c r="B3282" s="199"/>
      <c r="C3282" s="200"/>
      <c r="D3282" s="201" t="s">
        <v>181</v>
      </c>
      <c r="E3282" s="202" t="s">
        <v>19</v>
      </c>
      <c r="F3282" s="203" t="s">
        <v>4204</v>
      </c>
      <c r="G3282" s="200"/>
      <c r="H3282" s="204">
        <v>16</v>
      </c>
      <c r="I3282" s="205"/>
      <c r="J3282" s="200"/>
      <c r="K3282" s="200"/>
      <c r="L3282" s="206"/>
      <c r="M3282" s="243"/>
      <c r="N3282" s="244"/>
      <c r="O3282" s="244"/>
      <c r="P3282" s="244"/>
      <c r="Q3282" s="244"/>
      <c r="R3282" s="244"/>
      <c r="S3282" s="244"/>
      <c r="T3282" s="245"/>
      <c r="AT3282" s="210" t="s">
        <v>181</v>
      </c>
      <c r="AU3282" s="210" t="s">
        <v>79</v>
      </c>
      <c r="AV3282" s="13" t="s">
        <v>79</v>
      </c>
      <c r="AW3282" s="13" t="s">
        <v>31</v>
      </c>
      <c r="AX3282" s="13" t="s">
        <v>73</v>
      </c>
      <c r="AY3282" s="210" t="s">
        <v>165</v>
      </c>
    </row>
    <row r="3283" spans="1:51" s="2" customFormat="1" ht="6.95" customHeight="1">
      <c r="A3283" s="37"/>
      <c r="B3283" s="50"/>
      <c r="C3283" s="51"/>
      <c r="D3283" s="51"/>
      <c r="E3283" s="51"/>
      <c r="F3283" s="51"/>
      <c r="G3283" s="51"/>
      <c r="H3283" s="51"/>
      <c r="I3283" s="51"/>
      <c r="J3283" s="51"/>
      <c r="K3283" s="51"/>
      <c r="L3283" s="42"/>
      <c r="M3283" s="37"/>
      <c r="O3283" s="37"/>
      <c r="P3283" s="37"/>
      <c r="Q3283" s="37"/>
      <c r="R3283" s="37"/>
      <c r="S3283" s="37"/>
      <c r="T3283" s="37"/>
      <c r="U3283" s="37"/>
      <c r="V3283" s="37"/>
      <c r="W3283" s="37"/>
      <c r="X3283" s="37"/>
      <c r="Y3283" s="37"/>
      <c r="Z3283" s="37"/>
      <c r="AA3283" s="37"/>
      <c r="AB3283" s="37"/>
      <c r="AC3283" s="37"/>
      <c r="AD3283" s="37"/>
      <c r="AE3283" s="37"/>
    </row>
  </sheetData>
  <sheetProtection algorithmName="SHA-512" hashValue="r1uwJTXag1EEy//lsOq3YGNXnvd4Ry4WTQc5k3qO3yg4RCaDnVRBYgo50DDqXQz1tO1/m8tgXgi3/LYXc+NleA==" saltValue="bV+oaCjlY4lZduVaRfhww0G8SIO/pXRufyCpzvXHSgvbLFQp+sUXXA0udONovqYiIxMe+P+wXOZHj4sXK7v6fw==" spinCount="100000" sheet="1" objects="1" scenarios="1" formatColumns="0" formatRows="0" autoFilter="0"/>
  <autoFilter ref="C113:K3282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hyperlinks>
    <hyperlink ref="F118" r:id="rId1"/>
    <hyperlink ref="F120" r:id="rId2"/>
    <hyperlink ref="F122" r:id="rId3"/>
    <hyperlink ref="F127" r:id="rId4"/>
    <hyperlink ref="F130" r:id="rId5"/>
    <hyperlink ref="F134" r:id="rId6"/>
    <hyperlink ref="F137" r:id="rId7"/>
    <hyperlink ref="F143" r:id="rId8"/>
    <hyperlink ref="F147" r:id="rId9"/>
    <hyperlink ref="F153" r:id="rId10"/>
    <hyperlink ref="F155" r:id="rId11"/>
    <hyperlink ref="F162" r:id="rId12"/>
    <hyperlink ref="F168" r:id="rId13"/>
    <hyperlink ref="F175" r:id="rId14"/>
    <hyperlink ref="F178" r:id="rId15"/>
    <hyperlink ref="F182" r:id="rId16"/>
    <hyperlink ref="F189" r:id="rId17"/>
    <hyperlink ref="F199" r:id="rId18"/>
    <hyperlink ref="F203" r:id="rId19"/>
    <hyperlink ref="F206" r:id="rId20"/>
    <hyperlink ref="F210" r:id="rId21"/>
    <hyperlink ref="F218" r:id="rId22"/>
    <hyperlink ref="F222" r:id="rId23"/>
    <hyperlink ref="F226" r:id="rId24"/>
    <hyperlink ref="F230" r:id="rId25"/>
    <hyperlink ref="F234" r:id="rId26"/>
    <hyperlink ref="F239" r:id="rId27"/>
    <hyperlink ref="F242" r:id="rId28"/>
    <hyperlink ref="F244" r:id="rId29"/>
    <hyperlink ref="F251" r:id="rId30"/>
    <hyperlink ref="F264" r:id="rId31"/>
    <hyperlink ref="F271" r:id="rId32"/>
    <hyperlink ref="F273" r:id="rId33"/>
    <hyperlink ref="F278" r:id="rId34"/>
    <hyperlink ref="F281" r:id="rId35"/>
    <hyperlink ref="F301" r:id="rId36"/>
    <hyperlink ref="F307" r:id="rId37"/>
    <hyperlink ref="F313" r:id="rId38"/>
    <hyperlink ref="F315" r:id="rId39"/>
    <hyperlink ref="F319" r:id="rId40"/>
    <hyperlink ref="F323" r:id="rId41"/>
    <hyperlink ref="F327" r:id="rId42"/>
    <hyperlink ref="F331" r:id="rId43"/>
    <hyperlink ref="F335" r:id="rId44"/>
    <hyperlink ref="F339" r:id="rId45"/>
    <hyperlink ref="F343" r:id="rId46"/>
    <hyperlink ref="F347" r:id="rId47"/>
    <hyperlink ref="F351" r:id="rId48"/>
    <hyperlink ref="F355" r:id="rId49"/>
    <hyperlink ref="F359" r:id="rId50"/>
    <hyperlink ref="F367" r:id="rId51"/>
    <hyperlink ref="F370" r:id="rId52"/>
    <hyperlink ref="F373" r:id="rId53"/>
    <hyperlink ref="F375" r:id="rId54"/>
    <hyperlink ref="F379" r:id="rId55"/>
    <hyperlink ref="F393" r:id="rId56"/>
    <hyperlink ref="F397" r:id="rId57"/>
    <hyperlink ref="F401" r:id="rId58"/>
    <hyperlink ref="F406" r:id="rId59"/>
    <hyperlink ref="F413" r:id="rId60"/>
    <hyperlink ref="F418" r:id="rId61"/>
    <hyperlink ref="F422" r:id="rId62"/>
    <hyperlink ref="F428" r:id="rId63"/>
    <hyperlink ref="F441" r:id="rId64"/>
    <hyperlink ref="F448" r:id="rId65"/>
    <hyperlink ref="F453" r:id="rId66"/>
    <hyperlink ref="F461" r:id="rId67"/>
    <hyperlink ref="F465" r:id="rId68"/>
    <hyperlink ref="F475" r:id="rId69"/>
    <hyperlink ref="F477" r:id="rId70"/>
    <hyperlink ref="F482" r:id="rId71"/>
    <hyperlink ref="F484" r:id="rId72"/>
    <hyperlink ref="F491" r:id="rId73"/>
    <hyperlink ref="F493" r:id="rId74"/>
    <hyperlink ref="F502" r:id="rId75"/>
    <hyperlink ref="F509" r:id="rId76"/>
    <hyperlink ref="F517" r:id="rId77"/>
    <hyperlink ref="F525" r:id="rId78"/>
    <hyperlink ref="F545" r:id="rId79"/>
    <hyperlink ref="F549" r:id="rId80"/>
    <hyperlink ref="F554" r:id="rId81"/>
    <hyperlink ref="F556" r:id="rId82"/>
    <hyperlink ref="F560" r:id="rId83"/>
    <hyperlink ref="F564" r:id="rId84"/>
    <hyperlink ref="F568" r:id="rId85"/>
    <hyperlink ref="F572" r:id="rId86"/>
    <hyperlink ref="F577" r:id="rId87"/>
    <hyperlink ref="F581" r:id="rId88"/>
    <hyperlink ref="F583" r:id="rId89"/>
    <hyperlink ref="F588" r:id="rId90"/>
    <hyperlink ref="F590" r:id="rId91"/>
    <hyperlink ref="F595" r:id="rId92"/>
    <hyperlink ref="F597" r:id="rId93"/>
    <hyperlink ref="F611" r:id="rId94"/>
    <hyperlink ref="F615" r:id="rId95"/>
    <hyperlink ref="F617" r:id="rId96"/>
    <hyperlink ref="F622" r:id="rId97"/>
    <hyperlink ref="F626" r:id="rId98"/>
    <hyperlink ref="F630" r:id="rId99"/>
    <hyperlink ref="F632" r:id="rId100"/>
    <hyperlink ref="F642" r:id="rId101"/>
    <hyperlink ref="F654" r:id="rId102"/>
    <hyperlink ref="F658" r:id="rId103"/>
    <hyperlink ref="F662" r:id="rId104"/>
    <hyperlink ref="F666" r:id="rId105"/>
    <hyperlink ref="F687" r:id="rId106"/>
    <hyperlink ref="F722" r:id="rId107"/>
    <hyperlink ref="F728" r:id="rId108"/>
    <hyperlink ref="F763" r:id="rId109"/>
    <hyperlink ref="F798" r:id="rId110"/>
    <hyperlink ref="F803" r:id="rId111"/>
    <hyperlink ref="F808" r:id="rId112"/>
    <hyperlink ref="F813" r:id="rId113"/>
    <hyperlink ref="F818" r:id="rId114"/>
    <hyperlink ref="F823" r:id="rId115"/>
    <hyperlink ref="F854" r:id="rId116"/>
    <hyperlink ref="F856" r:id="rId117"/>
    <hyperlink ref="F860" r:id="rId118"/>
    <hyperlink ref="F874" r:id="rId119"/>
    <hyperlink ref="F890" r:id="rId120"/>
    <hyperlink ref="F905" r:id="rId121"/>
    <hyperlink ref="F909" r:id="rId122"/>
    <hyperlink ref="F917" r:id="rId123"/>
    <hyperlink ref="F954" r:id="rId124"/>
    <hyperlink ref="F1007" r:id="rId125"/>
    <hyperlink ref="F1022" r:id="rId126"/>
    <hyperlink ref="F1035" r:id="rId127"/>
    <hyperlink ref="F1039" r:id="rId128"/>
    <hyperlink ref="F1055" r:id="rId129"/>
    <hyperlink ref="F1072" r:id="rId130"/>
    <hyperlink ref="F1089" r:id="rId131"/>
    <hyperlink ref="F1094" r:id="rId132"/>
    <hyperlink ref="F1098" r:id="rId133"/>
    <hyperlink ref="F1102" r:id="rId134"/>
    <hyperlink ref="F1112" r:id="rId135"/>
    <hyperlink ref="F1117" r:id="rId136"/>
    <hyperlink ref="F1123" r:id="rId137"/>
    <hyperlink ref="F1129" r:id="rId138"/>
    <hyperlink ref="F1138" r:id="rId139"/>
    <hyperlink ref="F1150" r:id="rId140"/>
    <hyperlink ref="F1157" r:id="rId141"/>
    <hyperlink ref="F1161" r:id="rId142"/>
    <hyperlink ref="F1163" r:id="rId143"/>
    <hyperlink ref="F1165" r:id="rId144"/>
    <hyperlink ref="F1167" r:id="rId145"/>
    <hyperlink ref="F1171" r:id="rId146"/>
    <hyperlink ref="F1173" r:id="rId147"/>
    <hyperlink ref="F1179" r:id="rId148"/>
    <hyperlink ref="F1185" r:id="rId149"/>
    <hyperlink ref="F1189" r:id="rId150"/>
    <hyperlink ref="F1193" r:id="rId151"/>
    <hyperlink ref="F1197" r:id="rId152"/>
    <hyperlink ref="F1202" r:id="rId153"/>
    <hyperlink ref="F1210" r:id="rId154"/>
    <hyperlink ref="F1220" r:id="rId155"/>
    <hyperlink ref="F1257" r:id="rId156"/>
    <hyperlink ref="F1262" r:id="rId157"/>
    <hyperlink ref="F1268" r:id="rId158"/>
    <hyperlink ref="F1274" r:id="rId159"/>
    <hyperlink ref="F1285" r:id="rId160"/>
    <hyperlink ref="F1291" r:id="rId161"/>
    <hyperlink ref="F1296" r:id="rId162"/>
    <hyperlink ref="F1300" r:id="rId163"/>
    <hyperlink ref="F1303" r:id="rId164"/>
    <hyperlink ref="F1309" r:id="rId165"/>
    <hyperlink ref="F1314" r:id="rId166"/>
    <hyperlink ref="F1321" r:id="rId167"/>
    <hyperlink ref="F1328" r:id="rId168"/>
    <hyperlink ref="F1332" r:id="rId169"/>
    <hyperlink ref="F1337" r:id="rId170"/>
    <hyperlink ref="F1341" r:id="rId171"/>
    <hyperlink ref="F1345" r:id="rId172"/>
    <hyperlink ref="F1349" r:id="rId173"/>
    <hyperlink ref="F1355" r:id="rId174"/>
    <hyperlink ref="F1363" r:id="rId175"/>
    <hyperlink ref="F1369" r:id="rId176"/>
    <hyperlink ref="F1375" r:id="rId177"/>
    <hyperlink ref="F1381" r:id="rId178"/>
    <hyperlink ref="F1386" r:id="rId179"/>
    <hyperlink ref="F1395" r:id="rId180"/>
    <hyperlink ref="F1400" r:id="rId181"/>
    <hyperlink ref="F1409" r:id="rId182"/>
    <hyperlink ref="F1413" r:id="rId183"/>
    <hyperlink ref="F1425" r:id="rId184"/>
    <hyperlink ref="F1430" r:id="rId185"/>
    <hyperlink ref="F1435" r:id="rId186"/>
    <hyperlink ref="F1455" r:id="rId187"/>
    <hyperlink ref="F1461" r:id="rId188"/>
    <hyperlink ref="F1465" r:id="rId189"/>
    <hyperlink ref="F1470" r:id="rId190"/>
    <hyperlink ref="F1474" r:id="rId191"/>
    <hyperlink ref="F1476" r:id="rId192"/>
    <hyperlink ref="F1478" r:id="rId193"/>
    <hyperlink ref="F1480" r:id="rId194"/>
    <hyperlink ref="F1482" r:id="rId195"/>
    <hyperlink ref="F1485" r:id="rId196"/>
    <hyperlink ref="F1488" r:id="rId197"/>
    <hyperlink ref="F1490" r:id="rId198"/>
    <hyperlink ref="F1495" r:id="rId199"/>
    <hyperlink ref="F1500" r:id="rId200"/>
    <hyperlink ref="F1504" r:id="rId201"/>
    <hyperlink ref="F1508" r:id="rId202"/>
    <hyperlink ref="F1513" r:id="rId203"/>
    <hyperlink ref="F1516" r:id="rId204"/>
    <hyperlink ref="F1518" r:id="rId205"/>
    <hyperlink ref="F1520" r:id="rId206"/>
    <hyperlink ref="F1525" r:id="rId207"/>
    <hyperlink ref="F1528" r:id="rId208"/>
    <hyperlink ref="F1531" r:id="rId209"/>
    <hyperlink ref="F1533" r:id="rId210"/>
    <hyperlink ref="F1536" r:id="rId211"/>
    <hyperlink ref="F1545" r:id="rId212"/>
    <hyperlink ref="F1547" r:id="rId213"/>
    <hyperlink ref="F1549" r:id="rId214"/>
    <hyperlink ref="F1551" r:id="rId215"/>
    <hyperlink ref="F1553" r:id="rId216"/>
    <hyperlink ref="F1556" r:id="rId217"/>
    <hyperlink ref="F1559" r:id="rId218"/>
    <hyperlink ref="F1562" r:id="rId219"/>
    <hyperlink ref="F1567" r:id="rId220"/>
    <hyperlink ref="F1578" r:id="rId221"/>
    <hyperlink ref="F1587" r:id="rId222"/>
    <hyperlink ref="F1594" r:id="rId223"/>
    <hyperlink ref="F1604" r:id="rId224"/>
    <hyperlink ref="F1612" r:id="rId225"/>
    <hyperlink ref="F1616" r:id="rId226"/>
    <hyperlink ref="F1621" r:id="rId227"/>
    <hyperlink ref="F1636" r:id="rId228"/>
    <hyperlink ref="F1645" r:id="rId229"/>
    <hyperlink ref="F1657" r:id="rId230"/>
    <hyperlink ref="F1660" r:id="rId231"/>
    <hyperlink ref="F1663" r:id="rId232"/>
    <hyperlink ref="F1671" r:id="rId233"/>
    <hyperlink ref="F1674" r:id="rId234"/>
    <hyperlink ref="F1682" r:id="rId235"/>
    <hyperlink ref="F1689" r:id="rId236"/>
    <hyperlink ref="F1696" r:id="rId237"/>
    <hyperlink ref="F1701" r:id="rId238"/>
    <hyperlink ref="F1708" r:id="rId239"/>
    <hyperlink ref="F1715" r:id="rId240"/>
    <hyperlink ref="F1719" r:id="rId241"/>
    <hyperlink ref="F1724" r:id="rId242"/>
    <hyperlink ref="F1731" r:id="rId243"/>
    <hyperlink ref="F1734" r:id="rId244"/>
    <hyperlink ref="F1738" r:id="rId245"/>
    <hyperlink ref="F1743" r:id="rId246"/>
    <hyperlink ref="F1764" r:id="rId247"/>
    <hyperlink ref="F1770" r:id="rId248"/>
    <hyperlink ref="F1789" r:id="rId249"/>
    <hyperlink ref="F1796" r:id="rId250"/>
    <hyperlink ref="F1803" r:id="rId251"/>
    <hyperlink ref="F1814" r:id="rId252"/>
    <hyperlink ref="F1821" r:id="rId253"/>
    <hyperlink ref="F1824" r:id="rId254"/>
    <hyperlink ref="F1830" r:id="rId255"/>
    <hyperlink ref="F1837" r:id="rId256"/>
    <hyperlink ref="F1840" r:id="rId257"/>
    <hyperlink ref="F1842" r:id="rId258"/>
    <hyperlink ref="F1847" r:id="rId259"/>
    <hyperlink ref="F1852" r:id="rId260"/>
    <hyperlink ref="F1858" r:id="rId261"/>
    <hyperlink ref="F1864" r:id="rId262"/>
    <hyperlink ref="F1868" r:id="rId263"/>
    <hyperlink ref="F1874" r:id="rId264"/>
    <hyperlink ref="F1876" r:id="rId265"/>
    <hyperlink ref="F1883" r:id="rId266"/>
    <hyperlink ref="F1890" r:id="rId267"/>
    <hyperlink ref="F1894" r:id="rId268"/>
    <hyperlink ref="F1898" r:id="rId269"/>
    <hyperlink ref="F1912" r:id="rId270"/>
    <hyperlink ref="F1916" r:id="rId271"/>
    <hyperlink ref="F1921" r:id="rId272"/>
    <hyperlink ref="F1923" r:id="rId273"/>
    <hyperlink ref="F1933" r:id="rId274"/>
    <hyperlink ref="F1935" r:id="rId275"/>
    <hyperlink ref="F1944" r:id="rId276"/>
    <hyperlink ref="F1948" r:id="rId277"/>
    <hyperlink ref="F1961" r:id="rId278"/>
    <hyperlink ref="F1974" r:id="rId279"/>
    <hyperlink ref="F1978" r:id="rId280"/>
    <hyperlink ref="F1985" r:id="rId281"/>
    <hyperlink ref="F1992" r:id="rId282"/>
    <hyperlink ref="F1999" r:id="rId283"/>
    <hyperlink ref="F2007" r:id="rId284"/>
    <hyperlink ref="F2012" r:id="rId285"/>
    <hyperlink ref="F2016" r:id="rId286"/>
    <hyperlink ref="F2019" r:id="rId287"/>
    <hyperlink ref="F2023" r:id="rId288"/>
    <hyperlink ref="F2027" r:id="rId289"/>
    <hyperlink ref="F2031" r:id="rId290"/>
    <hyperlink ref="F2036" r:id="rId291"/>
    <hyperlink ref="F2040" r:id="rId292"/>
    <hyperlink ref="F2043" r:id="rId293"/>
    <hyperlink ref="F2052" r:id="rId294"/>
    <hyperlink ref="F2056" r:id="rId295"/>
    <hyperlink ref="F2060" r:id="rId296"/>
    <hyperlink ref="F2071" r:id="rId297"/>
    <hyperlink ref="F2075" r:id="rId298"/>
    <hyperlink ref="F2079" r:id="rId299"/>
    <hyperlink ref="F2088" r:id="rId300"/>
    <hyperlink ref="F2091" r:id="rId301"/>
    <hyperlink ref="F2095" r:id="rId302"/>
    <hyperlink ref="F2099" r:id="rId303"/>
    <hyperlink ref="F2103" r:id="rId304"/>
    <hyperlink ref="F2107" r:id="rId305"/>
    <hyperlink ref="F2111" r:id="rId306"/>
    <hyperlink ref="F2115" r:id="rId307"/>
    <hyperlink ref="F2119" r:id="rId308"/>
    <hyperlink ref="F2124" r:id="rId309"/>
    <hyperlink ref="F2128" r:id="rId310"/>
    <hyperlink ref="F2133" r:id="rId311"/>
    <hyperlink ref="F2137" r:id="rId312"/>
    <hyperlink ref="F2141" r:id="rId313"/>
    <hyperlink ref="F2143" r:id="rId314"/>
    <hyperlink ref="F2146" r:id="rId315"/>
    <hyperlink ref="F2148" r:id="rId316"/>
    <hyperlink ref="F2150" r:id="rId317"/>
    <hyperlink ref="F2155" r:id="rId318"/>
    <hyperlink ref="F2161" r:id="rId319"/>
    <hyperlink ref="F2165" r:id="rId320"/>
    <hyperlink ref="F2170" r:id="rId321"/>
    <hyperlink ref="F2174" r:id="rId322"/>
    <hyperlink ref="F2178" r:id="rId323"/>
    <hyperlink ref="F2182" r:id="rId324"/>
    <hyperlink ref="F2189" r:id="rId325"/>
    <hyperlink ref="F2193" r:id="rId326"/>
    <hyperlink ref="F2197" r:id="rId327"/>
    <hyperlink ref="F2208" r:id="rId328"/>
    <hyperlink ref="F2220" r:id="rId329"/>
    <hyperlink ref="F2223" r:id="rId330"/>
    <hyperlink ref="F2233" r:id="rId331"/>
    <hyperlink ref="F2236" r:id="rId332"/>
    <hyperlink ref="F2246" r:id="rId333"/>
    <hyperlink ref="F2251" r:id="rId334"/>
    <hyperlink ref="F2259" r:id="rId335"/>
    <hyperlink ref="F2261" r:id="rId336"/>
    <hyperlink ref="F2265" r:id="rId337"/>
    <hyperlink ref="F2271" r:id="rId338"/>
    <hyperlink ref="F2274" r:id="rId339"/>
    <hyperlink ref="F2281" r:id="rId340"/>
    <hyperlink ref="F2290" r:id="rId341"/>
    <hyperlink ref="F2293" r:id="rId342"/>
    <hyperlink ref="F2297" r:id="rId343"/>
    <hyperlink ref="F2303" r:id="rId344"/>
    <hyperlink ref="F2309" r:id="rId345"/>
    <hyperlink ref="F2321" r:id="rId346"/>
    <hyperlink ref="F2326" r:id="rId347"/>
    <hyperlink ref="F2332" r:id="rId348"/>
    <hyperlink ref="F2337" r:id="rId349"/>
    <hyperlink ref="F2342" r:id="rId350"/>
    <hyperlink ref="F2344" r:id="rId351"/>
    <hyperlink ref="F2358" r:id="rId352"/>
    <hyperlink ref="F2361" r:id="rId353"/>
    <hyperlink ref="F2367" r:id="rId354"/>
    <hyperlink ref="F2385" r:id="rId355"/>
    <hyperlink ref="F2406" r:id="rId356"/>
    <hyperlink ref="F2414" r:id="rId357"/>
    <hyperlink ref="F2435" r:id="rId358"/>
    <hyperlink ref="F2439" r:id="rId359"/>
    <hyperlink ref="F2445" r:id="rId360"/>
    <hyperlink ref="F2450" r:id="rId361"/>
    <hyperlink ref="F2455" r:id="rId362"/>
    <hyperlink ref="F2460" r:id="rId363"/>
    <hyperlink ref="F2465" r:id="rId364"/>
    <hyperlink ref="F2468" r:id="rId365"/>
    <hyperlink ref="F2472" r:id="rId366"/>
    <hyperlink ref="F2482" r:id="rId367"/>
    <hyperlink ref="F2489" r:id="rId368"/>
    <hyperlink ref="F2495" r:id="rId369"/>
    <hyperlink ref="F2501" r:id="rId370"/>
    <hyperlink ref="F2509" r:id="rId371"/>
    <hyperlink ref="F2523" r:id="rId372"/>
    <hyperlink ref="F2529" r:id="rId373"/>
    <hyperlink ref="F2536" r:id="rId374"/>
    <hyperlink ref="F2545" r:id="rId375"/>
    <hyperlink ref="F2551" r:id="rId376"/>
    <hyperlink ref="F2557" r:id="rId377"/>
    <hyperlink ref="F2563" r:id="rId378"/>
    <hyperlink ref="F2569" r:id="rId379"/>
    <hyperlink ref="F2572" r:id="rId380"/>
    <hyperlink ref="F2574" r:id="rId381"/>
    <hyperlink ref="F2583" r:id="rId382"/>
    <hyperlink ref="F2592" r:id="rId383"/>
    <hyperlink ref="F2597" r:id="rId384"/>
    <hyperlink ref="F2608" r:id="rId385"/>
    <hyperlink ref="F2619" r:id="rId386"/>
    <hyperlink ref="F2627" r:id="rId387"/>
    <hyperlink ref="F2635" r:id="rId388"/>
    <hyperlink ref="F2638" r:id="rId389"/>
    <hyperlink ref="F2660" r:id="rId390"/>
    <hyperlink ref="F2677" r:id="rId391"/>
    <hyperlink ref="F2683" r:id="rId392"/>
    <hyperlink ref="F2714" r:id="rId393"/>
    <hyperlink ref="F2731" r:id="rId394"/>
    <hyperlink ref="F2758" r:id="rId395"/>
    <hyperlink ref="F2764" r:id="rId396"/>
    <hyperlink ref="F2790" r:id="rId397"/>
    <hyperlink ref="F2816" r:id="rId398"/>
    <hyperlink ref="F2818" r:id="rId399"/>
    <hyperlink ref="F2824" r:id="rId400"/>
    <hyperlink ref="F2827" r:id="rId401"/>
    <hyperlink ref="F2831" r:id="rId402"/>
    <hyperlink ref="F2834" r:id="rId403"/>
    <hyperlink ref="F2836" r:id="rId404"/>
    <hyperlink ref="F2838" r:id="rId405"/>
    <hyperlink ref="F2840" r:id="rId406"/>
    <hyperlink ref="F2844" r:id="rId407"/>
    <hyperlink ref="F2848" r:id="rId408"/>
    <hyperlink ref="F2852" r:id="rId409"/>
    <hyperlink ref="F2857" r:id="rId410"/>
    <hyperlink ref="F2861" r:id="rId411"/>
    <hyperlink ref="F2864" r:id="rId412"/>
    <hyperlink ref="F2867" r:id="rId413"/>
    <hyperlink ref="F2871" r:id="rId414"/>
    <hyperlink ref="F2882" r:id="rId415"/>
    <hyperlink ref="F2885" r:id="rId416"/>
    <hyperlink ref="F2889" r:id="rId417"/>
    <hyperlink ref="F2892" r:id="rId418"/>
    <hyperlink ref="F2901" r:id="rId419"/>
    <hyperlink ref="F2908" r:id="rId420"/>
    <hyperlink ref="F2920" r:id="rId421"/>
    <hyperlink ref="F2922" r:id="rId422"/>
    <hyperlink ref="F2931" r:id="rId423"/>
    <hyperlink ref="F2940" r:id="rId424"/>
    <hyperlink ref="F2949" r:id="rId425"/>
    <hyperlink ref="F2958" r:id="rId426"/>
    <hyperlink ref="F2974" r:id="rId427"/>
    <hyperlink ref="F2979" r:id="rId428"/>
    <hyperlink ref="F2985" r:id="rId429"/>
    <hyperlink ref="F2990" r:id="rId430"/>
    <hyperlink ref="F2994" r:id="rId431"/>
    <hyperlink ref="F2997" r:id="rId432"/>
    <hyperlink ref="F3000" r:id="rId433"/>
    <hyperlink ref="F3003" r:id="rId434"/>
    <hyperlink ref="F3009" r:id="rId435"/>
    <hyperlink ref="F3013" r:id="rId436"/>
    <hyperlink ref="F3017" r:id="rId437"/>
    <hyperlink ref="F3020" r:id="rId438"/>
    <hyperlink ref="F3023" r:id="rId439"/>
    <hyperlink ref="F3036" r:id="rId440"/>
    <hyperlink ref="F3043" r:id="rId441"/>
    <hyperlink ref="F3047" r:id="rId442"/>
    <hyperlink ref="F3055" r:id="rId443"/>
    <hyperlink ref="F3059" r:id="rId444"/>
    <hyperlink ref="F3061" r:id="rId445"/>
    <hyperlink ref="F3065" r:id="rId446"/>
    <hyperlink ref="F3077" r:id="rId447"/>
    <hyperlink ref="F3083" r:id="rId448"/>
    <hyperlink ref="F3086" r:id="rId449"/>
    <hyperlink ref="F3090" r:id="rId450"/>
    <hyperlink ref="F3096" r:id="rId451"/>
    <hyperlink ref="F3102" r:id="rId452"/>
    <hyperlink ref="F3196" r:id="rId453"/>
    <hyperlink ref="F3203" r:id="rId454"/>
    <hyperlink ref="F3208" r:id="rId455"/>
    <hyperlink ref="F3213" r:id="rId456"/>
    <hyperlink ref="F3218" r:id="rId457"/>
    <hyperlink ref="F3223" r:id="rId458"/>
    <hyperlink ref="F3229" r:id="rId459"/>
    <hyperlink ref="F3234" r:id="rId460"/>
    <hyperlink ref="F3237" r:id="rId461"/>
    <hyperlink ref="F3240" r:id="rId462"/>
    <hyperlink ref="F3250" r:id="rId463"/>
    <hyperlink ref="F3274" r:id="rId464"/>
    <hyperlink ref="F3281" r:id="rId4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82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4206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ROUND(J103,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ROUND((SUM(BE103:BE412)),  2)</f>
        <v>0</v>
      </c>
      <c r="G35" s="37"/>
      <c r="H35" s="37"/>
      <c r="I35" s="127">
        <v>0.21</v>
      </c>
      <c r="J35" s="126">
        <f>ROUND(((SUM(BE103:BE412))*I35),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ROUND((SUM(BF103:BF412)),  2)</f>
        <v>0</v>
      </c>
      <c r="G36" s="37"/>
      <c r="H36" s="37"/>
      <c r="I36" s="127">
        <v>0.12</v>
      </c>
      <c r="J36" s="126">
        <f>ROUND(((SUM(BF103:BF412))*I36),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ROUND((SUM(BG103:BG412)),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ROUND((SUM(BH103:BH412)),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ROUND((SUM(BI103:BI412)),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1 - ZTI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J104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116</v>
      </c>
      <c r="E65" s="151"/>
      <c r="F65" s="151"/>
      <c r="G65" s="151"/>
      <c r="H65" s="151"/>
      <c r="I65" s="151"/>
      <c r="J65" s="152">
        <f>J105</f>
        <v>0</v>
      </c>
      <c r="K65" s="100"/>
      <c r="L65" s="153"/>
    </row>
    <row r="66" spans="2:12" s="10" customFormat="1" ht="19.899999999999999" customHeight="1">
      <c r="B66" s="149"/>
      <c r="C66" s="100"/>
      <c r="D66" s="150" t="s">
        <v>122</v>
      </c>
      <c r="E66" s="151"/>
      <c r="F66" s="151"/>
      <c r="G66" s="151"/>
      <c r="H66" s="151"/>
      <c r="I66" s="151"/>
      <c r="J66" s="152">
        <f>J115</f>
        <v>0</v>
      </c>
      <c r="K66" s="100"/>
      <c r="L66" s="153"/>
    </row>
    <row r="67" spans="2:12" s="10" customFormat="1" ht="14.85" customHeight="1">
      <c r="B67" s="149"/>
      <c r="C67" s="100"/>
      <c r="D67" s="150" t="s">
        <v>4207</v>
      </c>
      <c r="E67" s="151"/>
      <c r="F67" s="151"/>
      <c r="G67" s="151"/>
      <c r="H67" s="151"/>
      <c r="I67" s="151"/>
      <c r="J67" s="152">
        <f>J116</f>
        <v>0</v>
      </c>
      <c r="K67" s="100"/>
      <c r="L67" s="153"/>
    </row>
    <row r="68" spans="2:12" s="10" customFormat="1" ht="21.75" customHeight="1">
      <c r="B68" s="149"/>
      <c r="C68" s="100"/>
      <c r="D68" s="150" t="s">
        <v>4208</v>
      </c>
      <c r="E68" s="151"/>
      <c r="F68" s="151"/>
      <c r="G68" s="151"/>
      <c r="H68" s="151"/>
      <c r="I68" s="151"/>
      <c r="J68" s="152">
        <f>J143</f>
        <v>0</v>
      </c>
      <c r="K68" s="100"/>
      <c r="L68" s="153"/>
    </row>
    <row r="69" spans="2:12" s="10" customFormat="1" ht="21.75" customHeight="1">
      <c r="B69" s="149"/>
      <c r="C69" s="100"/>
      <c r="D69" s="150" t="s">
        <v>4209</v>
      </c>
      <c r="E69" s="151"/>
      <c r="F69" s="151"/>
      <c r="G69" s="151"/>
      <c r="H69" s="151"/>
      <c r="I69" s="151"/>
      <c r="J69" s="152">
        <f>J169</f>
        <v>0</v>
      </c>
      <c r="K69" s="100"/>
      <c r="L69" s="153"/>
    </row>
    <row r="70" spans="2:12" s="9" customFormat="1" ht="24.95" customHeight="1">
      <c r="B70" s="143"/>
      <c r="C70" s="144"/>
      <c r="D70" s="145" t="s">
        <v>125</v>
      </c>
      <c r="E70" s="146"/>
      <c r="F70" s="146"/>
      <c r="G70" s="146"/>
      <c r="H70" s="146"/>
      <c r="I70" s="146"/>
      <c r="J70" s="147">
        <f>J180</f>
        <v>0</v>
      </c>
      <c r="K70" s="144"/>
      <c r="L70" s="148"/>
    </row>
    <row r="71" spans="2:12" s="10" customFormat="1" ht="19.899999999999999" customHeight="1">
      <c r="B71" s="149"/>
      <c r="C71" s="100"/>
      <c r="D71" s="150" t="s">
        <v>4210</v>
      </c>
      <c r="E71" s="151"/>
      <c r="F71" s="151"/>
      <c r="G71" s="151"/>
      <c r="H71" s="151"/>
      <c r="I71" s="151"/>
      <c r="J71" s="152">
        <f>J181</f>
        <v>0</v>
      </c>
      <c r="K71" s="100"/>
      <c r="L71" s="153"/>
    </row>
    <row r="72" spans="2:12" s="10" customFormat="1" ht="14.85" customHeight="1">
      <c r="B72" s="149"/>
      <c r="C72" s="100"/>
      <c r="D72" s="150" t="s">
        <v>4211</v>
      </c>
      <c r="E72" s="151"/>
      <c r="F72" s="151"/>
      <c r="G72" s="151"/>
      <c r="H72" s="151"/>
      <c r="I72" s="151"/>
      <c r="J72" s="152">
        <f>J186</f>
        <v>0</v>
      </c>
      <c r="K72" s="100"/>
      <c r="L72" s="153"/>
    </row>
    <row r="73" spans="2:12" s="10" customFormat="1" ht="14.85" customHeight="1">
      <c r="B73" s="149"/>
      <c r="C73" s="100"/>
      <c r="D73" s="150" t="s">
        <v>4212</v>
      </c>
      <c r="E73" s="151"/>
      <c r="F73" s="151"/>
      <c r="G73" s="151"/>
      <c r="H73" s="151"/>
      <c r="I73" s="151"/>
      <c r="J73" s="152">
        <f>J191</f>
        <v>0</v>
      </c>
      <c r="K73" s="100"/>
      <c r="L73" s="153"/>
    </row>
    <row r="74" spans="2:12" s="10" customFormat="1" ht="14.85" customHeight="1">
      <c r="B74" s="149"/>
      <c r="C74" s="100"/>
      <c r="D74" s="150" t="s">
        <v>4213</v>
      </c>
      <c r="E74" s="151"/>
      <c r="F74" s="151"/>
      <c r="G74" s="151"/>
      <c r="H74" s="151"/>
      <c r="I74" s="151"/>
      <c r="J74" s="152">
        <f>J200</f>
        <v>0</v>
      </c>
      <c r="K74" s="100"/>
      <c r="L74" s="153"/>
    </row>
    <row r="75" spans="2:12" s="10" customFormat="1" ht="14.85" customHeight="1">
      <c r="B75" s="149"/>
      <c r="C75" s="100"/>
      <c r="D75" s="150" t="s">
        <v>4214</v>
      </c>
      <c r="E75" s="151"/>
      <c r="F75" s="151"/>
      <c r="G75" s="151"/>
      <c r="H75" s="151"/>
      <c r="I75" s="151"/>
      <c r="J75" s="152">
        <f>J219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4215</v>
      </c>
      <c r="E76" s="151"/>
      <c r="F76" s="151"/>
      <c r="G76" s="151"/>
      <c r="H76" s="151"/>
      <c r="I76" s="151"/>
      <c r="J76" s="152">
        <f>J243</f>
        <v>0</v>
      </c>
      <c r="K76" s="100"/>
      <c r="L76" s="153"/>
    </row>
    <row r="77" spans="2:12" s="10" customFormat="1" ht="14.85" customHeight="1">
      <c r="B77" s="149"/>
      <c r="C77" s="100"/>
      <c r="D77" s="150" t="s">
        <v>4216</v>
      </c>
      <c r="E77" s="151"/>
      <c r="F77" s="151"/>
      <c r="G77" s="151"/>
      <c r="H77" s="151"/>
      <c r="I77" s="151"/>
      <c r="J77" s="152">
        <f>J248</f>
        <v>0</v>
      </c>
      <c r="K77" s="100"/>
      <c r="L77" s="153"/>
    </row>
    <row r="78" spans="2:12" s="10" customFormat="1" ht="14.85" customHeight="1">
      <c r="B78" s="149"/>
      <c r="C78" s="100"/>
      <c r="D78" s="150" t="s">
        <v>4217</v>
      </c>
      <c r="E78" s="151"/>
      <c r="F78" s="151"/>
      <c r="G78" s="151"/>
      <c r="H78" s="151"/>
      <c r="I78" s="151"/>
      <c r="J78" s="152">
        <f>J272</f>
        <v>0</v>
      </c>
      <c r="K78" s="100"/>
      <c r="L78" s="153"/>
    </row>
    <row r="79" spans="2:12" s="10" customFormat="1" ht="14.85" customHeight="1">
      <c r="B79" s="149"/>
      <c r="C79" s="100"/>
      <c r="D79" s="150" t="s">
        <v>4218</v>
      </c>
      <c r="E79" s="151"/>
      <c r="F79" s="151"/>
      <c r="G79" s="151"/>
      <c r="H79" s="151"/>
      <c r="I79" s="151"/>
      <c r="J79" s="152">
        <f>J297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4219</v>
      </c>
      <c r="E80" s="151"/>
      <c r="F80" s="151"/>
      <c r="G80" s="151"/>
      <c r="H80" s="151"/>
      <c r="I80" s="151"/>
      <c r="J80" s="152">
        <f>J306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4220</v>
      </c>
      <c r="E81" s="151"/>
      <c r="F81" s="151"/>
      <c r="G81" s="151"/>
      <c r="H81" s="151"/>
      <c r="I81" s="151"/>
      <c r="J81" s="152">
        <f>J400</f>
        <v>0</v>
      </c>
      <c r="K81" s="100"/>
      <c r="L81" s="153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>
      <c r="A88" s="37"/>
      <c r="B88" s="38"/>
      <c r="C88" s="26" t="s">
        <v>150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26.25" customHeight="1">
      <c r="A91" s="37"/>
      <c r="B91" s="38"/>
      <c r="C91" s="39"/>
      <c r="D91" s="39"/>
      <c r="E91" s="423" t="str">
        <f>E7</f>
        <v>RC_STAVEBNÍ ÚPRAVY, PŘÍSTAVBA A NÁSTAVBA STÁVAJÍCÍHO OBJEKTU DOMOVA NARNIE V MORKŮVKÁCH</v>
      </c>
      <c r="F91" s="424"/>
      <c r="G91" s="424"/>
      <c r="H91" s="424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109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23" t="s">
        <v>110</v>
      </c>
      <c r="F93" s="425"/>
      <c r="G93" s="425"/>
      <c r="H93" s="425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4205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77" t="str">
        <f>E11</f>
        <v>1 - ZTI</v>
      </c>
      <c r="F95" s="425"/>
      <c r="G95" s="425"/>
      <c r="H95" s="425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21</v>
      </c>
      <c r="D97" s="39"/>
      <c r="E97" s="39"/>
      <c r="F97" s="30" t="str">
        <f>F14</f>
        <v xml:space="preserve"> </v>
      </c>
      <c r="G97" s="39"/>
      <c r="H97" s="39"/>
      <c r="I97" s="32" t="s">
        <v>23</v>
      </c>
      <c r="J97" s="62" t="str">
        <f>IF(J14="","",J14)</f>
        <v>19. 2. 2024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25</v>
      </c>
      <c r="D99" s="39"/>
      <c r="E99" s="39"/>
      <c r="F99" s="30" t="str">
        <f>E17</f>
        <v xml:space="preserve"> </v>
      </c>
      <c r="G99" s="39"/>
      <c r="H99" s="39"/>
      <c r="I99" s="32" t="s">
        <v>30</v>
      </c>
      <c r="J99" s="35" t="str">
        <f>E23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28</v>
      </c>
      <c r="D100" s="39"/>
      <c r="E100" s="39"/>
      <c r="F100" s="30" t="str">
        <f>IF(E20="","",E20)</f>
        <v>Vyplň údaj</v>
      </c>
      <c r="G100" s="39"/>
      <c r="H100" s="39"/>
      <c r="I100" s="32" t="s">
        <v>32</v>
      </c>
      <c r="J100" s="35" t="str">
        <f>E26</f>
        <v xml:space="preserve"> 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4"/>
      <c r="B102" s="155"/>
      <c r="C102" s="156" t="s">
        <v>151</v>
      </c>
      <c r="D102" s="157" t="s">
        <v>54</v>
      </c>
      <c r="E102" s="157" t="s">
        <v>50</v>
      </c>
      <c r="F102" s="157" t="s">
        <v>51</v>
      </c>
      <c r="G102" s="157" t="s">
        <v>152</v>
      </c>
      <c r="H102" s="157" t="s">
        <v>153</v>
      </c>
      <c r="I102" s="157" t="s">
        <v>154</v>
      </c>
      <c r="J102" s="157" t="s">
        <v>113</v>
      </c>
      <c r="K102" s="158" t="s">
        <v>155</v>
      </c>
      <c r="L102" s="159"/>
      <c r="M102" s="71" t="s">
        <v>19</v>
      </c>
      <c r="N102" s="72" t="s">
        <v>39</v>
      </c>
      <c r="O102" s="72" t="s">
        <v>156</v>
      </c>
      <c r="P102" s="72" t="s">
        <v>157</v>
      </c>
      <c r="Q102" s="72" t="s">
        <v>158</v>
      </c>
      <c r="R102" s="72" t="s">
        <v>159</v>
      </c>
      <c r="S102" s="72" t="s">
        <v>160</v>
      </c>
      <c r="T102" s="73" t="s">
        <v>161</v>
      </c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</row>
    <row r="103" spans="1:65" s="2" customFormat="1" ht="22.9" customHeight="1">
      <c r="A103" s="37"/>
      <c r="B103" s="38"/>
      <c r="C103" s="78" t="s">
        <v>162</v>
      </c>
      <c r="D103" s="39"/>
      <c r="E103" s="39"/>
      <c r="F103" s="39"/>
      <c r="G103" s="39"/>
      <c r="H103" s="39"/>
      <c r="I103" s="39"/>
      <c r="J103" s="160">
        <f>BK103</f>
        <v>0</v>
      </c>
      <c r="K103" s="39"/>
      <c r="L103" s="42"/>
      <c r="M103" s="74"/>
      <c r="N103" s="161"/>
      <c r="O103" s="75"/>
      <c r="P103" s="162">
        <f>P104+P180</f>
        <v>0</v>
      </c>
      <c r="Q103" s="75"/>
      <c r="R103" s="162">
        <f>R104+R180</f>
        <v>3.794926115</v>
      </c>
      <c r="S103" s="75"/>
      <c r="T103" s="163">
        <f>T104+T180</f>
        <v>10.687280000000001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68</v>
      </c>
      <c r="AU103" s="20" t="s">
        <v>114</v>
      </c>
      <c r="BK103" s="164">
        <f>BK104+BK180</f>
        <v>0</v>
      </c>
    </row>
    <row r="104" spans="1:65" s="12" customFormat="1" ht="25.9" customHeight="1">
      <c r="B104" s="165"/>
      <c r="C104" s="166"/>
      <c r="D104" s="167" t="s">
        <v>68</v>
      </c>
      <c r="E104" s="168" t="s">
        <v>163</v>
      </c>
      <c r="F104" s="168" t="s">
        <v>164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P105+P115</f>
        <v>0</v>
      </c>
      <c r="Q104" s="173"/>
      <c r="R104" s="174">
        <f>R105+R115</f>
        <v>1.53511</v>
      </c>
      <c r="S104" s="173"/>
      <c r="T104" s="175">
        <f>T105+T115</f>
        <v>10.687280000000001</v>
      </c>
      <c r="AR104" s="176" t="s">
        <v>73</v>
      </c>
      <c r="AT104" s="177" t="s">
        <v>68</v>
      </c>
      <c r="AU104" s="177" t="s">
        <v>69</v>
      </c>
      <c r="AY104" s="176" t="s">
        <v>165</v>
      </c>
      <c r="BK104" s="178">
        <f>BK105+BK115</f>
        <v>0</v>
      </c>
    </row>
    <row r="105" spans="1:65" s="12" customFormat="1" ht="22.9" customHeight="1">
      <c r="B105" s="165"/>
      <c r="C105" s="166"/>
      <c r="D105" s="167" t="s">
        <v>68</v>
      </c>
      <c r="E105" s="179" t="s">
        <v>73</v>
      </c>
      <c r="F105" s="179" t="s">
        <v>166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SUM(P106:P114)</f>
        <v>0</v>
      </c>
      <c r="Q105" s="173"/>
      <c r="R105" s="174">
        <f>SUM(R106:R114)</f>
        <v>0</v>
      </c>
      <c r="S105" s="173"/>
      <c r="T105" s="175">
        <f>SUM(T106:T114)</f>
        <v>0</v>
      </c>
      <c r="AR105" s="176" t="s">
        <v>73</v>
      </c>
      <c r="AT105" s="177" t="s">
        <v>68</v>
      </c>
      <c r="AU105" s="177" t="s">
        <v>73</v>
      </c>
      <c r="AY105" s="176" t="s">
        <v>165</v>
      </c>
      <c r="BK105" s="178">
        <f>SUM(BK106:BK114)</f>
        <v>0</v>
      </c>
    </row>
    <row r="106" spans="1:65" s="2" customFormat="1" ht="44.25" customHeight="1">
      <c r="A106" s="37"/>
      <c r="B106" s="38"/>
      <c r="C106" s="181" t="s">
        <v>73</v>
      </c>
      <c r="D106" s="181" t="s">
        <v>167</v>
      </c>
      <c r="E106" s="182" t="s">
        <v>4221</v>
      </c>
      <c r="F106" s="183" t="s">
        <v>4222</v>
      </c>
      <c r="G106" s="184" t="s">
        <v>179</v>
      </c>
      <c r="H106" s="185">
        <v>65</v>
      </c>
      <c r="I106" s="186"/>
      <c r="J106" s="187">
        <f>ROUND(I106*H106,2)</f>
        <v>0</v>
      </c>
      <c r="K106" s="183" t="s">
        <v>171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88</v>
      </c>
      <c r="AT106" s="192" t="s">
        <v>167</v>
      </c>
      <c r="AU106" s="192" t="s">
        <v>79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88</v>
      </c>
      <c r="BM106" s="192" t="s">
        <v>4223</v>
      </c>
    </row>
    <row r="107" spans="1:65" s="2" customFormat="1" ht="11.25">
      <c r="A107" s="37"/>
      <c r="B107" s="38"/>
      <c r="C107" s="39"/>
      <c r="D107" s="194" t="s">
        <v>172</v>
      </c>
      <c r="E107" s="39"/>
      <c r="F107" s="195" t="s">
        <v>4224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172</v>
      </c>
      <c r="AU107" s="20" t="s">
        <v>79</v>
      </c>
    </row>
    <row r="108" spans="1:65" s="13" customFormat="1" ht="11.25">
      <c r="B108" s="199"/>
      <c r="C108" s="200"/>
      <c r="D108" s="201" t="s">
        <v>181</v>
      </c>
      <c r="E108" s="202" t="s">
        <v>19</v>
      </c>
      <c r="F108" s="203" t="s">
        <v>592</v>
      </c>
      <c r="G108" s="200"/>
      <c r="H108" s="204">
        <v>65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181</v>
      </c>
      <c r="AU108" s="210" t="s">
        <v>79</v>
      </c>
      <c r="AV108" s="13" t="s">
        <v>79</v>
      </c>
      <c r="AW108" s="13" t="s">
        <v>31</v>
      </c>
      <c r="AX108" s="13" t="s">
        <v>73</v>
      </c>
      <c r="AY108" s="210" t="s">
        <v>165</v>
      </c>
    </row>
    <row r="109" spans="1:65" s="2" customFormat="1" ht="44.25" customHeight="1">
      <c r="A109" s="37"/>
      <c r="B109" s="38"/>
      <c r="C109" s="181" t="s">
        <v>79</v>
      </c>
      <c r="D109" s="181" t="s">
        <v>167</v>
      </c>
      <c r="E109" s="182" t="s">
        <v>232</v>
      </c>
      <c r="F109" s="183" t="s">
        <v>233</v>
      </c>
      <c r="G109" s="184" t="s">
        <v>179</v>
      </c>
      <c r="H109" s="185">
        <v>45</v>
      </c>
      <c r="I109" s="186"/>
      <c r="J109" s="187">
        <f>ROUND(I109*H109,2)</f>
        <v>0</v>
      </c>
      <c r="K109" s="183" t="s">
        <v>171</v>
      </c>
      <c r="L109" s="42"/>
      <c r="M109" s="188" t="s">
        <v>19</v>
      </c>
      <c r="N109" s="189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88</v>
      </c>
      <c r="AT109" s="192" t="s">
        <v>167</v>
      </c>
      <c r="AU109" s="192" t="s">
        <v>79</v>
      </c>
      <c r="AY109" s="20" t="s">
        <v>165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88</v>
      </c>
      <c r="BM109" s="192" t="s">
        <v>4225</v>
      </c>
    </row>
    <row r="110" spans="1:65" s="2" customFormat="1" ht="11.25">
      <c r="A110" s="37"/>
      <c r="B110" s="38"/>
      <c r="C110" s="39"/>
      <c r="D110" s="194" t="s">
        <v>172</v>
      </c>
      <c r="E110" s="39"/>
      <c r="F110" s="195" t="s">
        <v>235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172</v>
      </c>
      <c r="AU110" s="20" t="s">
        <v>79</v>
      </c>
    </row>
    <row r="111" spans="1:65" s="13" customFormat="1" ht="11.25">
      <c r="B111" s="199"/>
      <c r="C111" s="200"/>
      <c r="D111" s="201" t="s">
        <v>181</v>
      </c>
      <c r="E111" s="202" t="s">
        <v>19</v>
      </c>
      <c r="F111" s="203" t="s">
        <v>469</v>
      </c>
      <c r="G111" s="200"/>
      <c r="H111" s="204">
        <v>45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181</v>
      </c>
      <c r="AU111" s="210" t="s">
        <v>79</v>
      </c>
      <c r="AV111" s="13" t="s">
        <v>79</v>
      </c>
      <c r="AW111" s="13" t="s">
        <v>31</v>
      </c>
      <c r="AX111" s="13" t="s">
        <v>73</v>
      </c>
      <c r="AY111" s="210" t="s">
        <v>165</v>
      </c>
    </row>
    <row r="112" spans="1:65" s="2" customFormat="1" ht="33" customHeight="1">
      <c r="A112" s="37"/>
      <c r="B112" s="38"/>
      <c r="C112" s="181" t="s">
        <v>85</v>
      </c>
      <c r="D112" s="181" t="s">
        <v>167</v>
      </c>
      <c r="E112" s="182" t="s">
        <v>4226</v>
      </c>
      <c r="F112" s="183" t="s">
        <v>4227</v>
      </c>
      <c r="G112" s="184" t="s">
        <v>179</v>
      </c>
      <c r="H112" s="185">
        <v>20</v>
      </c>
      <c r="I112" s="186"/>
      <c r="J112" s="187">
        <f>ROUND(I112*H112,2)</f>
        <v>0</v>
      </c>
      <c r="K112" s="183" t="s">
        <v>171</v>
      </c>
      <c r="L112" s="42"/>
      <c r="M112" s="188" t="s">
        <v>19</v>
      </c>
      <c r="N112" s="189" t="s">
        <v>41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88</v>
      </c>
      <c r="AT112" s="192" t="s">
        <v>167</v>
      </c>
      <c r="AU112" s="192" t="s">
        <v>79</v>
      </c>
      <c r="AY112" s="20" t="s">
        <v>165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88</v>
      </c>
      <c r="BM112" s="192" t="s">
        <v>4228</v>
      </c>
    </row>
    <row r="113" spans="1:65" s="2" customFormat="1" ht="11.25">
      <c r="A113" s="37"/>
      <c r="B113" s="38"/>
      <c r="C113" s="39"/>
      <c r="D113" s="194" t="s">
        <v>172</v>
      </c>
      <c r="E113" s="39"/>
      <c r="F113" s="195" t="s">
        <v>4229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172</v>
      </c>
      <c r="AU113" s="20" t="s">
        <v>79</v>
      </c>
    </row>
    <row r="114" spans="1:65" s="13" customFormat="1" ht="11.25">
      <c r="B114" s="199"/>
      <c r="C114" s="200"/>
      <c r="D114" s="201" t="s">
        <v>181</v>
      </c>
      <c r="E114" s="202" t="s">
        <v>19</v>
      </c>
      <c r="F114" s="203" t="s">
        <v>294</v>
      </c>
      <c r="G114" s="200"/>
      <c r="H114" s="204">
        <v>20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181</v>
      </c>
      <c r="AU114" s="210" t="s">
        <v>79</v>
      </c>
      <c r="AV114" s="13" t="s">
        <v>79</v>
      </c>
      <c r="AW114" s="13" t="s">
        <v>31</v>
      </c>
      <c r="AX114" s="13" t="s">
        <v>73</v>
      </c>
      <c r="AY114" s="210" t="s">
        <v>165</v>
      </c>
    </row>
    <row r="115" spans="1:65" s="12" customFormat="1" ht="22.9" customHeight="1">
      <c r="B115" s="165"/>
      <c r="C115" s="166"/>
      <c r="D115" s="167" t="s">
        <v>68</v>
      </c>
      <c r="E115" s="179" t="s">
        <v>211</v>
      </c>
      <c r="F115" s="179" t="s">
        <v>1261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P116</f>
        <v>0</v>
      </c>
      <c r="Q115" s="173"/>
      <c r="R115" s="174">
        <f>R116</f>
        <v>1.53511</v>
      </c>
      <c r="S115" s="173"/>
      <c r="T115" s="175">
        <f>T116</f>
        <v>10.687280000000001</v>
      </c>
      <c r="AR115" s="176" t="s">
        <v>73</v>
      </c>
      <c r="AT115" s="177" t="s">
        <v>68</v>
      </c>
      <c r="AU115" s="177" t="s">
        <v>73</v>
      </c>
      <c r="AY115" s="176" t="s">
        <v>165</v>
      </c>
      <c r="BK115" s="178">
        <f>BK116</f>
        <v>0</v>
      </c>
    </row>
    <row r="116" spans="1:65" s="12" customFormat="1" ht="20.85" customHeight="1">
      <c r="B116" s="165"/>
      <c r="C116" s="166"/>
      <c r="D116" s="167" t="s">
        <v>68</v>
      </c>
      <c r="E116" s="179" t="s">
        <v>568</v>
      </c>
      <c r="F116" s="179" t="s">
        <v>4230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P117+SUM(P118:P143)+P169</f>
        <v>0</v>
      </c>
      <c r="Q116" s="173"/>
      <c r="R116" s="174">
        <f>R117+SUM(R118:R143)+R169</f>
        <v>1.53511</v>
      </c>
      <c r="S116" s="173"/>
      <c r="T116" s="175">
        <f>T117+SUM(T118:T143)+T169</f>
        <v>10.687280000000001</v>
      </c>
      <c r="AR116" s="176" t="s">
        <v>73</v>
      </c>
      <c r="AT116" s="177" t="s">
        <v>68</v>
      </c>
      <c r="AU116" s="177" t="s">
        <v>79</v>
      </c>
      <c r="AY116" s="176" t="s">
        <v>165</v>
      </c>
      <c r="BK116" s="178">
        <f>BK117+SUM(BK118:BK143)+BK169</f>
        <v>0</v>
      </c>
    </row>
    <row r="117" spans="1:65" s="2" customFormat="1" ht="37.9" customHeight="1">
      <c r="A117" s="37"/>
      <c r="B117" s="38"/>
      <c r="C117" s="181" t="s">
        <v>88</v>
      </c>
      <c r="D117" s="181" t="s">
        <v>167</v>
      </c>
      <c r="E117" s="182" t="s">
        <v>4231</v>
      </c>
      <c r="F117" s="183" t="s">
        <v>4232</v>
      </c>
      <c r="G117" s="184" t="s">
        <v>323</v>
      </c>
      <c r="H117" s="185">
        <v>1.5</v>
      </c>
      <c r="I117" s="186"/>
      <c r="J117" s="187">
        <f>ROUND(I117*H117,2)</f>
        <v>0</v>
      </c>
      <c r="K117" s="183" t="s">
        <v>171</v>
      </c>
      <c r="L117" s="42"/>
      <c r="M117" s="188" t="s">
        <v>19</v>
      </c>
      <c r="N117" s="189" t="s">
        <v>41</v>
      </c>
      <c r="O117" s="67"/>
      <c r="P117" s="190">
        <f>O117*H117</f>
        <v>0</v>
      </c>
      <c r="Q117" s="190">
        <v>5.2519999999999997E-2</v>
      </c>
      <c r="R117" s="190">
        <f>Q117*H117</f>
        <v>7.8779999999999989E-2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88</v>
      </c>
      <c r="AT117" s="192" t="s">
        <v>167</v>
      </c>
      <c r="AU117" s="192" t="s">
        <v>85</v>
      </c>
      <c r="AY117" s="20" t="s">
        <v>165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88</v>
      </c>
      <c r="BM117" s="192" t="s">
        <v>4233</v>
      </c>
    </row>
    <row r="118" spans="1:65" s="2" customFormat="1" ht="11.25">
      <c r="A118" s="37"/>
      <c r="B118" s="38"/>
      <c r="C118" s="39"/>
      <c r="D118" s="194" t="s">
        <v>172</v>
      </c>
      <c r="E118" s="39"/>
      <c r="F118" s="195" t="s">
        <v>4234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172</v>
      </c>
      <c r="AU118" s="20" t="s">
        <v>85</v>
      </c>
    </row>
    <row r="119" spans="1:65" s="2" customFormat="1" ht="24.2" customHeight="1">
      <c r="A119" s="37"/>
      <c r="B119" s="38"/>
      <c r="C119" s="181" t="s">
        <v>91</v>
      </c>
      <c r="D119" s="181" t="s">
        <v>167</v>
      </c>
      <c r="E119" s="182" t="s">
        <v>4235</v>
      </c>
      <c r="F119" s="183" t="s">
        <v>4236</v>
      </c>
      <c r="G119" s="184" t="s">
        <v>323</v>
      </c>
      <c r="H119" s="185">
        <v>31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3.8899999999999997E-2</v>
      </c>
      <c r="R119" s="190">
        <f>Q119*H119</f>
        <v>1.2059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88</v>
      </c>
      <c r="AT119" s="192" t="s">
        <v>167</v>
      </c>
      <c r="AU119" s="192" t="s">
        <v>85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88</v>
      </c>
      <c r="BM119" s="192" t="s">
        <v>4237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4238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85</v>
      </c>
    </row>
    <row r="121" spans="1:65" s="13" customFormat="1" ht="11.25">
      <c r="B121" s="199"/>
      <c r="C121" s="200"/>
      <c r="D121" s="201" t="s">
        <v>181</v>
      </c>
      <c r="E121" s="202" t="s">
        <v>19</v>
      </c>
      <c r="F121" s="203" t="s">
        <v>4239</v>
      </c>
      <c r="G121" s="200"/>
      <c r="H121" s="204">
        <v>14.8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181</v>
      </c>
      <c r="AU121" s="210" t="s">
        <v>85</v>
      </c>
      <c r="AV121" s="13" t="s">
        <v>79</v>
      </c>
      <c r="AW121" s="13" t="s">
        <v>31</v>
      </c>
      <c r="AX121" s="13" t="s">
        <v>69</v>
      </c>
      <c r="AY121" s="210" t="s">
        <v>165</v>
      </c>
    </row>
    <row r="122" spans="1:65" s="13" customFormat="1" ht="11.25">
      <c r="B122" s="199"/>
      <c r="C122" s="200"/>
      <c r="D122" s="201" t="s">
        <v>181</v>
      </c>
      <c r="E122" s="202" t="s">
        <v>19</v>
      </c>
      <c r="F122" s="203" t="s">
        <v>4240</v>
      </c>
      <c r="G122" s="200"/>
      <c r="H122" s="204">
        <v>5.4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181</v>
      </c>
      <c r="AU122" s="210" t="s">
        <v>85</v>
      </c>
      <c r="AV122" s="13" t="s">
        <v>79</v>
      </c>
      <c r="AW122" s="13" t="s">
        <v>31</v>
      </c>
      <c r="AX122" s="13" t="s">
        <v>69</v>
      </c>
      <c r="AY122" s="210" t="s">
        <v>165</v>
      </c>
    </row>
    <row r="123" spans="1:65" s="13" customFormat="1" ht="11.25">
      <c r="B123" s="199"/>
      <c r="C123" s="200"/>
      <c r="D123" s="201" t="s">
        <v>181</v>
      </c>
      <c r="E123" s="202" t="s">
        <v>19</v>
      </c>
      <c r="F123" s="203" t="s">
        <v>4241</v>
      </c>
      <c r="G123" s="200"/>
      <c r="H123" s="204">
        <v>10.8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181</v>
      </c>
      <c r="AU123" s="210" t="s">
        <v>85</v>
      </c>
      <c r="AV123" s="13" t="s">
        <v>79</v>
      </c>
      <c r="AW123" s="13" t="s">
        <v>31</v>
      </c>
      <c r="AX123" s="13" t="s">
        <v>69</v>
      </c>
      <c r="AY123" s="210" t="s">
        <v>165</v>
      </c>
    </row>
    <row r="124" spans="1:65" s="15" customFormat="1" ht="11.25">
      <c r="B124" s="221"/>
      <c r="C124" s="222"/>
      <c r="D124" s="201" t="s">
        <v>181</v>
      </c>
      <c r="E124" s="223" t="s">
        <v>19</v>
      </c>
      <c r="F124" s="224" t="s">
        <v>184</v>
      </c>
      <c r="G124" s="222"/>
      <c r="H124" s="225">
        <v>31.000000000000004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181</v>
      </c>
      <c r="AU124" s="231" t="s">
        <v>85</v>
      </c>
      <c r="AV124" s="15" t="s">
        <v>88</v>
      </c>
      <c r="AW124" s="15" t="s">
        <v>31</v>
      </c>
      <c r="AX124" s="15" t="s">
        <v>73</v>
      </c>
      <c r="AY124" s="231" t="s">
        <v>165</v>
      </c>
    </row>
    <row r="125" spans="1:65" s="2" customFormat="1" ht="55.5" customHeight="1">
      <c r="A125" s="37"/>
      <c r="B125" s="38"/>
      <c r="C125" s="181" t="s">
        <v>94</v>
      </c>
      <c r="D125" s="181" t="s">
        <v>167</v>
      </c>
      <c r="E125" s="182" t="s">
        <v>4242</v>
      </c>
      <c r="F125" s="183" t="s">
        <v>4243</v>
      </c>
      <c r="G125" s="184" t="s">
        <v>290</v>
      </c>
      <c r="H125" s="185">
        <v>32</v>
      </c>
      <c r="I125" s="186"/>
      <c r="J125" s="187">
        <f>ROUND(I125*H125,2)</f>
        <v>0</v>
      </c>
      <c r="K125" s="183" t="s">
        <v>171</v>
      </c>
      <c r="L125" s="42"/>
      <c r="M125" s="188" t="s">
        <v>19</v>
      </c>
      <c r="N125" s="189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4.0000000000000001E-3</v>
      </c>
      <c r="T125" s="191">
        <f>S125*H125</f>
        <v>0.128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88</v>
      </c>
      <c r="AT125" s="192" t="s">
        <v>167</v>
      </c>
      <c r="AU125" s="192" t="s">
        <v>85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88</v>
      </c>
      <c r="BM125" s="192" t="s">
        <v>4244</v>
      </c>
    </row>
    <row r="126" spans="1:65" s="2" customFormat="1" ht="11.25">
      <c r="A126" s="37"/>
      <c r="B126" s="38"/>
      <c r="C126" s="39"/>
      <c r="D126" s="194" t="s">
        <v>172</v>
      </c>
      <c r="E126" s="39"/>
      <c r="F126" s="195" t="s">
        <v>4245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172</v>
      </c>
      <c r="AU126" s="20" t="s">
        <v>85</v>
      </c>
    </row>
    <row r="127" spans="1:65" s="2" customFormat="1" ht="55.5" customHeight="1">
      <c r="A127" s="37"/>
      <c r="B127" s="38"/>
      <c r="C127" s="181" t="s">
        <v>97</v>
      </c>
      <c r="D127" s="181" t="s">
        <v>167</v>
      </c>
      <c r="E127" s="182" t="s">
        <v>4246</v>
      </c>
      <c r="F127" s="183" t="s">
        <v>4247</v>
      </c>
      <c r="G127" s="184" t="s">
        <v>290</v>
      </c>
      <c r="H127" s="185">
        <v>24</v>
      </c>
      <c r="I127" s="186"/>
      <c r="J127" s="187">
        <f>ROUND(I127*H127,2)</f>
        <v>0</v>
      </c>
      <c r="K127" s="183" t="s">
        <v>171</v>
      </c>
      <c r="L127" s="42"/>
      <c r="M127" s="188" t="s">
        <v>19</v>
      </c>
      <c r="N127" s="189" t="s">
        <v>41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8.0000000000000002E-3</v>
      </c>
      <c r="T127" s="191">
        <f>S127*H127</f>
        <v>0.192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88</v>
      </c>
      <c r="AT127" s="192" t="s">
        <v>167</v>
      </c>
      <c r="AU127" s="192" t="s">
        <v>85</v>
      </c>
      <c r="AY127" s="20" t="s">
        <v>165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88</v>
      </c>
      <c r="BM127" s="192" t="s">
        <v>4248</v>
      </c>
    </row>
    <row r="128" spans="1:65" s="2" customFormat="1" ht="11.25">
      <c r="A128" s="37"/>
      <c r="B128" s="38"/>
      <c r="C128" s="39"/>
      <c r="D128" s="194" t="s">
        <v>172</v>
      </c>
      <c r="E128" s="39"/>
      <c r="F128" s="195" t="s">
        <v>4249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172</v>
      </c>
      <c r="AU128" s="20" t="s">
        <v>85</v>
      </c>
    </row>
    <row r="129" spans="1:65" s="2" customFormat="1" ht="55.5" customHeight="1">
      <c r="A129" s="37"/>
      <c r="B129" s="38"/>
      <c r="C129" s="181" t="s">
        <v>192</v>
      </c>
      <c r="D129" s="181" t="s">
        <v>167</v>
      </c>
      <c r="E129" s="182" t="s">
        <v>4250</v>
      </c>
      <c r="F129" s="183" t="s">
        <v>4251</v>
      </c>
      <c r="G129" s="184" t="s">
        <v>290</v>
      </c>
      <c r="H129" s="185">
        <v>12</v>
      </c>
      <c r="I129" s="186"/>
      <c r="J129" s="187">
        <f>ROUND(I129*H129,2)</f>
        <v>0</v>
      </c>
      <c r="K129" s="183" t="s">
        <v>171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1.2E-2</v>
      </c>
      <c r="T129" s="191">
        <f>S129*H129</f>
        <v>0.14400000000000002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88</v>
      </c>
      <c r="AT129" s="192" t="s">
        <v>167</v>
      </c>
      <c r="AU129" s="192" t="s">
        <v>85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88</v>
      </c>
      <c r="BM129" s="192" t="s">
        <v>4252</v>
      </c>
    </row>
    <row r="130" spans="1:65" s="2" customFormat="1" ht="11.25">
      <c r="A130" s="37"/>
      <c r="B130" s="38"/>
      <c r="C130" s="39"/>
      <c r="D130" s="194" t="s">
        <v>172</v>
      </c>
      <c r="E130" s="39"/>
      <c r="F130" s="195" t="s">
        <v>4253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172</v>
      </c>
      <c r="AU130" s="20" t="s">
        <v>85</v>
      </c>
    </row>
    <row r="131" spans="1:65" s="2" customFormat="1" ht="37.9" customHeight="1">
      <c r="A131" s="37"/>
      <c r="B131" s="38"/>
      <c r="C131" s="181" t="s">
        <v>211</v>
      </c>
      <c r="D131" s="181" t="s">
        <v>167</v>
      </c>
      <c r="E131" s="182" t="s">
        <v>4254</v>
      </c>
      <c r="F131" s="183" t="s">
        <v>4255</v>
      </c>
      <c r="G131" s="184" t="s">
        <v>170</v>
      </c>
      <c r="H131" s="185">
        <v>148</v>
      </c>
      <c r="I131" s="186"/>
      <c r="J131" s="187">
        <f>ROUND(I131*H131,2)</f>
        <v>0</v>
      </c>
      <c r="K131" s="183" t="s">
        <v>171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1.2999999999999999E-2</v>
      </c>
      <c r="T131" s="191">
        <f>S131*H131</f>
        <v>1.9239999999999999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88</v>
      </c>
      <c r="AT131" s="192" t="s">
        <v>167</v>
      </c>
      <c r="AU131" s="192" t="s">
        <v>85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88</v>
      </c>
      <c r="BM131" s="192" t="s">
        <v>4256</v>
      </c>
    </row>
    <row r="132" spans="1:65" s="2" customFormat="1" ht="11.25">
      <c r="A132" s="37"/>
      <c r="B132" s="38"/>
      <c r="C132" s="39"/>
      <c r="D132" s="194" t="s">
        <v>172</v>
      </c>
      <c r="E132" s="39"/>
      <c r="F132" s="195" t="s">
        <v>4257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172</v>
      </c>
      <c r="AU132" s="20" t="s">
        <v>85</v>
      </c>
    </row>
    <row r="133" spans="1:65" s="2" customFormat="1" ht="37.9" customHeight="1">
      <c r="A133" s="37"/>
      <c r="B133" s="38"/>
      <c r="C133" s="181" t="s">
        <v>202</v>
      </c>
      <c r="D133" s="181" t="s">
        <v>167</v>
      </c>
      <c r="E133" s="182" t="s">
        <v>4258</v>
      </c>
      <c r="F133" s="183" t="s">
        <v>4259</v>
      </c>
      <c r="G133" s="184" t="s">
        <v>170</v>
      </c>
      <c r="H133" s="185">
        <v>36</v>
      </c>
      <c r="I133" s="186"/>
      <c r="J133" s="187">
        <f>ROUND(I133*H133,2)</f>
        <v>0</v>
      </c>
      <c r="K133" s="183" t="s">
        <v>171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1.9E-2</v>
      </c>
      <c r="T133" s="191">
        <f>S133*H133</f>
        <v>0.68399999999999994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88</v>
      </c>
      <c r="AT133" s="192" t="s">
        <v>167</v>
      </c>
      <c r="AU133" s="192" t="s">
        <v>85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88</v>
      </c>
      <c r="BM133" s="192" t="s">
        <v>4260</v>
      </c>
    </row>
    <row r="134" spans="1:65" s="2" customFormat="1" ht="11.25">
      <c r="A134" s="37"/>
      <c r="B134" s="38"/>
      <c r="C134" s="39"/>
      <c r="D134" s="194" t="s">
        <v>172</v>
      </c>
      <c r="E134" s="39"/>
      <c r="F134" s="195" t="s">
        <v>4261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172</v>
      </c>
      <c r="AU134" s="20" t="s">
        <v>85</v>
      </c>
    </row>
    <row r="135" spans="1:65" s="2" customFormat="1" ht="37.9" customHeight="1">
      <c r="A135" s="37"/>
      <c r="B135" s="38"/>
      <c r="C135" s="181" t="s">
        <v>223</v>
      </c>
      <c r="D135" s="181" t="s">
        <v>167</v>
      </c>
      <c r="E135" s="182" t="s">
        <v>4262</v>
      </c>
      <c r="F135" s="183" t="s">
        <v>4263</v>
      </c>
      <c r="G135" s="184" t="s">
        <v>170</v>
      </c>
      <c r="H135" s="185">
        <v>72</v>
      </c>
      <c r="I135" s="186"/>
      <c r="J135" s="187">
        <f>ROUND(I135*H135,2)</f>
        <v>0</v>
      </c>
      <c r="K135" s="183" t="s">
        <v>171</v>
      </c>
      <c r="L135" s="42"/>
      <c r="M135" s="188" t="s">
        <v>19</v>
      </c>
      <c r="N135" s="189" t="s">
        <v>41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0.04</v>
      </c>
      <c r="T135" s="191">
        <f>S135*H135</f>
        <v>2.88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88</v>
      </c>
      <c r="AT135" s="192" t="s">
        <v>167</v>
      </c>
      <c r="AU135" s="192" t="s">
        <v>85</v>
      </c>
      <c r="AY135" s="20" t="s">
        <v>165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88</v>
      </c>
      <c r="BM135" s="192" t="s">
        <v>4264</v>
      </c>
    </row>
    <row r="136" spans="1:65" s="2" customFormat="1" ht="11.25">
      <c r="A136" s="37"/>
      <c r="B136" s="38"/>
      <c r="C136" s="39"/>
      <c r="D136" s="194" t="s">
        <v>172</v>
      </c>
      <c r="E136" s="39"/>
      <c r="F136" s="195" t="s">
        <v>4265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172</v>
      </c>
      <c r="AU136" s="20" t="s">
        <v>85</v>
      </c>
    </row>
    <row r="137" spans="1:65" s="2" customFormat="1" ht="24.2" customHeight="1">
      <c r="A137" s="37"/>
      <c r="B137" s="38"/>
      <c r="C137" s="181" t="s">
        <v>8</v>
      </c>
      <c r="D137" s="181" t="s">
        <v>167</v>
      </c>
      <c r="E137" s="182" t="s">
        <v>4266</v>
      </c>
      <c r="F137" s="183" t="s">
        <v>4267</v>
      </c>
      <c r="G137" s="184" t="s">
        <v>170</v>
      </c>
      <c r="H137" s="185">
        <v>5</v>
      </c>
      <c r="I137" s="186"/>
      <c r="J137" s="187">
        <f>ROUND(I137*H137,2)</f>
        <v>0</v>
      </c>
      <c r="K137" s="183" t="s">
        <v>171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8.6000000000000003E-5</v>
      </c>
      <c r="R137" s="190">
        <f>Q137*H137</f>
        <v>4.3000000000000004E-4</v>
      </c>
      <c r="S137" s="190">
        <v>3.0000000000000001E-3</v>
      </c>
      <c r="T137" s="191">
        <f>S137*H137</f>
        <v>1.4999999999999999E-2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88</v>
      </c>
      <c r="AT137" s="192" t="s">
        <v>167</v>
      </c>
      <c r="AU137" s="192" t="s">
        <v>85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88</v>
      </c>
      <c r="BM137" s="192" t="s">
        <v>4268</v>
      </c>
    </row>
    <row r="138" spans="1:65" s="2" customFormat="1" ht="11.25">
      <c r="A138" s="37"/>
      <c r="B138" s="38"/>
      <c r="C138" s="39"/>
      <c r="D138" s="194" t="s">
        <v>172</v>
      </c>
      <c r="E138" s="39"/>
      <c r="F138" s="195" t="s">
        <v>4269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172</v>
      </c>
      <c r="AU138" s="20" t="s">
        <v>85</v>
      </c>
    </row>
    <row r="139" spans="1:65" s="2" customFormat="1" ht="24.2" customHeight="1">
      <c r="A139" s="37"/>
      <c r="B139" s="38"/>
      <c r="C139" s="181" t="s">
        <v>240</v>
      </c>
      <c r="D139" s="181" t="s">
        <v>167</v>
      </c>
      <c r="E139" s="182" t="s">
        <v>535</v>
      </c>
      <c r="F139" s="183" t="s">
        <v>536</v>
      </c>
      <c r="G139" s="184" t="s">
        <v>537</v>
      </c>
      <c r="H139" s="185">
        <v>20</v>
      </c>
      <c r="I139" s="186"/>
      <c r="J139" s="187">
        <f>ROUND(I139*H139,2)</f>
        <v>0</v>
      </c>
      <c r="K139" s="183" t="s">
        <v>171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226</v>
      </c>
      <c r="AT139" s="192" t="s">
        <v>167</v>
      </c>
      <c r="AU139" s="192" t="s">
        <v>85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226</v>
      </c>
      <c r="BM139" s="192" t="s">
        <v>4270</v>
      </c>
    </row>
    <row r="140" spans="1:65" s="2" customFormat="1" ht="11.25">
      <c r="A140" s="37"/>
      <c r="B140" s="38"/>
      <c r="C140" s="39"/>
      <c r="D140" s="194" t="s">
        <v>172</v>
      </c>
      <c r="E140" s="39"/>
      <c r="F140" s="195" t="s">
        <v>539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172</v>
      </c>
      <c r="AU140" s="20" t="s">
        <v>85</v>
      </c>
    </row>
    <row r="141" spans="1:65" s="13" customFormat="1" ht="11.25">
      <c r="B141" s="199"/>
      <c r="C141" s="200"/>
      <c r="D141" s="201" t="s">
        <v>181</v>
      </c>
      <c r="E141" s="202" t="s">
        <v>19</v>
      </c>
      <c r="F141" s="203" t="s">
        <v>4271</v>
      </c>
      <c r="G141" s="200"/>
      <c r="H141" s="204">
        <v>20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181</v>
      </c>
      <c r="AU141" s="210" t="s">
        <v>85</v>
      </c>
      <c r="AV141" s="13" t="s">
        <v>79</v>
      </c>
      <c r="AW141" s="13" t="s">
        <v>31</v>
      </c>
      <c r="AX141" s="13" t="s">
        <v>73</v>
      </c>
      <c r="AY141" s="210" t="s">
        <v>165</v>
      </c>
    </row>
    <row r="142" spans="1:65" s="2" customFormat="1" ht="16.5" customHeight="1">
      <c r="A142" s="37"/>
      <c r="B142" s="38"/>
      <c r="C142" s="233" t="s">
        <v>214</v>
      </c>
      <c r="D142" s="233" t="s">
        <v>502</v>
      </c>
      <c r="E142" s="234" t="s">
        <v>4272</v>
      </c>
      <c r="F142" s="235" t="s">
        <v>4273</v>
      </c>
      <c r="G142" s="236" t="s">
        <v>256</v>
      </c>
      <c r="H142" s="237">
        <v>0.25</v>
      </c>
      <c r="I142" s="238"/>
      <c r="J142" s="239">
        <f>ROUND(I142*H142,2)</f>
        <v>0</v>
      </c>
      <c r="K142" s="235" t="s">
        <v>171</v>
      </c>
      <c r="L142" s="240"/>
      <c r="M142" s="241" t="s">
        <v>19</v>
      </c>
      <c r="N142" s="242" t="s">
        <v>41</v>
      </c>
      <c r="O142" s="67"/>
      <c r="P142" s="190">
        <f>O142*H142</f>
        <v>0</v>
      </c>
      <c r="Q142" s="190">
        <v>1</v>
      </c>
      <c r="R142" s="190">
        <f>Q142*H142</f>
        <v>0.25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297</v>
      </c>
      <c r="AT142" s="192" t="s">
        <v>502</v>
      </c>
      <c r="AU142" s="192" t="s">
        <v>85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226</v>
      </c>
      <c r="BM142" s="192" t="s">
        <v>4274</v>
      </c>
    </row>
    <row r="143" spans="1:65" s="16" customFormat="1" ht="20.85" customHeight="1">
      <c r="B143" s="246"/>
      <c r="C143" s="247"/>
      <c r="D143" s="248" t="s">
        <v>68</v>
      </c>
      <c r="E143" s="248" t="s">
        <v>4275</v>
      </c>
      <c r="F143" s="248" t="s">
        <v>4276</v>
      </c>
      <c r="G143" s="247"/>
      <c r="H143" s="247"/>
      <c r="I143" s="249"/>
      <c r="J143" s="250">
        <f>BK143</f>
        <v>0</v>
      </c>
      <c r="K143" s="247"/>
      <c r="L143" s="251"/>
      <c r="M143" s="252"/>
      <c r="N143" s="253"/>
      <c r="O143" s="253"/>
      <c r="P143" s="254">
        <f>SUM(P144:P168)</f>
        <v>0</v>
      </c>
      <c r="Q143" s="253"/>
      <c r="R143" s="254">
        <f>SUM(R144:R168)</f>
        <v>0</v>
      </c>
      <c r="S143" s="253"/>
      <c r="T143" s="255">
        <f>SUM(T144:T168)</f>
        <v>4.7202800000000007</v>
      </c>
      <c r="AR143" s="256" t="s">
        <v>79</v>
      </c>
      <c r="AT143" s="257" t="s">
        <v>68</v>
      </c>
      <c r="AU143" s="257" t="s">
        <v>85</v>
      </c>
      <c r="AY143" s="256" t="s">
        <v>165</v>
      </c>
      <c r="BK143" s="258">
        <f>SUM(BK144:BK168)</f>
        <v>0</v>
      </c>
    </row>
    <row r="144" spans="1:65" s="2" customFormat="1" ht="33" customHeight="1">
      <c r="A144" s="37"/>
      <c r="B144" s="38"/>
      <c r="C144" s="181" t="s">
        <v>238</v>
      </c>
      <c r="D144" s="181" t="s">
        <v>167</v>
      </c>
      <c r="E144" s="182" t="s">
        <v>4277</v>
      </c>
      <c r="F144" s="183" t="s">
        <v>4278</v>
      </c>
      <c r="G144" s="184" t="s">
        <v>170</v>
      </c>
      <c r="H144" s="185">
        <v>75</v>
      </c>
      <c r="I144" s="186"/>
      <c r="J144" s="187">
        <f>ROUND(I144*H144,2)</f>
        <v>0</v>
      </c>
      <c r="K144" s="183" t="s">
        <v>171</v>
      </c>
      <c r="L144" s="42"/>
      <c r="M144" s="188" t="s">
        <v>19</v>
      </c>
      <c r="N144" s="189" t="s">
        <v>41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2.6700000000000002E-2</v>
      </c>
      <c r="T144" s="191">
        <f>S144*H144</f>
        <v>2.0024999999999999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226</v>
      </c>
      <c r="AT144" s="192" t="s">
        <v>167</v>
      </c>
      <c r="AU144" s="192" t="s">
        <v>88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226</v>
      </c>
      <c r="BM144" s="192" t="s">
        <v>4279</v>
      </c>
    </row>
    <row r="145" spans="1:65" s="2" customFormat="1" ht="11.25">
      <c r="A145" s="37"/>
      <c r="B145" s="38"/>
      <c r="C145" s="39"/>
      <c r="D145" s="194" t="s">
        <v>172</v>
      </c>
      <c r="E145" s="39"/>
      <c r="F145" s="195" t="s">
        <v>4280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172</v>
      </c>
      <c r="AU145" s="20" t="s">
        <v>88</v>
      </c>
    </row>
    <row r="146" spans="1:65" s="2" customFormat="1" ht="24.2" customHeight="1">
      <c r="A146" s="37"/>
      <c r="B146" s="38"/>
      <c r="C146" s="181" t="s">
        <v>226</v>
      </c>
      <c r="D146" s="181" t="s">
        <v>167</v>
      </c>
      <c r="E146" s="182" t="s">
        <v>4281</v>
      </c>
      <c r="F146" s="183" t="s">
        <v>4282</v>
      </c>
      <c r="G146" s="184" t="s">
        <v>170</v>
      </c>
      <c r="H146" s="185">
        <v>48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1.4919999999999999E-2</v>
      </c>
      <c r="T146" s="191">
        <f>S146*H146</f>
        <v>0.71615999999999991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226</v>
      </c>
      <c r="AT146" s="192" t="s">
        <v>167</v>
      </c>
      <c r="AU146" s="192" t="s">
        <v>88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226</v>
      </c>
      <c r="BM146" s="192" t="s">
        <v>4283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4284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88</v>
      </c>
    </row>
    <row r="148" spans="1:65" s="2" customFormat="1" ht="24.2" customHeight="1">
      <c r="A148" s="37"/>
      <c r="B148" s="38"/>
      <c r="C148" s="181" t="s">
        <v>269</v>
      </c>
      <c r="D148" s="181" t="s">
        <v>167</v>
      </c>
      <c r="E148" s="182" t="s">
        <v>4285</v>
      </c>
      <c r="F148" s="183" t="s">
        <v>4286</v>
      </c>
      <c r="G148" s="184" t="s">
        <v>170</v>
      </c>
      <c r="H148" s="185">
        <v>60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41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2.0999999999999999E-3</v>
      </c>
      <c r="T148" s="191">
        <f>S148*H148</f>
        <v>0.126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226</v>
      </c>
      <c r="AT148" s="192" t="s">
        <v>167</v>
      </c>
      <c r="AU148" s="192" t="s">
        <v>88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226</v>
      </c>
      <c r="BM148" s="192" t="s">
        <v>4287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4288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88</v>
      </c>
    </row>
    <row r="150" spans="1:65" s="13" customFormat="1" ht="11.25">
      <c r="B150" s="199"/>
      <c r="C150" s="200"/>
      <c r="D150" s="201" t="s">
        <v>181</v>
      </c>
      <c r="E150" s="202" t="s">
        <v>19</v>
      </c>
      <c r="F150" s="203" t="s">
        <v>4289</v>
      </c>
      <c r="G150" s="200"/>
      <c r="H150" s="204">
        <v>60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181</v>
      </c>
      <c r="AU150" s="210" t="s">
        <v>88</v>
      </c>
      <c r="AV150" s="13" t="s">
        <v>79</v>
      </c>
      <c r="AW150" s="13" t="s">
        <v>31</v>
      </c>
      <c r="AX150" s="13" t="s">
        <v>73</v>
      </c>
      <c r="AY150" s="210" t="s">
        <v>165</v>
      </c>
    </row>
    <row r="151" spans="1:65" s="2" customFormat="1" ht="24.2" customHeight="1">
      <c r="A151" s="37"/>
      <c r="B151" s="38"/>
      <c r="C151" s="181" t="s">
        <v>281</v>
      </c>
      <c r="D151" s="181" t="s">
        <v>167</v>
      </c>
      <c r="E151" s="182" t="s">
        <v>4290</v>
      </c>
      <c r="F151" s="183" t="s">
        <v>4291</v>
      </c>
      <c r="G151" s="184" t="s">
        <v>170</v>
      </c>
      <c r="H151" s="185">
        <v>86</v>
      </c>
      <c r="I151" s="186"/>
      <c r="J151" s="187">
        <f>ROUND(I151*H151,2)</f>
        <v>0</v>
      </c>
      <c r="K151" s="183" t="s">
        <v>171</v>
      </c>
      <c r="L151" s="42"/>
      <c r="M151" s="188" t="s">
        <v>19</v>
      </c>
      <c r="N151" s="189" t="s">
        <v>41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1.98E-3</v>
      </c>
      <c r="T151" s="191">
        <f>S151*H151</f>
        <v>0.17027999999999999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226</v>
      </c>
      <c r="AT151" s="192" t="s">
        <v>167</v>
      </c>
      <c r="AU151" s="192" t="s">
        <v>88</v>
      </c>
      <c r="AY151" s="20" t="s">
        <v>165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226</v>
      </c>
      <c r="BM151" s="192" t="s">
        <v>4292</v>
      </c>
    </row>
    <row r="152" spans="1:65" s="2" customFormat="1" ht="11.25">
      <c r="A152" s="37"/>
      <c r="B152" s="38"/>
      <c r="C152" s="39"/>
      <c r="D152" s="194" t="s">
        <v>172</v>
      </c>
      <c r="E152" s="39"/>
      <c r="F152" s="195" t="s">
        <v>4293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172</v>
      </c>
      <c r="AU152" s="20" t="s">
        <v>88</v>
      </c>
    </row>
    <row r="153" spans="1:65" s="2" customFormat="1" ht="24.2" customHeight="1">
      <c r="A153" s="37"/>
      <c r="B153" s="38"/>
      <c r="C153" s="181" t="s">
        <v>287</v>
      </c>
      <c r="D153" s="181" t="s">
        <v>167</v>
      </c>
      <c r="E153" s="182" t="s">
        <v>4294</v>
      </c>
      <c r="F153" s="183" t="s">
        <v>4295</v>
      </c>
      <c r="G153" s="184" t="s">
        <v>170</v>
      </c>
      <c r="H153" s="185">
        <v>160</v>
      </c>
      <c r="I153" s="186"/>
      <c r="J153" s="187">
        <f>ROUND(I153*H153,2)</f>
        <v>0</v>
      </c>
      <c r="K153" s="183" t="s">
        <v>171</v>
      </c>
      <c r="L153" s="42"/>
      <c r="M153" s="188" t="s">
        <v>19</v>
      </c>
      <c r="N153" s="189" t="s">
        <v>41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2.1299999999999999E-3</v>
      </c>
      <c r="T153" s="191">
        <f>S153*H153</f>
        <v>0.34079999999999999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226</v>
      </c>
      <c r="AT153" s="192" t="s">
        <v>167</v>
      </c>
      <c r="AU153" s="192" t="s">
        <v>88</v>
      </c>
      <c r="AY153" s="20" t="s">
        <v>165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79</v>
      </c>
      <c r="BK153" s="193">
        <f>ROUND(I153*H153,2)</f>
        <v>0</v>
      </c>
      <c r="BL153" s="20" t="s">
        <v>226</v>
      </c>
      <c r="BM153" s="192" t="s">
        <v>4296</v>
      </c>
    </row>
    <row r="154" spans="1:65" s="2" customFormat="1" ht="11.25">
      <c r="A154" s="37"/>
      <c r="B154" s="38"/>
      <c r="C154" s="39"/>
      <c r="D154" s="194" t="s">
        <v>172</v>
      </c>
      <c r="E154" s="39"/>
      <c r="F154" s="195" t="s">
        <v>4297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172</v>
      </c>
      <c r="AU154" s="20" t="s">
        <v>88</v>
      </c>
    </row>
    <row r="155" spans="1:65" s="2" customFormat="1" ht="24.2" customHeight="1">
      <c r="A155" s="37"/>
      <c r="B155" s="38"/>
      <c r="C155" s="181" t="s">
        <v>294</v>
      </c>
      <c r="D155" s="181" t="s">
        <v>167</v>
      </c>
      <c r="E155" s="182" t="s">
        <v>4298</v>
      </c>
      <c r="F155" s="183" t="s">
        <v>4299</v>
      </c>
      <c r="G155" s="184" t="s">
        <v>170</v>
      </c>
      <c r="H155" s="185">
        <v>80</v>
      </c>
      <c r="I155" s="186"/>
      <c r="J155" s="187">
        <f>ROUND(I155*H155,2)</f>
        <v>0</v>
      </c>
      <c r="K155" s="183" t="s">
        <v>171</v>
      </c>
      <c r="L155" s="42"/>
      <c r="M155" s="188" t="s">
        <v>19</v>
      </c>
      <c r="N155" s="189" t="s">
        <v>41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6.7000000000000002E-3</v>
      </c>
      <c r="T155" s="191">
        <f>S155*H155</f>
        <v>0.53600000000000003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226</v>
      </c>
      <c r="AT155" s="192" t="s">
        <v>167</v>
      </c>
      <c r="AU155" s="192" t="s">
        <v>88</v>
      </c>
      <c r="AY155" s="20" t="s">
        <v>165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79</v>
      </c>
      <c r="BK155" s="193">
        <f>ROUND(I155*H155,2)</f>
        <v>0</v>
      </c>
      <c r="BL155" s="20" t="s">
        <v>226</v>
      </c>
      <c r="BM155" s="192" t="s">
        <v>4300</v>
      </c>
    </row>
    <row r="156" spans="1:65" s="2" customFormat="1" ht="11.25">
      <c r="A156" s="37"/>
      <c r="B156" s="38"/>
      <c r="C156" s="39"/>
      <c r="D156" s="194" t="s">
        <v>172</v>
      </c>
      <c r="E156" s="39"/>
      <c r="F156" s="195" t="s">
        <v>4301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172</v>
      </c>
      <c r="AU156" s="20" t="s">
        <v>88</v>
      </c>
    </row>
    <row r="157" spans="1:65" s="2" customFormat="1" ht="24.2" customHeight="1">
      <c r="A157" s="37"/>
      <c r="B157" s="38"/>
      <c r="C157" s="181" t="s">
        <v>7</v>
      </c>
      <c r="D157" s="181" t="s">
        <v>167</v>
      </c>
      <c r="E157" s="182" t="s">
        <v>4302</v>
      </c>
      <c r="F157" s="183" t="s">
        <v>4303</v>
      </c>
      <c r="G157" s="184" t="s">
        <v>4304</v>
      </c>
      <c r="H157" s="185">
        <v>6</v>
      </c>
      <c r="I157" s="186"/>
      <c r="J157" s="187">
        <f>ROUND(I157*H157,2)</f>
        <v>0</v>
      </c>
      <c r="K157" s="183" t="s">
        <v>171</v>
      </c>
      <c r="L157" s="42"/>
      <c r="M157" s="188" t="s">
        <v>19</v>
      </c>
      <c r="N157" s="189" t="s">
        <v>41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1.933E-2</v>
      </c>
      <c r="T157" s="191">
        <f>S157*H157</f>
        <v>0.11598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226</v>
      </c>
      <c r="AT157" s="192" t="s">
        <v>167</v>
      </c>
      <c r="AU157" s="192" t="s">
        <v>88</v>
      </c>
      <c r="AY157" s="20" t="s">
        <v>165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226</v>
      </c>
      <c r="BM157" s="192" t="s">
        <v>4305</v>
      </c>
    </row>
    <row r="158" spans="1:65" s="2" customFormat="1" ht="11.25">
      <c r="A158" s="37"/>
      <c r="B158" s="38"/>
      <c r="C158" s="39"/>
      <c r="D158" s="194" t="s">
        <v>172</v>
      </c>
      <c r="E158" s="39"/>
      <c r="F158" s="195" t="s">
        <v>4306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172</v>
      </c>
      <c r="AU158" s="20" t="s">
        <v>88</v>
      </c>
    </row>
    <row r="159" spans="1:65" s="2" customFormat="1" ht="21.75" customHeight="1">
      <c r="A159" s="37"/>
      <c r="B159" s="38"/>
      <c r="C159" s="181" t="s">
        <v>309</v>
      </c>
      <c r="D159" s="181" t="s">
        <v>167</v>
      </c>
      <c r="E159" s="182" t="s">
        <v>4307</v>
      </c>
      <c r="F159" s="183" t="s">
        <v>4308</v>
      </c>
      <c r="G159" s="184" t="s">
        <v>4304</v>
      </c>
      <c r="H159" s="185">
        <v>8</v>
      </c>
      <c r="I159" s="186"/>
      <c r="J159" s="187">
        <f>ROUND(I159*H159,2)</f>
        <v>0</v>
      </c>
      <c r="K159" s="183" t="s">
        <v>171</v>
      </c>
      <c r="L159" s="42"/>
      <c r="M159" s="188" t="s">
        <v>19</v>
      </c>
      <c r="N159" s="189" t="s">
        <v>41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1.9460000000000002E-2</v>
      </c>
      <c r="T159" s="191">
        <f>S159*H159</f>
        <v>0.15568000000000001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226</v>
      </c>
      <c r="AT159" s="192" t="s">
        <v>167</v>
      </c>
      <c r="AU159" s="192" t="s">
        <v>88</v>
      </c>
      <c r="AY159" s="20" t="s">
        <v>165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226</v>
      </c>
      <c r="BM159" s="192" t="s">
        <v>4309</v>
      </c>
    </row>
    <row r="160" spans="1:65" s="2" customFormat="1" ht="11.25">
      <c r="A160" s="37"/>
      <c r="B160" s="38"/>
      <c r="C160" s="39"/>
      <c r="D160" s="194" t="s">
        <v>172</v>
      </c>
      <c r="E160" s="39"/>
      <c r="F160" s="195" t="s">
        <v>4310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172</v>
      </c>
      <c r="AU160" s="20" t="s">
        <v>88</v>
      </c>
    </row>
    <row r="161" spans="1:65" s="2" customFormat="1" ht="24.2" customHeight="1">
      <c r="A161" s="37"/>
      <c r="B161" s="38"/>
      <c r="C161" s="181" t="s">
        <v>315</v>
      </c>
      <c r="D161" s="181" t="s">
        <v>167</v>
      </c>
      <c r="E161" s="182" t="s">
        <v>4311</v>
      </c>
      <c r="F161" s="183" t="s">
        <v>4312</v>
      </c>
      <c r="G161" s="184" t="s">
        <v>4304</v>
      </c>
      <c r="H161" s="185">
        <v>5</v>
      </c>
      <c r="I161" s="186"/>
      <c r="J161" s="187">
        <f>ROUND(I161*H161,2)</f>
        <v>0</v>
      </c>
      <c r="K161" s="183" t="s">
        <v>171</v>
      </c>
      <c r="L161" s="42"/>
      <c r="M161" s="188" t="s">
        <v>19</v>
      </c>
      <c r="N161" s="189" t="s">
        <v>41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8.7999999999999995E-2</v>
      </c>
      <c r="T161" s="191">
        <f>S161*H161</f>
        <v>0.43999999999999995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226</v>
      </c>
      <c r="AT161" s="192" t="s">
        <v>167</v>
      </c>
      <c r="AU161" s="192" t="s">
        <v>88</v>
      </c>
      <c r="AY161" s="20" t="s">
        <v>165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226</v>
      </c>
      <c r="BM161" s="192" t="s">
        <v>4313</v>
      </c>
    </row>
    <row r="162" spans="1:65" s="2" customFormat="1" ht="11.25">
      <c r="A162" s="37"/>
      <c r="B162" s="38"/>
      <c r="C162" s="39"/>
      <c r="D162" s="194" t="s">
        <v>172</v>
      </c>
      <c r="E162" s="39"/>
      <c r="F162" s="195" t="s">
        <v>4314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172</v>
      </c>
      <c r="AU162" s="20" t="s">
        <v>88</v>
      </c>
    </row>
    <row r="163" spans="1:65" s="2" customFormat="1" ht="24.2" customHeight="1">
      <c r="A163" s="37"/>
      <c r="B163" s="38"/>
      <c r="C163" s="181" t="s">
        <v>234</v>
      </c>
      <c r="D163" s="181" t="s">
        <v>167</v>
      </c>
      <c r="E163" s="182" t="s">
        <v>4315</v>
      </c>
      <c r="F163" s="183" t="s">
        <v>4316</v>
      </c>
      <c r="G163" s="184" t="s">
        <v>4304</v>
      </c>
      <c r="H163" s="185">
        <v>5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1.7069999999999998E-2</v>
      </c>
      <c r="T163" s="191">
        <f>S163*H163</f>
        <v>8.5349999999999995E-2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88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4317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4318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88</v>
      </c>
    </row>
    <row r="165" spans="1:65" s="2" customFormat="1" ht="16.5" customHeight="1">
      <c r="A165" s="37"/>
      <c r="B165" s="38"/>
      <c r="C165" s="181" t="s">
        <v>327</v>
      </c>
      <c r="D165" s="181" t="s">
        <v>167</v>
      </c>
      <c r="E165" s="182" t="s">
        <v>4319</v>
      </c>
      <c r="F165" s="183" t="s">
        <v>4320</v>
      </c>
      <c r="G165" s="184" t="s">
        <v>4304</v>
      </c>
      <c r="H165" s="185">
        <v>13</v>
      </c>
      <c r="I165" s="186"/>
      <c r="J165" s="187">
        <f>ROUND(I165*H165,2)</f>
        <v>0</v>
      </c>
      <c r="K165" s="183" t="s">
        <v>171</v>
      </c>
      <c r="L165" s="42"/>
      <c r="M165" s="188" t="s">
        <v>19</v>
      </c>
      <c r="N165" s="189" t="s">
        <v>41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1.56E-3</v>
      </c>
      <c r="T165" s="191">
        <f>S165*H165</f>
        <v>2.0279999999999999E-2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226</v>
      </c>
      <c r="AT165" s="192" t="s">
        <v>167</v>
      </c>
      <c r="AU165" s="192" t="s">
        <v>88</v>
      </c>
      <c r="AY165" s="20" t="s">
        <v>165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226</v>
      </c>
      <c r="BM165" s="192" t="s">
        <v>4321</v>
      </c>
    </row>
    <row r="166" spans="1:65" s="2" customFormat="1" ht="11.25">
      <c r="A166" s="37"/>
      <c r="B166" s="38"/>
      <c r="C166" s="39"/>
      <c r="D166" s="194" t="s">
        <v>172</v>
      </c>
      <c r="E166" s="39"/>
      <c r="F166" s="195" t="s">
        <v>4322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172</v>
      </c>
      <c r="AU166" s="20" t="s">
        <v>88</v>
      </c>
    </row>
    <row r="167" spans="1:65" s="2" customFormat="1" ht="24.2" customHeight="1">
      <c r="A167" s="37"/>
      <c r="B167" s="38"/>
      <c r="C167" s="181" t="s">
        <v>263</v>
      </c>
      <c r="D167" s="181" t="s">
        <v>167</v>
      </c>
      <c r="E167" s="182" t="s">
        <v>4323</v>
      </c>
      <c r="F167" s="183" t="s">
        <v>4324</v>
      </c>
      <c r="G167" s="184" t="s">
        <v>290</v>
      </c>
      <c r="H167" s="185">
        <v>5</v>
      </c>
      <c r="I167" s="186"/>
      <c r="J167" s="187">
        <f>ROUND(I167*H167,2)</f>
        <v>0</v>
      </c>
      <c r="K167" s="183" t="s">
        <v>171</v>
      </c>
      <c r="L167" s="42"/>
      <c r="M167" s="188" t="s">
        <v>19</v>
      </c>
      <c r="N167" s="189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2.2499999999999998E-3</v>
      </c>
      <c r="T167" s="191">
        <f>S167*H167</f>
        <v>1.125E-2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226</v>
      </c>
      <c r="AT167" s="192" t="s">
        <v>167</v>
      </c>
      <c r="AU167" s="192" t="s">
        <v>88</v>
      </c>
      <c r="AY167" s="20" t="s">
        <v>165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226</v>
      </c>
      <c r="BM167" s="192" t="s">
        <v>4325</v>
      </c>
    </row>
    <row r="168" spans="1:65" s="2" customFormat="1" ht="11.25">
      <c r="A168" s="37"/>
      <c r="B168" s="38"/>
      <c r="C168" s="39"/>
      <c r="D168" s="194" t="s">
        <v>172</v>
      </c>
      <c r="E168" s="39"/>
      <c r="F168" s="195" t="s">
        <v>4326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172</v>
      </c>
      <c r="AU168" s="20" t="s">
        <v>88</v>
      </c>
    </row>
    <row r="169" spans="1:65" s="16" customFormat="1" ht="20.85" customHeight="1">
      <c r="B169" s="246"/>
      <c r="C169" s="247"/>
      <c r="D169" s="248" t="s">
        <v>68</v>
      </c>
      <c r="E169" s="248" t="s">
        <v>4327</v>
      </c>
      <c r="F169" s="248" t="s">
        <v>4328</v>
      </c>
      <c r="G169" s="247"/>
      <c r="H169" s="247"/>
      <c r="I169" s="249"/>
      <c r="J169" s="250">
        <f>BK169</f>
        <v>0</v>
      </c>
      <c r="K169" s="247"/>
      <c r="L169" s="251"/>
      <c r="M169" s="252"/>
      <c r="N169" s="253"/>
      <c r="O169" s="253"/>
      <c r="P169" s="254">
        <f>SUM(P170:P179)</f>
        <v>0</v>
      </c>
      <c r="Q169" s="253"/>
      <c r="R169" s="254">
        <f>SUM(R170:R179)</f>
        <v>0</v>
      </c>
      <c r="S169" s="253"/>
      <c r="T169" s="255">
        <f>SUM(T170:T179)</f>
        <v>0</v>
      </c>
      <c r="AR169" s="256" t="s">
        <v>73</v>
      </c>
      <c r="AT169" s="257" t="s">
        <v>68</v>
      </c>
      <c r="AU169" s="257" t="s">
        <v>85</v>
      </c>
      <c r="AY169" s="256" t="s">
        <v>165</v>
      </c>
      <c r="BK169" s="258">
        <f>SUM(BK170:BK179)</f>
        <v>0</v>
      </c>
    </row>
    <row r="170" spans="1:65" s="2" customFormat="1" ht="37.9" customHeight="1">
      <c r="A170" s="37"/>
      <c r="B170" s="38"/>
      <c r="C170" s="181" t="s">
        <v>338</v>
      </c>
      <c r="D170" s="181" t="s">
        <v>167</v>
      </c>
      <c r="E170" s="182" t="s">
        <v>1734</v>
      </c>
      <c r="F170" s="183" t="s">
        <v>1735</v>
      </c>
      <c r="G170" s="184" t="s">
        <v>256</v>
      </c>
      <c r="H170" s="185">
        <v>10.686999999999999</v>
      </c>
      <c r="I170" s="186"/>
      <c r="J170" s="187">
        <f>ROUND(I170*H170,2)</f>
        <v>0</v>
      </c>
      <c r="K170" s="183" t="s">
        <v>171</v>
      </c>
      <c r="L170" s="42"/>
      <c r="M170" s="188" t="s">
        <v>19</v>
      </c>
      <c r="N170" s="189" t="s">
        <v>41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88</v>
      </c>
      <c r="AT170" s="192" t="s">
        <v>167</v>
      </c>
      <c r="AU170" s="192" t="s">
        <v>88</v>
      </c>
      <c r="AY170" s="20" t="s">
        <v>165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88</v>
      </c>
      <c r="BM170" s="192" t="s">
        <v>4329</v>
      </c>
    </row>
    <row r="171" spans="1:65" s="2" customFormat="1" ht="11.25">
      <c r="A171" s="37"/>
      <c r="B171" s="38"/>
      <c r="C171" s="39"/>
      <c r="D171" s="194" t="s">
        <v>172</v>
      </c>
      <c r="E171" s="39"/>
      <c r="F171" s="195" t="s">
        <v>1737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172</v>
      </c>
      <c r="AU171" s="20" t="s">
        <v>88</v>
      </c>
    </row>
    <row r="172" spans="1:65" s="2" customFormat="1" ht="33" customHeight="1">
      <c r="A172" s="37"/>
      <c r="B172" s="38"/>
      <c r="C172" s="181" t="s">
        <v>272</v>
      </c>
      <c r="D172" s="181" t="s">
        <v>167</v>
      </c>
      <c r="E172" s="182" t="s">
        <v>1738</v>
      </c>
      <c r="F172" s="183" t="s">
        <v>1739</v>
      </c>
      <c r="G172" s="184" t="s">
        <v>256</v>
      </c>
      <c r="H172" s="185">
        <v>10.686999999999999</v>
      </c>
      <c r="I172" s="186"/>
      <c r="J172" s="187">
        <f>ROUND(I172*H172,2)</f>
        <v>0</v>
      </c>
      <c r="K172" s="183" t="s">
        <v>171</v>
      </c>
      <c r="L172" s="42"/>
      <c r="M172" s="188" t="s">
        <v>19</v>
      </c>
      <c r="N172" s="189" t="s">
        <v>41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88</v>
      </c>
      <c r="AT172" s="192" t="s">
        <v>167</v>
      </c>
      <c r="AU172" s="192" t="s">
        <v>88</v>
      </c>
      <c r="AY172" s="20" t="s">
        <v>165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88</v>
      </c>
      <c r="BM172" s="192" t="s">
        <v>4330</v>
      </c>
    </row>
    <row r="173" spans="1:65" s="2" customFormat="1" ht="11.25">
      <c r="A173" s="37"/>
      <c r="B173" s="38"/>
      <c r="C173" s="39"/>
      <c r="D173" s="194" t="s">
        <v>172</v>
      </c>
      <c r="E173" s="39"/>
      <c r="F173" s="195" t="s">
        <v>1741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172</v>
      </c>
      <c r="AU173" s="20" t="s">
        <v>88</v>
      </c>
    </row>
    <row r="174" spans="1:65" s="2" customFormat="1" ht="44.25" customHeight="1">
      <c r="A174" s="37"/>
      <c r="B174" s="38"/>
      <c r="C174" s="181" t="s">
        <v>348</v>
      </c>
      <c r="D174" s="181" t="s">
        <v>167</v>
      </c>
      <c r="E174" s="182" t="s">
        <v>1743</v>
      </c>
      <c r="F174" s="183" t="s">
        <v>1744</v>
      </c>
      <c r="G174" s="184" t="s">
        <v>256</v>
      </c>
      <c r="H174" s="185">
        <v>267.17500000000001</v>
      </c>
      <c r="I174" s="186"/>
      <c r="J174" s="187">
        <f>ROUND(I174*H174,2)</f>
        <v>0</v>
      </c>
      <c r="K174" s="183" t="s">
        <v>171</v>
      </c>
      <c r="L174" s="42"/>
      <c r="M174" s="188" t="s">
        <v>19</v>
      </c>
      <c r="N174" s="189" t="s">
        <v>41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88</v>
      </c>
      <c r="AT174" s="192" t="s">
        <v>167</v>
      </c>
      <c r="AU174" s="192" t="s">
        <v>88</v>
      </c>
      <c r="AY174" s="20" t="s">
        <v>165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88</v>
      </c>
      <c r="BM174" s="192" t="s">
        <v>4331</v>
      </c>
    </row>
    <row r="175" spans="1:65" s="2" customFormat="1" ht="11.25">
      <c r="A175" s="37"/>
      <c r="B175" s="38"/>
      <c r="C175" s="39"/>
      <c r="D175" s="194" t="s">
        <v>172</v>
      </c>
      <c r="E175" s="39"/>
      <c r="F175" s="195" t="s">
        <v>1746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172</v>
      </c>
      <c r="AU175" s="20" t="s">
        <v>88</v>
      </c>
    </row>
    <row r="176" spans="1:65" s="2" customFormat="1" ht="19.5">
      <c r="A176" s="37"/>
      <c r="B176" s="38"/>
      <c r="C176" s="39"/>
      <c r="D176" s="201" t="s">
        <v>353</v>
      </c>
      <c r="E176" s="39"/>
      <c r="F176" s="232" t="s">
        <v>4332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353</v>
      </c>
      <c r="AU176" s="20" t="s">
        <v>88</v>
      </c>
    </row>
    <row r="177" spans="1:65" s="13" customFormat="1" ht="11.25">
      <c r="B177" s="199"/>
      <c r="C177" s="200"/>
      <c r="D177" s="201" t="s">
        <v>181</v>
      </c>
      <c r="E177" s="200"/>
      <c r="F177" s="203" t="s">
        <v>4333</v>
      </c>
      <c r="G177" s="200"/>
      <c r="H177" s="204">
        <v>267.17500000000001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181</v>
      </c>
      <c r="AU177" s="210" t="s">
        <v>88</v>
      </c>
      <c r="AV177" s="13" t="s">
        <v>79</v>
      </c>
      <c r="AW177" s="13" t="s">
        <v>4</v>
      </c>
      <c r="AX177" s="13" t="s">
        <v>73</v>
      </c>
      <c r="AY177" s="210" t="s">
        <v>165</v>
      </c>
    </row>
    <row r="178" spans="1:65" s="2" customFormat="1" ht="37.9" customHeight="1">
      <c r="A178" s="37"/>
      <c r="B178" s="38"/>
      <c r="C178" s="181" t="s">
        <v>284</v>
      </c>
      <c r="D178" s="181" t="s">
        <v>167</v>
      </c>
      <c r="E178" s="182" t="s">
        <v>4334</v>
      </c>
      <c r="F178" s="183" t="s">
        <v>4335</v>
      </c>
      <c r="G178" s="184" t="s">
        <v>256</v>
      </c>
      <c r="H178" s="185">
        <v>10.686999999999999</v>
      </c>
      <c r="I178" s="186"/>
      <c r="J178" s="187">
        <f>ROUND(I178*H178,2)</f>
        <v>0</v>
      </c>
      <c r="K178" s="183" t="s">
        <v>171</v>
      </c>
      <c r="L178" s="42"/>
      <c r="M178" s="188" t="s">
        <v>19</v>
      </c>
      <c r="N178" s="189" t="s">
        <v>41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88</v>
      </c>
      <c r="AT178" s="192" t="s">
        <v>167</v>
      </c>
      <c r="AU178" s="192" t="s">
        <v>88</v>
      </c>
      <c r="AY178" s="20" t="s">
        <v>165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79</v>
      </c>
      <c r="BK178" s="193">
        <f>ROUND(I178*H178,2)</f>
        <v>0</v>
      </c>
      <c r="BL178" s="20" t="s">
        <v>88</v>
      </c>
      <c r="BM178" s="192" t="s">
        <v>4336</v>
      </c>
    </row>
    <row r="179" spans="1:65" s="2" customFormat="1" ht="11.25">
      <c r="A179" s="37"/>
      <c r="B179" s="38"/>
      <c r="C179" s="39"/>
      <c r="D179" s="194" t="s">
        <v>172</v>
      </c>
      <c r="E179" s="39"/>
      <c r="F179" s="195" t="s">
        <v>4337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172</v>
      </c>
      <c r="AU179" s="20" t="s">
        <v>88</v>
      </c>
    </row>
    <row r="180" spans="1:65" s="12" customFormat="1" ht="25.9" customHeight="1">
      <c r="B180" s="165"/>
      <c r="C180" s="166"/>
      <c r="D180" s="167" t="s">
        <v>68</v>
      </c>
      <c r="E180" s="168" t="s">
        <v>1798</v>
      </c>
      <c r="F180" s="168" t="s">
        <v>1799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P181+P243+P306+P400</f>
        <v>0</v>
      </c>
      <c r="Q180" s="173"/>
      <c r="R180" s="174">
        <f>R181+R243+R306+R400</f>
        <v>2.259816115</v>
      </c>
      <c r="S180" s="173"/>
      <c r="T180" s="175">
        <f>T181+T243+T306+T400</f>
        <v>0</v>
      </c>
      <c r="AR180" s="176" t="s">
        <v>79</v>
      </c>
      <c r="AT180" s="177" t="s">
        <v>68</v>
      </c>
      <c r="AU180" s="177" t="s">
        <v>69</v>
      </c>
      <c r="AY180" s="176" t="s">
        <v>165</v>
      </c>
      <c r="BK180" s="178">
        <f>BK181+BK243+BK306+BK400</f>
        <v>0</v>
      </c>
    </row>
    <row r="181" spans="1:65" s="12" customFormat="1" ht="22.9" customHeight="1">
      <c r="B181" s="165"/>
      <c r="C181" s="166"/>
      <c r="D181" s="167" t="s">
        <v>68</v>
      </c>
      <c r="E181" s="179" t="s">
        <v>4338</v>
      </c>
      <c r="F181" s="179" t="s">
        <v>4339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P182+SUM(P183:P186)+P191+P200+P219</f>
        <v>0</v>
      </c>
      <c r="Q181" s="173"/>
      <c r="R181" s="174">
        <f>R182+SUM(R183:R186)+R191+R200+R219</f>
        <v>0.58693200000000001</v>
      </c>
      <c r="S181" s="173"/>
      <c r="T181" s="175">
        <f>T182+SUM(T183:T186)+T191+T200+T219</f>
        <v>0</v>
      </c>
      <c r="AR181" s="176" t="s">
        <v>79</v>
      </c>
      <c r="AT181" s="177" t="s">
        <v>68</v>
      </c>
      <c r="AU181" s="177" t="s">
        <v>73</v>
      </c>
      <c r="AY181" s="176" t="s">
        <v>165</v>
      </c>
      <c r="BK181" s="178">
        <f>BK182+SUM(BK183:BK186)+BK191+BK200+BK219</f>
        <v>0</v>
      </c>
    </row>
    <row r="182" spans="1:65" s="2" customFormat="1" ht="49.15" customHeight="1">
      <c r="A182" s="37"/>
      <c r="B182" s="38"/>
      <c r="C182" s="181" t="s">
        <v>372</v>
      </c>
      <c r="D182" s="181" t="s">
        <v>167</v>
      </c>
      <c r="E182" s="182" t="s">
        <v>4340</v>
      </c>
      <c r="F182" s="183" t="s">
        <v>4341</v>
      </c>
      <c r="G182" s="184" t="s">
        <v>256</v>
      </c>
      <c r="H182" s="185">
        <v>0.58699999999999997</v>
      </c>
      <c r="I182" s="186"/>
      <c r="J182" s="187">
        <f>ROUND(I182*H182,2)</f>
        <v>0</v>
      </c>
      <c r="K182" s="183" t="s">
        <v>171</v>
      </c>
      <c r="L182" s="42"/>
      <c r="M182" s="188" t="s">
        <v>19</v>
      </c>
      <c r="N182" s="189" t="s">
        <v>41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226</v>
      </c>
      <c r="AT182" s="192" t="s">
        <v>167</v>
      </c>
      <c r="AU182" s="192" t="s">
        <v>79</v>
      </c>
      <c r="AY182" s="20" t="s">
        <v>165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79</v>
      </c>
      <c r="BK182" s="193">
        <f>ROUND(I182*H182,2)</f>
        <v>0</v>
      </c>
      <c r="BL182" s="20" t="s">
        <v>226</v>
      </c>
      <c r="BM182" s="192" t="s">
        <v>4342</v>
      </c>
    </row>
    <row r="183" spans="1:65" s="2" customFormat="1" ht="11.25">
      <c r="A183" s="37"/>
      <c r="B183" s="38"/>
      <c r="C183" s="39"/>
      <c r="D183" s="194" t="s">
        <v>172</v>
      </c>
      <c r="E183" s="39"/>
      <c r="F183" s="195" t="s">
        <v>4343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172</v>
      </c>
      <c r="AU183" s="20" t="s">
        <v>79</v>
      </c>
    </row>
    <row r="184" spans="1:65" s="2" customFormat="1" ht="62.65" customHeight="1">
      <c r="A184" s="37"/>
      <c r="B184" s="38"/>
      <c r="C184" s="181" t="s">
        <v>297</v>
      </c>
      <c r="D184" s="181" t="s">
        <v>167</v>
      </c>
      <c r="E184" s="182" t="s">
        <v>4344</v>
      </c>
      <c r="F184" s="183" t="s">
        <v>4345</v>
      </c>
      <c r="G184" s="184" t="s">
        <v>256</v>
      </c>
      <c r="H184" s="185">
        <v>0.58699999999999997</v>
      </c>
      <c r="I184" s="186"/>
      <c r="J184" s="187">
        <f>ROUND(I184*H184,2)</f>
        <v>0</v>
      </c>
      <c r="K184" s="183" t="s">
        <v>171</v>
      </c>
      <c r="L184" s="42"/>
      <c r="M184" s="188" t="s">
        <v>19</v>
      </c>
      <c r="N184" s="189" t="s">
        <v>41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226</v>
      </c>
      <c r="AT184" s="192" t="s">
        <v>167</v>
      </c>
      <c r="AU184" s="192" t="s">
        <v>79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226</v>
      </c>
      <c r="BM184" s="192" t="s">
        <v>4346</v>
      </c>
    </row>
    <row r="185" spans="1:65" s="2" customFormat="1" ht="11.25">
      <c r="A185" s="37"/>
      <c r="B185" s="38"/>
      <c r="C185" s="39"/>
      <c r="D185" s="194" t="s">
        <v>172</v>
      </c>
      <c r="E185" s="39"/>
      <c r="F185" s="195" t="s">
        <v>4347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172</v>
      </c>
      <c r="AU185" s="20" t="s">
        <v>79</v>
      </c>
    </row>
    <row r="186" spans="1:65" s="12" customFormat="1" ht="20.85" customHeight="1">
      <c r="B186" s="165"/>
      <c r="C186" s="166"/>
      <c r="D186" s="167" t="s">
        <v>68</v>
      </c>
      <c r="E186" s="179" t="s">
        <v>4348</v>
      </c>
      <c r="F186" s="179" t="s">
        <v>4349</v>
      </c>
      <c r="G186" s="166"/>
      <c r="H186" s="166"/>
      <c r="I186" s="169"/>
      <c r="J186" s="180">
        <f>BK186</f>
        <v>0</v>
      </c>
      <c r="K186" s="166"/>
      <c r="L186" s="171"/>
      <c r="M186" s="172"/>
      <c r="N186" s="173"/>
      <c r="O186" s="173"/>
      <c r="P186" s="174">
        <f>SUM(P187:P190)</f>
        <v>0</v>
      </c>
      <c r="Q186" s="173"/>
      <c r="R186" s="174">
        <f>SUM(R187:R190)</f>
        <v>0.21137999999999998</v>
      </c>
      <c r="S186" s="173"/>
      <c r="T186" s="175">
        <f>SUM(T187:T190)</f>
        <v>0</v>
      </c>
      <c r="AR186" s="176" t="s">
        <v>79</v>
      </c>
      <c r="AT186" s="177" t="s">
        <v>68</v>
      </c>
      <c r="AU186" s="177" t="s">
        <v>79</v>
      </c>
      <c r="AY186" s="176" t="s">
        <v>165</v>
      </c>
      <c r="BK186" s="178">
        <f>SUM(BK187:BK190)</f>
        <v>0</v>
      </c>
    </row>
    <row r="187" spans="1:65" s="2" customFormat="1" ht="21.75" customHeight="1">
      <c r="A187" s="37"/>
      <c r="B187" s="38"/>
      <c r="C187" s="181" t="s">
        <v>385</v>
      </c>
      <c r="D187" s="181" t="s">
        <v>167</v>
      </c>
      <c r="E187" s="182" t="s">
        <v>4350</v>
      </c>
      <c r="F187" s="183" t="s">
        <v>4351</v>
      </c>
      <c r="G187" s="184" t="s">
        <v>170</v>
      </c>
      <c r="H187" s="185">
        <v>24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41</v>
      </c>
      <c r="O187" s="67"/>
      <c r="P187" s="190">
        <f>O187*H187</f>
        <v>0</v>
      </c>
      <c r="Q187" s="190">
        <v>1.42E-3</v>
      </c>
      <c r="R187" s="190">
        <f>Q187*H187</f>
        <v>3.4079999999999999E-2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85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4352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4353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85</v>
      </c>
    </row>
    <row r="189" spans="1:65" s="2" customFormat="1" ht="21.75" customHeight="1">
      <c r="A189" s="37"/>
      <c r="B189" s="38"/>
      <c r="C189" s="181" t="s">
        <v>302</v>
      </c>
      <c r="D189" s="181" t="s">
        <v>167</v>
      </c>
      <c r="E189" s="182" t="s">
        <v>4354</v>
      </c>
      <c r="F189" s="183" t="s">
        <v>4355</v>
      </c>
      <c r="G189" s="184" t="s">
        <v>170</v>
      </c>
      <c r="H189" s="185">
        <v>90</v>
      </c>
      <c r="I189" s="186"/>
      <c r="J189" s="187">
        <f>ROUND(I189*H189,2)</f>
        <v>0</v>
      </c>
      <c r="K189" s="183" t="s">
        <v>171</v>
      </c>
      <c r="L189" s="42"/>
      <c r="M189" s="188" t="s">
        <v>19</v>
      </c>
      <c r="N189" s="189" t="s">
        <v>41</v>
      </c>
      <c r="O189" s="67"/>
      <c r="P189" s="190">
        <f>O189*H189</f>
        <v>0</v>
      </c>
      <c r="Q189" s="190">
        <v>1.97E-3</v>
      </c>
      <c r="R189" s="190">
        <f>Q189*H189</f>
        <v>0.17729999999999999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226</v>
      </c>
      <c r="AT189" s="192" t="s">
        <v>167</v>
      </c>
      <c r="AU189" s="192" t="s">
        <v>85</v>
      </c>
      <c r="AY189" s="20" t="s">
        <v>165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4356</v>
      </c>
    </row>
    <row r="190" spans="1:65" s="2" customFormat="1" ht="11.25">
      <c r="A190" s="37"/>
      <c r="B190" s="38"/>
      <c r="C190" s="39"/>
      <c r="D190" s="194" t="s">
        <v>172</v>
      </c>
      <c r="E190" s="39"/>
      <c r="F190" s="195" t="s">
        <v>4357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172</v>
      </c>
      <c r="AU190" s="20" t="s">
        <v>85</v>
      </c>
    </row>
    <row r="191" spans="1:65" s="12" customFormat="1" ht="20.85" customHeight="1">
      <c r="B191" s="165"/>
      <c r="C191" s="166"/>
      <c r="D191" s="167" t="s">
        <v>68</v>
      </c>
      <c r="E191" s="179" t="s">
        <v>4358</v>
      </c>
      <c r="F191" s="179" t="s">
        <v>4359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SUM(P192:P199)</f>
        <v>0</v>
      </c>
      <c r="Q191" s="173"/>
      <c r="R191" s="174">
        <f>SUM(R192:R199)</f>
        <v>2.8484499999999999E-2</v>
      </c>
      <c r="S191" s="173"/>
      <c r="T191" s="175">
        <f>SUM(T192:T199)</f>
        <v>0</v>
      </c>
      <c r="AR191" s="176" t="s">
        <v>79</v>
      </c>
      <c r="AT191" s="177" t="s">
        <v>68</v>
      </c>
      <c r="AU191" s="177" t="s">
        <v>79</v>
      </c>
      <c r="AY191" s="176" t="s">
        <v>165</v>
      </c>
      <c r="BK191" s="178">
        <f>SUM(BK192:BK199)</f>
        <v>0</v>
      </c>
    </row>
    <row r="192" spans="1:65" s="2" customFormat="1" ht="37.9" customHeight="1">
      <c r="A192" s="37"/>
      <c r="B192" s="38"/>
      <c r="C192" s="181" t="s">
        <v>397</v>
      </c>
      <c r="D192" s="181" t="s">
        <v>167</v>
      </c>
      <c r="E192" s="182" t="s">
        <v>4360</v>
      </c>
      <c r="F192" s="183" t="s">
        <v>4361</v>
      </c>
      <c r="G192" s="184" t="s">
        <v>290</v>
      </c>
      <c r="H192" s="185">
        <v>14</v>
      </c>
      <c r="I192" s="186"/>
      <c r="J192" s="187">
        <f>ROUND(I192*H192,2)</f>
        <v>0</v>
      </c>
      <c r="K192" s="183" t="s">
        <v>171</v>
      </c>
      <c r="L192" s="42"/>
      <c r="M192" s="188" t="s">
        <v>19</v>
      </c>
      <c r="N192" s="189" t="s">
        <v>41</v>
      </c>
      <c r="O192" s="67"/>
      <c r="P192" s="190">
        <f>O192*H192</f>
        <v>0</v>
      </c>
      <c r="Q192" s="190">
        <v>3.0000000000000001E-5</v>
      </c>
      <c r="R192" s="190">
        <f>Q192*H192</f>
        <v>4.2000000000000002E-4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226</v>
      </c>
      <c r="AT192" s="192" t="s">
        <v>167</v>
      </c>
      <c r="AU192" s="192" t="s">
        <v>85</v>
      </c>
      <c r="AY192" s="20" t="s">
        <v>165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79</v>
      </c>
      <c r="BK192" s="193">
        <f>ROUND(I192*H192,2)</f>
        <v>0</v>
      </c>
      <c r="BL192" s="20" t="s">
        <v>226</v>
      </c>
      <c r="BM192" s="192" t="s">
        <v>4362</v>
      </c>
    </row>
    <row r="193" spans="1:65" s="2" customFormat="1" ht="11.25">
      <c r="A193" s="37"/>
      <c r="B193" s="38"/>
      <c r="C193" s="39"/>
      <c r="D193" s="194" t="s">
        <v>172</v>
      </c>
      <c r="E193" s="39"/>
      <c r="F193" s="195" t="s">
        <v>4363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172</v>
      </c>
      <c r="AU193" s="20" t="s">
        <v>85</v>
      </c>
    </row>
    <row r="194" spans="1:65" s="2" customFormat="1" ht="24.2" customHeight="1">
      <c r="A194" s="37"/>
      <c r="B194" s="38"/>
      <c r="C194" s="233" t="s">
        <v>312</v>
      </c>
      <c r="D194" s="233" t="s">
        <v>502</v>
      </c>
      <c r="E194" s="234" t="s">
        <v>2517</v>
      </c>
      <c r="F194" s="235" t="s">
        <v>2518</v>
      </c>
      <c r="G194" s="236" t="s">
        <v>290</v>
      </c>
      <c r="H194" s="237">
        <v>14</v>
      </c>
      <c r="I194" s="238"/>
      <c r="J194" s="239">
        <f>ROUND(I194*H194,2)</f>
        <v>0</v>
      </c>
      <c r="K194" s="235" t="s">
        <v>171</v>
      </c>
      <c r="L194" s="240"/>
      <c r="M194" s="241" t="s">
        <v>19</v>
      </c>
      <c r="N194" s="242" t="s">
        <v>41</v>
      </c>
      <c r="O194" s="67"/>
      <c r="P194" s="190">
        <f>O194*H194</f>
        <v>0</v>
      </c>
      <c r="Q194" s="190">
        <v>1.4E-3</v>
      </c>
      <c r="R194" s="190">
        <f>Q194*H194</f>
        <v>1.9599999999999999E-2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297</v>
      </c>
      <c r="AT194" s="192" t="s">
        <v>502</v>
      </c>
      <c r="AU194" s="192" t="s">
        <v>85</v>
      </c>
      <c r="AY194" s="20" t="s">
        <v>165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226</v>
      </c>
      <c r="BM194" s="192" t="s">
        <v>4364</v>
      </c>
    </row>
    <row r="195" spans="1:65" s="2" customFormat="1" ht="44.25" customHeight="1">
      <c r="A195" s="37"/>
      <c r="B195" s="38"/>
      <c r="C195" s="181" t="s">
        <v>426</v>
      </c>
      <c r="D195" s="181" t="s">
        <v>167</v>
      </c>
      <c r="E195" s="182" t="s">
        <v>4365</v>
      </c>
      <c r="F195" s="183" t="s">
        <v>4366</v>
      </c>
      <c r="G195" s="184" t="s">
        <v>290</v>
      </c>
      <c r="H195" s="185">
        <v>14</v>
      </c>
      <c r="I195" s="186"/>
      <c r="J195" s="187">
        <f>ROUND(I195*H195,2)</f>
        <v>0</v>
      </c>
      <c r="K195" s="183" t="s">
        <v>171</v>
      </c>
      <c r="L195" s="42"/>
      <c r="M195" s="188" t="s">
        <v>19</v>
      </c>
      <c r="N195" s="189" t="s">
        <v>41</v>
      </c>
      <c r="O195" s="67"/>
      <c r="P195" s="190">
        <f>O195*H195</f>
        <v>0</v>
      </c>
      <c r="Q195" s="190">
        <v>1.75E-6</v>
      </c>
      <c r="R195" s="190">
        <f>Q195*H195</f>
        <v>2.4499999999999999E-5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226</v>
      </c>
      <c r="AT195" s="192" t="s">
        <v>167</v>
      </c>
      <c r="AU195" s="192" t="s">
        <v>85</v>
      </c>
      <c r="AY195" s="20" t="s">
        <v>165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226</v>
      </c>
      <c r="BM195" s="192" t="s">
        <v>4367</v>
      </c>
    </row>
    <row r="196" spans="1:65" s="2" customFormat="1" ht="11.25">
      <c r="A196" s="37"/>
      <c r="B196" s="38"/>
      <c r="C196" s="39"/>
      <c r="D196" s="194" t="s">
        <v>172</v>
      </c>
      <c r="E196" s="39"/>
      <c r="F196" s="195" t="s">
        <v>4368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172</v>
      </c>
      <c r="AU196" s="20" t="s">
        <v>85</v>
      </c>
    </row>
    <row r="197" spans="1:65" s="13" customFormat="1" ht="11.25">
      <c r="B197" s="199"/>
      <c r="C197" s="200"/>
      <c r="D197" s="201" t="s">
        <v>181</v>
      </c>
      <c r="E197" s="202" t="s">
        <v>19</v>
      </c>
      <c r="F197" s="203" t="s">
        <v>4369</v>
      </c>
      <c r="G197" s="200"/>
      <c r="H197" s="204">
        <v>14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181</v>
      </c>
      <c r="AU197" s="210" t="s">
        <v>85</v>
      </c>
      <c r="AV197" s="13" t="s">
        <v>79</v>
      </c>
      <c r="AW197" s="13" t="s">
        <v>31</v>
      </c>
      <c r="AX197" s="13" t="s">
        <v>73</v>
      </c>
      <c r="AY197" s="210" t="s">
        <v>165</v>
      </c>
    </row>
    <row r="198" spans="1:65" s="2" customFormat="1" ht="21.75" customHeight="1">
      <c r="A198" s="37"/>
      <c r="B198" s="38"/>
      <c r="C198" s="233" t="s">
        <v>318</v>
      </c>
      <c r="D198" s="233" t="s">
        <v>502</v>
      </c>
      <c r="E198" s="234" t="s">
        <v>4370</v>
      </c>
      <c r="F198" s="235" t="s">
        <v>4371</v>
      </c>
      <c r="G198" s="236" t="s">
        <v>290</v>
      </c>
      <c r="H198" s="237">
        <v>5</v>
      </c>
      <c r="I198" s="238"/>
      <c r="J198" s="239">
        <f>ROUND(I198*H198,2)</f>
        <v>0</v>
      </c>
      <c r="K198" s="235" t="s">
        <v>171</v>
      </c>
      <c r="L198" s="240"/>
      <c r="M198" s="241" t="s">
        <v>19</v>
      </c>
      <c r="N198" s="242" t="s">
        <v>41</v>
      </c>
      <c r="O198" s="67"/>
      <c r="P198" s="190">
        <f>O198*H198</f>
        <v>0</v>
      </c>
      <c r="Q198" s="190">
        <v>1.3999999999999999E-4</v>
      </c>
      <c r="R198" s="190">
        <f>Q198*H198</f>
        <v>6.9999999999999988E-4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297</v>
      </c>
      <c r="AT198" s="192" t="s">
        <v>502</v>
      </c>
      <c r="AU198" s="192" t="s">
        <v>85</v>
      </c>
      <c r="AY198" s="20" t="s">
        <v>165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226</v>
      </c>
      <c r="BM198" s="192" t="s">
        <v>4372</v>
      </c>
    </row>
    <row r="199" spans="1:65" s="2" customFormat="1" ht="16.5" customHeight="1">
      <c r="A199" s="37"/>
      <c r="B199" s="38"/>
      <c r="C199" s="233" t="s">
        <v>438</v>
      </c>
      <c r="D199" s="233" t="s">
        <v>502</v>
      </c>
      <c r="E199" s="234" t="s">
        <v>4373</v>
      </c>
      <c r="F199" s="235" t="s">
        <v>4374</v>
      </c>
      <c r="G199" s="236" t="s">
        <v>290</v>
      </c>
      <c r="H199" s="237">
        <v>9</v>
      </c>
      <c r="I199" s="238"/>
      <c r="J199" s="239">
        <f>ROUND(I199*H199,2)</f>
        <v>0</v>
      </c>
      <c r="K199" s="235" t="s">
        <v>171</v>
      </c>
      <c r="L199" s="240"/>
      <c r="M199" s="241" t="s">
        <v>19</v>
      </c>
      <c r="N199" s="242" t="s">
        <v>41</v>
      </c>
      <c r="O199" s="67"/>
      <c r="P199" s="190">
        <f>O199*H199</f>
        <v>0</v>
      </c>
      <c r="Q199" s="190">
        <v>8.5999999999999998E-4</v>
      </c>
      <c r="R199" s="190">
        <f>Q199*H199</f>
        <v>7.7399999999999995E-3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297</v>
      </c>
      <c r="AT199" s="192" t="s">
        <v>502</v>
      </c>
      <c r="AU199" s="192" t="s">
        <v>85</v>
      </c>
      <c r="AY199" s="20" t="s">
        <v>165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226</v>
      </c>
      <c r="BM199" s="192" t="s">
        <v>4375</v>
      </c>
    </row>
    <row r="200" spans="1:65" s="12" customFormat="1" ht="20.85" customHeight="1">
      <c r="B200" s="165"/>
      <c r="C200" s="166"/>
      <c r="D200" s="167" t="s">
        <v>68</v>
      </c>
      <c r="E200" s="179" t="s">
        <v>4376</v>
      </c>
      <c r="F200" s="179" t="s">
        <v>4377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SUM(P201:P218)</f>
        <v>0</v>
      </c>
      <c r="Q200" s="173"/>
      <c r="R200" s="174">
        <f>SUM(R201:R218)</f>
        <v>0.32940749999999996</v>
      </c>
      <c r="S200" s="173"/>
      <c r="T200" s="175">
        <f>SUM(T201:T218)</f>
        <v>0</v>
      </c>
      <c r="AR200" s="176" t="s">
        <v>79</v>
      </c>
      <c r="AT200" s="177" t="s">
        <v>68</v>
      </c>
      <c r="AU200" s="177" t="s">
        <v>79</v>
      </c>
      <c r="AY200" s="176" t="s">
        <v>165</v>
      </c>
      <c r="BK200" s="178">
        <f>SUM(BK201:BK218)</f>
        <v>0</v>
      </c>
    </row>
    <row r="201" spans="1:65" s="2" customFormat="1" ht="21.75" customHeight="1">
      <c r="A201" s="37"/>
      <c r="B201" s="38"/>
      <c r="C201" s="181" t="s">
        <v>324</v>
      </c>
      <c r="D201" s="181" t="s">
        <v>167</v>
      </c>
      <c r="E201" s="182" t="s">
        <v>4378</v>
      </c>
      <c r="F201" s="183" t="s">
        <v>4379</v>
      </c>
      <c r="G201" s="184" t="s">
        <v>170</v>
      </c>
      <c r="H201" s="185">
        <v>30</v>
      </c>
      <c r="I201" s="186"/>
      <c r="J201" s="187">
        <f>ROUND(I201*H201,2)</f>
        <v>0</v>
      </c>
      <c r="K201" s="183" t="s">
        <v>171</v>
      </c>
      <c r="L201" s="42"/>
      <c r="M201" s="188" t="s">
        <v>19</v>
      </c>
      <c r="N201" s="189" t="s">
        <v>41</v>
      </c>
      <c r="O201" s="67"/>
      <c r="P201" s="190">
        <f>O201*H201</f>
        <v>0</v>
      </c>
      <c r="Q201" s="190">
        <v>4.0000000000000002E-4</v>
      </c>
      <c r="R201" s="190">
        <f>Q201*H201</f>
        <v>1.2E-2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226</v>
      </c>
      <c r="AT201" s="192" t="s">
        <v>167</v>
      </c>
      <c r="AU201" s="192" t="s">
        <v>85</v>
      </c>
      <c r="AY201" s="20" t="s">
        <v>165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79</v>
      </c>
      <c r="BK201" s="193">
        <f>ROUND(I201*H201,2)</f>
        <v>0</v>
      </c>
      <c r="BL201" s="20" t="s">
        <v>226</v>
      </c>
      <c r="BM201" s="192" t="s">
        <v>4380</v>
      </c>
    </row>
    <row r="202" spans="1:65" s="2" customFormat="1" ht="11.25">
      <c r="A202" s="37"/>
      <c r="B202" s="38"/>
      <c r="C202" s="39"/>
      <c r="D202" s="194" t="s">
        <v>172</v>
      </c>
      <c r="E202" s="39"/>
      <c r="F202" s="195" t="s">
        <v>4381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172</v>
      </c>
      <c r="AU202" s="20" t="s">
        <v>85</v>
      </c>
    </row>
    <row r="203" spans="1:65" s="2" customFormat="1" ht="21.75" customHeight="1">
      <c r="A203" s="37"/>
      <c r="B203" s="38"/>
      <c r="C203" s="181" t="s">
        <v>449</v>
      </c>
      <c r="D203" s="181" t="s">
        <v>167</v>
      </c>
      <c r="E203" s="182" t="s">
        <v>4382</v>
      </c>
      <c r="F203" s="183" t="s">
        <v>4383</v>
      </c>
      <c r="G203" s="184" t="s">
        <v>170</v>
      </c>
      <c r="H203" s="185">
        <v>18</v>
      </c>
      <c r="I203" s="186"/>
      <c r="J203" s="187">
        <f>ROUND(I203*H203,2)</f>
        <v>0</v>
      </c>
      <c r="K203" s="183" t="s">
        <v>171</v>
      </c>
      <c r="L203" s="42"/>
      <c r="M203" s="188" t="s">
        <v>19</v>
      </c>
      <c r="N203" s="189" t="s">
        <v>41</v>
      </c>
      <c r="O203" s="67"/>
      <c r="P203" s="190">
        <f>O203*H203</f>
        <v>0</v>
      </c>
      <c r="Q203" s="190">
        <v>4.0999999999999999E-4</v>
      </c>
      <c r="R203" s="190">
        <f>Q203*H203</f>
        <v>7.3799999999999994E-3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226</v>
      </c>
      <c r="AT203" s="192" t="s">
        <v>167</v>
      </c>
      <c r="AU203" s="192" t="s">
        <v>85</v>
      </c>
      <c r="AY203" s="20" t="s">
        <v>165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79</v>
      </c>
      <c r="BK203" s="193">
        <f>ROUND(I203*H203,2)</f>
        <v>0</v>
      </c>
      <c r="BL203" s="20" t="s">
        <v>226</v>
      </c>
      <c r="BM203" s="192" t="s">
        <v>4384</v>
      </c>
    </row>
    <row r="204" spans="1:65" s="2" customFormat="1" ht="11.25">
      <c r="A204" s="37"/>
      <c r="B204" s="38"/>
      <c r="C204" s="39"/>
      <c r="D204" s="194" t="s">
        <v>172</v>
      </c>
      <c r="E204" s="39"/>
      <c r="F204" s="195" t="s">
        <v>4385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172</v>
      </c>
      <c r="AU204" s="20" t="s">
        <v>85</v>
      </c>
    </row>
    <row r="205" spans="1:65" s="2" customFormat="1" ht="21.75" customHeight="1">
      <c r="A205" s="37"/>
      <c r="B205" s="38"/>
      <c r="C205" s="181" t="s">
        <v>330</v>
      </c>
      <c r="D205" s="181" t="s">
        <v>167</v>
      </c>
      <c r="E205" s="182" t="s">
        <v>4386</v>
      </c>
      <c r="F205" s="183" t="s">
        <v>4387</v>
      </c>
      <c r="G205" s="184" t="s">
        <v>170</v>
      </c>
      <c r="H205" s="185">
        <v>15</v>
      </c>
      <c r="I205" s="186"/>
      <c r="J205" s="187">
        <f>ROUND(I205*H205,2)</f>
        <v>0</v>
      </c>
      <c r="K205" s="183" t="s">
        <v>171</v>
      </c>
      <c r="L205" s="42"/>
      <c r="M205" s="188" t="s">
        <v>19</v>
      </c>
      <c r="N205" s="189" t="s">
        <v>41</v>
      </c>
      <c r="O205" s="67"/>
      <c r="P205" s="190">
        <f>O205*H205</f>
        <v>0</v>
      </c>
      <c r="Q205" s="190">
        <v>4.7649999999999998E-4</v>
      </c>
      <c r="R205" s="190">
        <f>Q205*H205</f>
        <v>7.1474999999999993E-3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226</v>
      </c>
      <c r="AT205" s="192" t="s">
        <v>167</v>
      </c>
      <c r="AU205" s="192" t="s">
        <v>85</v>
      </c>
      <c r="AY205" s="20" t="s">
        <v>165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226</v>
      </c>
      <c r="BM205" s="192" t="s">
        <v>4388</v>
      </c>
    </row>
    <row r="206" spans="1:65" s="2" customFormat="1" ht="11.25">
      <c r="A206" s="37"/>
      <c r="B206" s="38"/>
      <c r="C206" s="39"/>
      <c r="D206" s="194" t="s">
        <v>172</v>
      </c>
      <c r="E206" s="39"/>
      <c r="F206" s="195" t="s">
        <v>4389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172</v>
      </c>
      <c r="AU206" s="20" t="s">
        <v>85</v>
      </c>
    </row>
    <row r="207" spans="1:65" s="2" customFormat="1" ht="21.75" customHeight="1">
      <c r="A207" s="37"/>
      <c r="B207" s="38"/>
      <c r="C207" s="181" t="s">
        <v>459</v>
      </c>
      <c r="D207" s="181" t="s">
        <v>167</v>
      </c>
      <c r="E207" s="182" t="s">
        <v>4390</v>
      </c>
      <c r="F207" s="183" t="s">
        <v>4391</v>
      </c>
      <c r="G207" s="184" t="s">
        <v>170</v>
      </c>
      <c r="H207" s="185">
        <v>48</v>
      </c>
      <c r="I207" s="186"/>
      <c r="J207" s="187">
        <f>ROUND(I207*H207,2)</f>
        <v>0</v>
      </c>
      <c r="K207" s="183" t="s">
        <v>171</v>
      </c>
      <c r="L207" s="42"/>
      <c r="M207" s="188" t="s">
        <v>19</v>
      </c>
      <c r="N207" s="189" t="s">
        <v>41</v>
      </c>
      <c r="O207" s="67"/>
      <c r="P207" s="190">
        <f>O207*H207</f>
        <v>0</v>
      </c>
      <c r="Q207" s="190">
        <v>7.1000000000000002E-4</v>
      </c>
      <c r="R207" s="190">
        <f>Q207*H207</f>
        <v>3.4079999999999999E-2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226</v>
      </c>
      <c r="AT207" s="192" t="s">
        <v>167</v>
      </c>
      <c r="AU207" s="192" t="s">
        <v>85</v>
      </c>
      <c r="AY207" s="20" t="s">
        <v>165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226</v>
      </c>
      <c r="BM207" s="192" t="s">
        <v>4392</v>
      </c>
    </row>
    <row r="208" spans="1:65" s="2" customFormat="1" ht="11.25">
      <c r="A208" s="37"/>
      <c r="B208" s="38"/>
      <c r="C208" s="39"/>
      <c r="D208" s="194" t="s">
        <v>172</v>
      </c>
      <c r="E208" s="39"/>
      <c r="F208" s="195" t="s">
        <v>4393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172</v>
      </c>
      <c r="AU208" s="20" t="s">
        <v>85</v>
      </c>
    </row>
    <row r="209" spans="1:65" s="2" customFormat="1" ht="21.75" customHeight="1">
      <c r="A209" s="37"/>
      <c r="B209" s="38"/>
      <c r="C209" s="181" t="s">
        <v>335</v>
      </c>
      <c r="D209" s="181" t="s">
        <v>167</v>
      </c>
      <c r="E209" s="182" t="s">
        <v>4394</v>
      </c>
      <c r="F209" s="183" t="s">
        <v>4395</v>
      </c>
      <c r="G209" s="184" t="s">
        <v>170</v>
      </c>
      <c r="H209" s="185">
        <v>120</v>
      </c>
      <c r="I209" s="186"/>
      <c r="J209" s="187">
        <f>ROUND(I209*H209,2)</f>
        <v>0</v>
      </c>
      <c r="K209" s="183" t="s">
        <v>171</v>
      </c>
      <c r="L209" s="42"/>
      <c r="M209" s="188" t="s">
        <v>19</v>
      </c>
      <c r="N209" s="189" t="s">
        <v>41</v>
      </c>
      <c r="O209" s="67"/>
      <c r="P209" s="190">
        <f>O209*H209</f>
        <v>0</v>
      </c>
      <c r="Q209" s="190">
        <v>2.2399999999999998E-3</v>
      </c>
      <c r="R209" s="190">
        <f>Q209*H209</f>
        <v>0.26879999999999998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226</v>
      </c>
      <c r="AT209" s="192" t="s">
        <v>167</v>
      </c>
      <c r="AU209" s="192" t="s">
        <v>85</v>
      </c>
      <c r="AY209" s="20" t="s">
        <v>165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79</v>
      </c>
      <c r="BK209" s="193">
        <f>ROUND(I209*H209,2)</f>
        <v>0</v>
      </c>
      <c r="BL209" s="20" t="s">
        <v>226</v>
      </c>
      <c r="BM209" s="192" t="s">
        <v>4396</v>
      </c>
    </row>
    <row r="210" spans="1:65" s="2" customFormat="1" ht="11.25">
      <c r="A210" s="37"/>
      <c r="B210" s="38"/>
      <c r="C210" s="39"/>
      <c r="D210" s="194" t="s">
        <v>172</v>
      </c>
      <c r="E210" s="39"/>
      <c r="F210" s="195" t="s">
        <v>4397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172</v>
      </c>
      <c r="AU210" s="20" t="s">
        <v>85</v>
      </c>
    </row>
    <row r="211" spans="1:65" s="2" customFormat="1" ht="24.2" customHeight="1">
      <c r="A211" s="37"/>
      <c r="B211" s="38"/>
      <c r="C211" s="181" t="s">
        <v>469</v>
      </c>
      <c r="D211" s="181" t="s">
        <v>167</v>
      </c>
      <c r="E211" s="182" t="s">
        <v>4398</v>
      </c>
      <c r="F211" s="183" t="s">
        <v>4399</v>
      </c>
      <c r="G211" s="184" t="s">
        <v>290</v>
      </c>
      <c r="H211" s="185">
        <v>20</v>
      </c>
      <c r="I211" s="186"/>
      <c r="J211" s="187">
        <f>ROUND(I211*H211,2)</f>
        <v>0</v>
      </c>
      <c r="K211" s="183" t="s">
        <v>171</v>
      </c>
      <c r="L211" s="42"/>
      <c r="M211" s="188" t="s">
        <v>19</v>
      </c>
      <c r="N211" s="189" t="s">
        <v>41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226</v>
      </c>
      <c r="AT211" s="192" t="s">
        <v>167</v>
      </c>
      <c r="AU211" s="192" t="s">
        <v>85</v>
      </c>
      <c r="AY211" s="20" t="s">
        <v>165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226</v>
      </c>
      <c r="BM211" s="192" t="s">
        <v>4400</v>
      </c>
    </row>
    <row r="212" spans="1:65" s="2" customFormat="1" ht="11.25">
      <c r="A212" s="37"/>
      <c r="B212" s="38"/>
      <c r="C212" s="39"/>
      <c r="D212" s="194" t="s">
        <v>172</v>
      </c>
      <c r="E212" s="39"/>
      <c r="F212" s="195" t="s">
        <v>4401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172</v>
      </c>
      <c r="AU212" s="20" t="s">
        <v>85</v>
      </c>
    </row>
    <row r="213" spans="1:65" s="2" customFormat="1" ht="24.2" customHeight="1">
      <c r="A213" s="37"/>
      <c r="B213" s="38"/>
      <c r="C213" s="181" t="s">
        <v>351</v>
      </c>
      <c r="D213" s="181" t="s">
        <v>167</v>
      </c>
      <c r="E213" s="182" t="s">
        <v>4402</v>
      </c>
      <c r="F213" s="183" t="s">
        <v>4403</v>
      </c>
      <c r="G213" s="184" t="s">
        <v>290</v>
      </c>
      <c r="H213" s="185">
        <v>15</v>
      </c>
      <c r="I213" s="186"/>
      <c r="J213" s="187">
        <f>ROUND(I213*H213,2)</f>
        <v>0</v>
      </c>
      <c r="K213" s="183" t="s">
        <v>171</v>
      </c>
      <c r="L213" s="42"/>
      <c r="M213" s="188" t="s">
        <v>19</v>
      </c>
      <c r="N213" s="189" t="s">
        <v>41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226</v>
      </c>
      <c r="AT213" s="192" t="s">
        <v>167</v>
      </c>
      <c r="AU213" s="192" t="s">
        <v>85</v>
      </c>
      <c r="AY213" s="20" t="s">
        <v>165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79</v>
      </c>
      <c r="BK213" s="193">
        <f>ROUND(I213*H213,2)</f>
        <v>0</v>
      </c>
      <c r="BL213" s="20" t="s">
        <v>226</v>
      </c>
      <c r="BM213" s="192" t="s">
        <v>4404</v>
      </c>
    </row>
    <row r="214" spans="1:65" s="2" customFormat="1" ht="11.25">
      <c r="A214" s="37"/>
      <c r="B214" s="38"/>
      <c r="C214" s="39"/>
      <c r="D214" s="194" t="s">
        <v>172</v>
      </c>
      <c r="E214" s="39"/>
      <c r="F214" s="195" t="s">
        <v>4405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172</v>
      </c>
      <c r="AU214" s="20" t="s">
        <v>85</v>
      </c>
    </row>
    <row r="215" spans="1:65" s="2" customFormat="1" ht="24.2" customHeight="1">
      <c r="A215" s="37"/>
      <c r="B215" s="38"/>
      <c r="C215" s="181" t="s">
        <v>480</v>
      </c>
      <c r="D215" s="181" t="s">
        <v>167</v>
      </c>
      <c r="E215" s="182" t="s">
        <v>4406</v>
      </c>
      <c r="F215" s="183" t="s">
        <v>4407</v>
      </c>
      <c r="G215" s="184" t="s">
        <v>290</v>
      </c>
      <c r="H215" s="185">
        <v>20</v>
      </c>
      <c r="I215" s="186"/>
      <c r="J215" s="187">
        <f>ROUND(I215*H215,2)</f>
        <v>0</v>
      </c>
      <c r="K215" s="183" t="s">
        <v>171</v>
      </c>
      <c r="L215" s="42"/>
      <c r="M215" s="188" t="s">
        <v>19</v>
      </c>
      <c r="N215" s="189" t="s">
        <v>41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226</v>
      </c>
      <c r="AT215" s="192" t="s">
        <v>167</v>
      </c>
      <c r="AU215" s="192" t="s">
        <v>85</v>
      </c>
      <c r="AY215" s="20" t="s">
        <v>165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79</v>
      </c>
      <c r="BK215" s="193">
        <f>ROUND(I215*H215,2)</f>
        <v>0</v>
      </c>
      <c r="BL215" s="20" t="s">
        <v>226</v>
      </c>
      <c r="BM215" s="192" t="s">
        <v>4408</v>
      </c>
    </row>
    <row r="216" spans="1:65" s="2" customFormat="1" ht="11.25">
      <c r="A216" s="37"/>
      <c r="B216" s="38"/>
      <c r="C216" s="39"/>
      <c r="D216" s="194" t="s">
        <v>172</v>
      </c>
      <c r="E216" s="39"/>
      <c r="F216" s="195" t="s">
        <v>4409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172</v>
      </c>
      <c r="AU216" s="20" t="s">
        <v>85</v>
      </c>
    </row>
    <row r="217" spans="1:65" s="2" customFormat="1" ht="24.2" customHeight="1">
      <c r="A217" s="37"/>
      <c r="B217" s="38"/>
      <c r="C217" s="181" t="s">
        <v>360</v>
      </c>
      <c r="D217" s="181" t="s">
        <v>167</v>
      </c>
      <c r="E217" s="182" t="s">
        <v>4410</v>
      </c>
      <c r="F217" s="183" t="s">
        <v>4411</v>
      </c>
      <c r="G217" s="184" t="s">
        <v>290</v>
      </c>
      <c r="H217" s="185">
        <v>18</v>
      </c>
      <c r="I217" s="186"/>
      <c r="J217" s="187">
        <f>ROUND(I217*H217,2)</f>
        <v>0</v>
      </c>
      <c r="K217" s="183" t="s">
        <v>171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226</v>
      </c>
      <c r="AT217" s="192" t="s">
        <v>167</v>
      </c>
      <c r="AU217" s="192" t="s">
        <v>85</v>
      </c>
      <c r="AY217" s="20" t="s">
        <v>165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226</v>
      </c>
      <c r="BM217" s="192" t="s">
        <v>4412</v>
      </c>
    </row>
    <row r="218" spans="1:65" s="2" customFormat="1" ht="11.25">
      <c r="A218" s="37"/>
      <c r="B218" s="38"/>
      <c r="C218" s="39"/>
      <c r="D218" s="194" t="s">
        <v>172</v>
      </c>
      <c r="E218" s="39"/>
      <c r="F218" s="195" t="s">
        <v>4413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172</v>
      </c>
      <c r="AU218" s="20" t="s">
        <v>85</v>
      </c>
    </row>
    <row r="219" spans="1:65" s="12" customFormat="1" ht="20.85" customHeight="1">
      <c r="B219" s="165"/>
      <c r="C219" s="166"/>
      <c r="D219" s="167" t="s">
        <v>68</v>
      </c>
      <c r="E219" s="179" t="s">
        <v>4414</v>
      </c>
      <c r="F219" s="179" t="s">
        <v>4415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SUM(P220:P242)</f>
        <v>0</v>
      </c>
      <c r="Q219" s="173"/>
      <c r="R219" s="174">
        <f>SUM(R220:R242)</f>
        <v>1.7660000000000002E-2</v>
      </c>
      <c r="S219" s="173"/>
      <c r="T219" s="175">
        <f>SUM(T220:T242)</f>
        <v>0</v>
      </c>
      <c r="AR219" s="176" t="s">
        <v>79</v>
      </c>
      <c r="AT219" s="177" t="s">
        <v>68</v>
      </c>
      <c r="AU219" s="177" t="s">
        <v>79</v>
      </c>
      <c r="AY219" s="176" t="s">
        <v>165</v>
      </c>
      <c r="BK219" s="178">
        <f>SUM(BK220:BK242)</f>
        <v>0</v>
      </c>
    </row>
    <row r="220" spans="1:65" s="2" customFormat="1" ht="16.5" customHeight="1">
      <c r="A220" s="37"/>
      <c r="B220" s="38"/>
      <c r="C220" s="181" t="s">
        <v>490</v>
      </c>
      <c r="D220" s="181" t="s">
        <v>167</v>
      </c>
      <c r="E220" s="182" t="s">
        <v>4416</v>
      </c>
      <c r="F220" s="183" t="s">
        <v>4417</v>
      </c>
      <c r="G220" s="184" t="s">
        <v>290</v>
      </c>
      <c r="H220" s="185">
        <v>8</v>
      </c>
      <c r="I220" s="186"/>
      <c r="J220" s="187">
        <f>ROUND(I220*H220,2)</f>
        <v>0</v>
      </c>
      <c r="K220" s="183" t="s">
        <v>171</v>
      </c>
      <c r="L220" s="42"/>
      <c r="M220" s="188" t="s">
        <v>19</v>
      </c>
      <c r="N220" s="189" t="s">
        <v>41</v>
      </c>
      <c r="O220" s="67"/>
      <c r="P220" s="190">
        <f>O220*H220</f>
        <v>0</v>
      </c>
      <c r="Q220" s="190">
        <v>2.9E-4</v>
      </c>
      <c r="R220" s="190">
        <f>Q220*H220</f>
        <v>2.32E-3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226</v>
      </c>
      <c r="AT220" s="192" t="s">
        <v>167</v>
      </c>
      <c r="AU220" s="192" t="s">
        <v>85</v>
      </c>
      <c r="AY220" s="20" t="s">
        <v>165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79</v>
      </c>
      <c r="BK220" s="193">
        <f>ROUND(I220*H220,2)</f>
        <v>0</v>
      </c>
      <c r="BL220" s="20" t="s">
        <v>226</v>
      </c>
      <c r="BM220" s="192" t="s">
        <v>4418</v>
      </c>
    </row>
    <row r="221" spans="1:65" s="2" customFormat="1" ht="11.25">
      <c r="A221" s="37"/>
      <c r="B221" s="38"/>
      <c r="C221" s="39"/>
      <c r="D221" s="194" t="s">
        <v>172</v>
      </c>
      <c r="E221" s="39"/>
      <c r="F221" s="195" t="s">
        <v>4419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172</v>
      </c>
      <c r="AU221" s="20" t="s">
        <v>85</v>
      </c>
    </row>
    <row r="222" spans="1:65" s="2" customFormat="1" ht="24.2" customHeight="1">
      <c r="A222" s="37"/>
      <c r="B222" s="38"/>
      <c r="C222" s="181" t="s">
        <v>388</v>
      </c>
      <c r="D222" s="181" t="s">
        <v>167</v>
      </c>
      <c r="E222" s="182" t="s">
        <v>4420</v>
      </c>
      <c r="F222" s="183" t="s">
        <v>4421</v>
      </c>
      <c r="G222" s="184" t="s">
        <v>170</v>
      </c>
      <c r="H222" s="185">
        <v>120</v>
      </c>
      <c r="I222" s="186"/>
      <c r="J222" s="187">
        <f>ROUND(I222*H222,2)</f>
        <v>0</v>
      </c>
      <c r="K222" s="183" t="s">
        <v>171</v>
      </c>
      <c r="L222" s="42"/>
      <c r="M222" s="188" t="s">
        <v>19</v>
      </c>
      <c r="N222" s="189" t="s">
        <v>41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226</v>
      </c>
      <c r="AT222" s="192" t="s">
        <v>167</v>
      </c>
      <c r="AU222" s="192" t="s">
        <v>85</v>
      </c>
      <c r="AY222" s="20" t="s">
        <v>165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79</v>
      </c>
      <c r="BK222" s="193">
        <f>ROUND(I222*H222,2)</f>
        <v>0</v>
      </c>
      <c r="BL222" s="20" t="s">
        <v>226</v>
      </c>
      <c r="BM222" s="192" t="s">
        <v>4422</v>
      </c>
    </row>
    <row r="223" spans="1:65" s="2" customFormat="1" ht="11.25">
      <c r="A223" s="37"/>
      <c r="B223" s="38"/>
      <c r="C223" s="39"/>
      <c r="D223" s="194" t="s">
        <v>172</v>
      </c>
      <c r="E223" s="39"/>
      <c r="F223" s="195" t="s">
        <v>4423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172</v>
      </c>
      <c r="AU223" s="20" t="s">
        <v>85</v>
      </c>
    </row>
    <row r="224" spans="1:65" s="2" customFormat="1" ht="24.2" customHeight="1">
      <c r="A224" s="37"/>
      <c r="B224" s="38"/>
      <c r="C224" s="181" t="s">
        <v>501</v>
      </c>
      <c r="D224" s="181" t="s">
        <v>167</v>
      </c>
      <c r="E224" s="182" t="s">
        <v>4424</v>
      </c>
      <c r="F224" s="183" t="s">
        <v>4425</v>
      </c>
      <c r="G224" s="184" t="s">
        <v>170</v>
      </c>
      <c r="H224" s="185">
        <v>10</v>
      </c>
      <c r="I224" s="186"/>
      <c r="J224" s="187">
        <f>ROUND(I224*H224,2)</f>
        <v>0</v>
      </c>
      <c r="K224" s="183" t="s">
        <v>171</v>
      </c>
      <c r="L224" s="42"/>
      <c r="M224" s="188" t="s">
        <v>19</v>
      </c>
      <c r="N224" s="189" t="s">
        <v>41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226</v>
      </c>
      <c r="AT224" s="192" t="s">
        <v>167</v>
      </c>
      <c r="AU224" s="192" t="s">
        <v>85</v>
      </c>
      <c r="AY224" s="20" t="s">
        <v>165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79</v>
      </c>
      <c r="BK224" s="193">
        <f>ROUND(I224*H224,2)</f>
        <v>0</v>
      </c>
      <c r="BL224" s="20" t="s">
        <v>226</v>
      </c>
      <c r="BM224" s="192" t="s">
        <v>4426</v>
      </c>
    </row>
    <row r="225" spans="1:65" s="2" customFormat="1" ht="11.25">
      <c r="A225" s="37"/>
      <c r="B225" s="38"/>
      <c r="C225" s="39"/>
      <c r="D225" s="194" t="s">
        <v>172</v>
      </c>
      <c r="E225" s="39"/>
      <c r="F225" s="195" t="s">
        <v>4427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172</v>
      </c>
      <c r="AU225" s="20" t="s">
        <v>85</v>
      </c>
    </row>
    <row r="226" spans="1:65" s="2" customFormat="1" ht="24.2" customHeight="1">
      <c r="A226" s="37"/>
      <c r="B226" s="38"/>
      <c r="C226" s="181" t="s">
        <v>400</v>
      </c>
      <c r="D226" s="181" t="s">
        <v>167</v>
      </c>
      <c r="E226" s="182" t="s">
        <v>4428</v>
      </c>
      <c r="F226" s="183" t="s">
        <v>4429</v>
      </c>
      <c r="G226" s="184" t="s">
        <v>170</v>
      </c>
      <c r="H226" s="185">
        <v>218</v>
      </c>
      <c r="I226" s="186"/>
      <c r="J226" s="187">
        <f>ROUND(I226*H226,2)</f>
        <v>0</v>
      </c>
      <c r="K226" s="183" t="s">
        <v>171</v>
      </c>
      <c r="L226" s="42"/>
      <c r="M226" s="188" t="s">
        <v>19</v>
      </c>
      <c r="N226" s="189" t="s">
        <v>41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226</v>
      </c>
      <c r="AT226" s="192" t="s">
        <v>167</v>
      </c>
      <c r="AU226" s="192" t="s">
        <v>85</v>
      </c>
      <c r="AY226" s="20" t="s">
        <v>165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79</v>
      </c>
      <c r="BK226" s="193">
        <f>ROUND(I226*H226,2)</f>
        <v>0</v>
      </c>
      <c r="BL226" s="20" t="s">
        <v>226</v>
      </c>
      <c r="BM226" s="192" t="s">
        <v>4430</v>
      </c>
    </row>
    <row r="227" spans="1:65" s="2" customFormat="1" ht="11.25">
      <c r="A227" s="37"/>
      <c r="B227" s="38"/>
      <c r="C227" s="39"/>
      <c r="D227" s="194" t="s">
        <v>172</v>
      </c>
      <c r="E227" s="39"/>
      <c r="F227" s="195" t="s">
        <v>4431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172</v>
      </c>
      <c r="AU227" s="20" t="s">
        <v>85</v>
      </c>
    </row>
    <row r="228" spans="1:65" s="2" customFormat="1" ht="37.9" customHeight="1">
      <c r="A228" s="37"/>
      <c r="B228" s="38"/>
      <c r="C228" s="181" t="s">
        <v>513</v>
      </c>
      <c r="D228" s="181" t="s">
        <v>167</v>
      </c>
      <c r="E228" s="182" t="s">
        <v>4432</v>
      </c>
      <c r="F228" s="183" t="s">
        <v>4433</v>
      </c>
      <c r="G228" s="184" t="s">
        <v>290</v>
      </c>
      <c r="H228" s="185">
        <v>5</v>
      </c>
      <c r="I228" s="186"/>
      <c r="J228" s="187">
        <f>ROUND(I228*H228,2)</f>
        <v>0</v>
      </c>
      <c r="K228" s="183" t="s">
        <v>171</v>
      </c>
      <c r="L228" s="42"/>
      <c r="M228" s="188" t="s">
        <v>19</v>
      </c>
      <c r="N228" s="189" t="s">
        <v>41</v>
      </c>
      <c r="O228" s="67"/>
      <c r="P228" s="190">
        <f>O228*H228</f>
        <v>0</v>
      </c>
      <c r="Q228" s="190">
        <v>1.1999999999999999E-3</v>
      </c>
      <c r="R228" s="190">
        <f>Q228*H228</f>
        <v>5.9999999999999993E-3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226</v>
      </c>
      <c r="AT228" s="192" t="s">
        <v>167</v>
      </c>
      <c r="AU228" s="192" t="s">
        <v>85</v>
      </c>
      <c r="AY228" s="20" t="s">
        <v>165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79</v>
      </c>
      <c r="BK228" s="193">
        <f>ROUND(I228*H228,2)</f>
        <v>0</v>
      </c>
      <c r="BL228" s="20" t="s">
        <v>226</v>
      </c>
      <c r="BM228" s="192" t="s">
        <v>4434</v>
      </c>
    </row>
    <row r="229" spans="1:65" s="2" customFormat="1" ht="11.25">
      <c r="A229" s="37"/>
      <c r="B229" s="38"/>
      <c r="C229" s="39"/>
      <c r="D229" s="194" t="s">
        <v>172</v>
      </c>
      <c r="E229" s="39"/>
      <c r="F229" s="195" t="s">
        <v>4435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172</v>
      </c>
      <c r="AU229" s="20" t="s">
        <v>85</v>
      </c>
    </row>
    <row r="230" spans="1:65" s="2" customFormat="1" ht="37.9" customHeight="1">
      <c r="A230" s="37"/>
      <c r="B230" s="38"/>
      <c r="C230" s="181" t="s">
        <v>421</v>
      </c>
      <c r="D230" s="181" t="s">
        <v>167</v>
      </c>
      <c r="E230" s="182" t="s">
        <v>4436</v>
      </c>
      <c r="F230" s="183" t="s">
        <v>4437</v>
      </c>
      <c r="G230" s="184" t="s">
        <v>290</v>
      </c>
      <c r="H230" s="185">
        <v>5</v>
      </c>
      <c r="I230" s="186"/>
      <c r="J230" s="187">
        <f>ROUND(I230*H230,2)</f>
        <v>0</v>
      </c>
      <c r="K230" s="183" t="s">
        <v>171</v>
      </c>
      <c r="L230" s="42"/>
      <c r="M230" s="188" t="s">
        <v>19</v>
      </c>
      <c r="N230" s="189" t="s">
        <v>41</v>
      </c>
      <c r="O230" s="67"/>
      <c r="P230" s="190">
        <f>O230*H230</f>
        <v>0</v>
      </c>
      <c r="Q230" s="190">
        <v>5.0000000000000001E-4</v>
      </c>
      <c r="R230" s="190">
        <f>Q230*H230</f>
        <v>2.5000000000000001E-3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226</v>
      </c>
      <c r="AT230" s="192" t="s">
        <v>167</v>
      </c>
      <c r="AU230" s="192" t="s">
        <v>85</v>
      </c>
      <c r="AY230" s="20" t="s">
        <v>165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79</v>
      </c>
      <c r="BK230" s="193">
        <f>ROUND(I230*H230,2)</f>
        <v>0</v>
      </c>
      <c r="BL230" s="20" t="s">
        <v>226</v>
      </c>
      <c r="BM230" s="192" t="s">
        <v>4438</v>
      </c>
    </row>
    <row r="231" spans="1:65" s="2" customFormat="1" ht="11.25">
      <c r="A231" s="37"/>
      <c r="B231" s="38"/>
      <c r="C231" s="39"/>
      <c r="D231" s="194" t="s">
        <v>172</v>
      </c>
      <c r="E231" s="39"/>
      <c r="F231" s="195" t="s">
        <v>4439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172</v>
      </c>
      <c r="AU231" s="20" t="s">
        <v>85</v>
      </c>
    </row>
    <row r="232" spans="1:65" s="2" customFormat="1" ht="24.2" customHeight="1">
      <c r="A232" s="37"/>
      <c r="B232" s="38"/>
      <c r="C232" s="181" t="s">
        <v>523</v>
      </c>
      <c r="D232" s="181" t="s">
        <v>167</v>
      </c>
      <c r="E232" s="182" t="s">
        <v>4440</v>
      </c>
      <c r="F232" s="183" t="s">
        <v>4441</v>
      </c>
      <c r="G232" s="184" t="s">
        <v>290</v>
      </c>
      <c r="H232" s="185">
        <v>19</v>
      </c>
      <c r="I232" s="186"/>
      <c r="J232" s="187">
        <f>ROUND(I232*H232,2)</f>
        <v>0</v>
      </c>
      <c r="K232" s="183" t="s">
        <v>171</v>
      </c>
      <c r="L232" s="42"/>
      <c r="M232" s="188" t="s">
        <v>19</v>
      </c>
      <c r="N232" s="189" t="s">
        <v>41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226</v>
      </c>
      <c r="AT232" s="192" t="s">
        <v>167</v>
      </c>
      <c r="AU232" s="192" t="s">
        <v>85</v>
      </c>
      <c r="AY232" s="20" t="s">
        <v>165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226</v>
      </c>
      <c r="BM232" s="192" t="s">
        <v>4442</v>
      </c>
    </row>
    <row r="233" spans="1:65" s="2" customFormat="1" ht="11.25">
      <c r="A233" s="37"/>
      <c r="B233" s="38"/>
      <c r="C233" s="39"/>
      <c r="D233" s="194" t="s">
        <v>172</v>
      </c>
      <c r="E233" s="39"/>
      <c r="F233" s="195" t="s">
        <v>4443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172</v>
      </c>
      <c r="AU233" s="20" t="s">
        <v>85</v>
      </c>
    </row>
    <row r="234" spans="1:65" s="2" customFormat="1" ht="16.5" customHeight="1">
      <c r="A234" s="37"/>
      <c r="B234" s="38"/>
      <c r="C234" s="233" t="s">
        <v>429</v>
      </c>
      <c r="D234" s="233" t="s">
        <v>502</v>
      </c>
      <c r="E234" s="234" t="s">
        <v>4444</v>
      </c>
      <c r="F234" s="235" t="s">
        <v>4445</v>
      </c>
      <c r="G234" s="236" t="s">
        <v>290</v>
      </c>
      <c r="H234" s="237">
        <v>19</v>
      </c>
      <c r="I234" s="238"/>
      <c r="J234" s="239">
        <f>ROUND(I234*H234,2)</f>
        <v>0</v>
      </c>
      <c r="K234" s="235" t="s">
        <v>171</v>
      </c>
      <c r="L234" s="240"/>
      <c r="M234" s="241" t="s">
        <v>19</v>
      </c>
      <c r="N234" s="242" t="s">
        <v>41</v>
      </c>
      <c r="O234" s="67"/>
      <c r="P234" s="190">
        <f>O234*H234</f>
        <v>0</v>
      </c>
      <c r="Q234" s="190">
        <v>1.2E-4</v>
      </c>
      <c r="R234" s="190">
        <f>Q234*H234</f>
        <v>2.2799999999999999E-3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297</v>
      </c>
      <c r="AT234" s="192" t="s">
        <v>502</v>
      </c>
      <c r="AU234" s="192" t="s">
        <v>85</v>
      </c>
      <c r="AY234" s="20" t="s">
        <v>165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79</v>
      </c>
      <c r="BK234" s="193">
        <f>ROUND(I234*H234,2)</f>
        <v>0</v>
      </c>
      <c r="BL234" s="20" t="s">
        <v>226</v>
      </c>
      <c r="BM234" s="192" t="s">
        <v>4446</v>
      </c>
    </row>
    <row r="235" spans="1:65" s="2" customFormat="1" ht="37.9" customHeight="1">
      <c r="A235" s="37"/>
      <c r="B235" s="38"/>
      <c r="C235" s="181" t="s">
        <v>534</v>
      </c>
      <c r="D235" s="181" t="s">
        <v>167</v>
      </c>
      <c r="E235" s="182" t="s">
        <v>4447</v>
      </c>
      <c r="F235" s="183" t="s">
        <v>4448</v>
      </c>
      <c r="G235" s="184" t="s">
        <v>290</v>
      </c>
      <c r="H235" s="185">
        <v>3</v>
      </c>
      <c r="I235" s="186"/>
      <c r="J235" s="187">
        <f>ROUND(I235*H235,2)</f>
        <v>0</v>
      </c>
      <c r="K235" s="183" t="s">
        <v>171</v>
      </c>
      <c r="L235" s="42"/>
      <c r="M235" s="188" t="s">
        <v>19</v>
      </c>
      <c r="N235" s="189" t="s">
        <v>41</v>
      </c>
      <c r="O235" s="67"/>
      <c r="P235" s="190">
        <f>O235*H235</f>
        <v>0</v>
      </c>
      <c r="Q235" s="190">
        <v>1.5200000000000001E-3</v>
      </c>
      <c r="R235" s="190">
        <f>Q235*H235</f>
        <v>4.5599999999999998E-3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226</v>
      </c>
      <c r="AT235" s="192" t="s">
        <v>167</v>
      </c>
      <c r="AU235" s="192" t="s">
        <v>85</v>
      </c>
      <c r="AY235" s="20" t="s">
        <v>165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79</v>
      </c>
      <c r="BK235" s="193">
        <f>ROUND(I235*H235,2)</f>
        <v>0</v>
      </c>
      <c r="BL235" s="20" t="s">
        <v>226</v>
      </c>
      <c r="BM235" s="192" t="s">
        <v>4449</v>
      </c>
    </row>
    <row r="236" spans="1:65" s="2" customFormat="1" ht="11.25">
      <c r="A236" s="37"/>
      <c r="B236" s="38"/>
      <c r="C236" s="39"/>
      <c r="D236" s="194" t="s">
        <v>172</v>
      </c>
      <c r="E236" s="39"/>
      <c r="F236" s="195" t="s">
        <v>4450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172</v>
      </c>
      <c r="AU236" s="20" t="s">
        <v>85</v>
      </c>
    </row>
    <row r="237" spans="1:65" s="13" customFormat="1" ht="11.25">
      <c r="B237" s="199"/>
      <c r="C237" s="200"/>
      <c r="D237" s="201" t="s">
        <v>181</v>
      </c>
      <c r="E237" s="202" t="s">
        <v>19</v>
      </c>
      <c r="F237" s="203" t="s">
        <v>4451</v>
      </c>
      <c r="G237" s="200"/>
      <c r="H237" s="204">
        <v>3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181</v>
      </c>
      <c r="AU237" s="210" t="s">
        <v>85</v>
      </c>
      <c r="AV237" s="13" t="s">
        <v>79</v>
      </c>
      <c r="AW237" s="13" t="s">
        <v>31</v>
      </c>
      <c r="AX237" s="13" t="s">
        <v>73</v>
      </c>
      <c r="AY237" s="210" t="s">
        <v>165</v>
      </c>
    </row>
    <row r="238" spans="1:65" s="2" customFormat="1" ht="24.2" customHeight="1">
      <c r="A238" s="37"/>
      <c r="B238" s="38"/>
      <c r="C238" s="181" t="s">
        <v>436</v>
      </c>
      <c r="D238" s="181" t="s">
        <v>167</v>
      </c>
      <c r="E238" s="182" t="s">
        <v>4452</v>
      </c>
      <c r="F238" s="183" t="s">
        <v>4453</v>
      </c>
      <c r="G238" s="184" t="s">
        <v>537</v>
      </c>
      <c r="H238" s="185">
        <v>20</v>
      </c>
      <c r="I238" s="186"/>
      <c r="J238" s="187">
        <f>ROUND(I238*H238,2)</f>
        <v>0</v>
      </c>
      <c r="K238" s="183" t="s">
        <v>171</v>
      </c>
      <c r="L238" s="42"/>
      <c r="M238" s="188" t="s">
        <v>19</v>
      </c>
      <c r="N238" s="189" t="s">
        <v>41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226</v>
      </c>
      <c r="AT238" s="192" t="s">
        <v>167</v>
      </c>
      <c r="AU238" s="192" t="s">
        <v>85</v>
      </c>
      <c r="AY238" s="20" t="s">
        <v>165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79</v>
      </c>
      <c r="BK238" s="193">
        <f>ROUND(I238*H238,2)</f>
        <v>0</v>
      </c>
      <c r="BL238" s="20" t="s">
        <v>226</v>
      </c>
      <c r="BM238" s="192" t="s">
        <v>4454</v>
      </c>
    </row>
    <row r="239" spans="1:65" s="2" customFormat="1" ht="11.25">
      <c r="A239" s="37"/>
      <c r="B239" s="38"/>
      <c r="C239" s="39"/>
      <c r="D239" s="194" t="s">
        <v>172</v>
      </c>
      <c r="E239" s="39"/>
      <c r="F239" s="195" t="s">
        <v>4455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172</v>
      </c>
      <c r="AU239" s="20" t="s">
        <v>85</v>
      </c>
    </row>
    <row r="240" spans="1:65" s="13" customFormat="1" ht="11.25">
      <c r="B240" s="199"/>
      <c r="C240" s="200"/>
      <c r="D240" s="201" t="s">
        <v>181</v>
      </c>
      <c r="E240" s="202" t="s">
        <v>19</v>
      </c>
      <c r="F240" s="203" t="s">
        <v>4456</v>
      </c>
      <c r="G240" s="200"/>
      <c r="H240" s="204">
        <v>10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181</v>
      </c>
      <c r="AU240" s="210" t="s">
        <v>85</v>
      </c>
      <c r="AV240" s="13" t="s">
        <v>79</v>
      </c>
      <c r="AW240" s="13" t="s">
        <v>31</v>
      </c>
      <c r="AX240" s="13" t="s">
        <v>69</v>
      </c>
      <c r="AY240" s="210" t="s">
        <v>165</v>
      </c>
    </row>
    <row r="241" spans="1:65" s="13" customFormat="1" ht="11.25">
      <c r="B241" s="199"/>
      <c r="C241" s="200"/>
      <c r="D241" s="201" t="s">
        <v>181</v>
      </c>
      <c r="E241" s="202" t="s">
        <v>19</v>
      </c>
      <c r="F241" s="203" t="s">
        <v>4457</v>
      </c>
      <c r="G241" s="200"/>
      <c r="H241" s="204">
        <v>10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181</v>
      </c>
      <c r="AU241" s="210" t="s">
        <v>85</v>
      </c>
      <c r="AV241" s="13" t="s">
        <v>79</v>
      </c>
      <c r="AW241" s="13" t="s">
        <v>31</v>
      </c>
      <c r="AX241" s="13" t="s">
        <v>69</v>
      </c>
      <c r="AY241" s="210" t="s">
        <v>165</v>
      </c>
    </row>
    <row r="242" spans="1:65" s="15" customFormat="1" ht="11.25">
      <c r="B242" s="221"/>
      <c r="C242" s="222"/>
      <c r="D242" s="201" t="s">
        <v>181</v>
      </c>
      <c r="E242" s="223" t="s">
        <v>19</v>
      </c>
      <c r="F242" s="224" t="s">
        <v>184</v>
      </c>
      <c r="G242" s="222"/>
      <c r="H242" s="225">
        <v>20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181</v>
      </c>
      <c r="AU242" s="231" t="s">
        <v>85</v>
      </c>
      <c r="AV242" s="15" t="s">
        <v>88</v>
      </c>
      <c r="AW242" s="15" t="s">
        <v>31</v>
      </c>
      <c r="AX242" s="15" t="s">
        <v>73</v>
      </c>
      <c r="AY242" s="231" t="s">
        <v>165</v>
      </c>
    </row>
    <row r="243" spans="1:65" s="12" customFormat="1" ht="22.9" customHeight="1">
      <c r="B243" s="165"/>
      <c r="C243" s="166"/>
      <c r="D243" s="167" t="s">
        <v>68</v>
      </c>
      <c r="E243" s="179" t="s">
        <v>2664</v>
      </c>
      <c r="F243" s="179" t="s">
        <v>4458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P244+SUM(P245:P248)+P272+P297</f>
        <v>0</v>
      </c>
      <c r="Q243" s="173"/>
      <c r="R243" s="174">
        <f>R244+SUM(R245:R248)+R272+R297</f>
        <v>0.69204701499999999</v>
      </c>
      <c r="S243" s="173"/>
      <c r="T243" s="175">
        <f>T244+SUM(T245:T248)+T272+T297</f>
        <v>0</v>
      </c>
      <c r="AR243" s="176" t="s">
        <v>79</v>
      </c>
      <c r="AT243" s="177" t="s">
        <v>68</v>
      </c>
      <c r="AU243" s="177" t="s">
        <v>73</v>
      </c>
      <c r="AY243" s="176" t="s">
        <v>165</v>
      </c>
      <c r="BK243" s="178">
        <f>BK244+SUM(BK245:BK248)+BK272+BK297</f>
        <v>0</v>
      </c>
    </row>
    <row r="244" spans="1:65" s="2" customFormat="1" ht="49.15" customHeight="1">
      <c r="A244" s="37"/>
      <c r="B244" s="38"/>
      <c r="C244" s="181" t="s">
        <v>554</v>
      </c>
      <c r="D244" s="181" t="s">
        <v>167</v>
      </c>
      <c r="E244" s="182" t="s">
        <v>4459</v>
      </c>
      <c r="F244" s="183" t="s">
        <v>4460</v>
      </c>
      <c r="G244" s="184" t="s">
        <v>256</v>
      </c>
      <c r="H244" s="185">
        <v>0.69199999999999995</v>
      </c>
      <c r="I244" s="186"/>
      <c r="J244" s="187">
        <f>ROUND(I244*H244,2)</f>
        <v>0</v>
      </c>
      <c r="K244" s="183" t="s">
        <v>171</v>
      </c>
      <c r="L244" s="42"/>
      <c r="M244" s="188" t="s">
        <v>19</v>
      </c>
      <c r="N244" s="189" t="s">
        <v>41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226</v>
      </c>
      <c r="AT244" s="192" t="s">
        <v>167</v>
      </c>
      <c r="AU244" s="192" t="s">
        <v>79</v>
      </c>
      <c r="AY244" s="20" t="s">
        <v>165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79</v>
      </c>
      <c r="BK244" s="193">
        <f>ROUND(I244*H244,2)</f>
        <v>0</v>
      </c>
      <c r="BL244" s="20" t="s">
        <v>226</v>
      </c>
      <c r="BM244" s="192" t="s">
        <v>4461</v>
      </c>
    </row>
    <row r="245" spans="1:65" s="2" customFormat="1" ht="11.25">
      <c r="A245" s="37"/>
      <c r="B245" s="38"/>
      <c r="C245" s="39"/>
      <c r="D245" s="194" t="s">
        <v>172</v>
      </c>
      <c r="E245" s="39"/>
      <c r="F245" s="195" t="s">
        <v>4462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172</v>
      </c>
      <c r="AU245" s="20" t="s">
        <v>79</v>
      </c>
    </row>
    <row r="246" spans="1:65" s="2" customFormat="1" ht="62.65" customHeight="1">
      <c r="A246" s="37"/>
      <c r="B246" s="38"/>
      <c r="C246" s="181" t="s">
        <v>441</v>
      </c>
      <c r="D246" s="181" t="s">
        <v>167</v>
      </c>
      <c r="E246" s="182" t="s">
        <v>4463</v>
      </c>
      <c r="F246" s="183" t="s">
        <v>4464</v>
      </c>
      <c r="G246" s="184" t="s">
        <v>256</v>
      </c>
      <c r="H246" s="185">
        <v>0.69199999999999995</v>
      </c>
      <c r="I246" s="186"/>
      <c r="J246" s="187">
        <f>ROUND(I246*H246,2)</f>
        <v>0</v>
      </c>
      <c r="K246" s="183" t="s">
        <v>171</v>
      </c>
      <c r="L246" s="42"/>
      <c r="M246" s="188" t="s">
        <v>19</v>
      </c>
      <c r="N246" s="189" t="s">
        <v>41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226</v>
      </c>
      <c r="AT246" s="192" t="s">
        <v>167</v>
      </c>
      <c r="AU246" s="192" t="s">
        <v>79</v>
      </c>
      <c r="AY246" s="20" t="s">
        <v>165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79</v>
      </c>
      <c r="BK246" s="193">
        <f>ROUND(I246*H246,2)</f>
        <v>0</v>
      </c>
      <c r="BL246" s="20" t="s">
        <v>226</v>
      </c>
      <c r="BM246" s="192" t="s">
        <v>4465</v>
      </c>
    </row>
    <row r="247" spans="1:65" s="2" customFormat="1" ht="11.25">
      <c r="A247" s="37"/>
      <c r="B247" s="38"/>
      <c r="C247" s="39"/>
      <c r="D247" s="194" t="s">
        <v>172</v>
      </c>
      <c r="E247" s="39"/>
      <c r="F247" s="195" t="s">
        <v>4466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172</v>
      </c>
      <c r="AU247" s="20" t="s">
        <v>79</v>
      </c>
    </row>
    <row r="248" spans="1:65" s="12" customFormat="1" ht="20.85" customHeight="1">
      <c r="B248" s="165"/>
      <c r="C248" s="166"/>
      <c r="D248" s="167" t="s">
        <v>68</v>
      </c>
      <c r="E248" s="179" t="s">
        <v>4467</v>
      </c>
      <c r="F248" s="179" t="s">
        <v>4468</v>
      </c>
      <c r="G248" s="166"/>
      <c r="H248" s="166"/>
      <c r="I248" s="169"/>
      <c r="J248" s="180">
        <f>BK248</f>
        <v>0</v>
      </c>
      <c r="K248" s="166"/>
      <c r="L248" s="171"/>
      <c r="M248" s="172"/>
      <c r="N248" s="173"/>
      <c r="O248" s="173"/>
      <c r="P248" s="174">
        <f>SUM(P249:P271)</f>
        <v>0</v>
      </c>
      <c r="Q248" s="173"/>
      <c r="R248" s="174">
        <f>SUM(R249:R271)</f>
        <v>0.60312377500000003</v>
      </c>
      <c r="S248" s="173"/>
      <c r="T248" s="175">
        <f>SUM(T249:T271)</f>
        <v>0</v>
      </c>
      <c r="AR248" s="176" t="s">
        <v>79</v>
      </c>
      <c r="AT248" s="177" t="s">
        <v>68</v>
      </c>
      <c r="AU248" s="177" t="s">
        <v>79</v>
      </c>
      <c r="AY248" s="176" t="s">
        <v>165</v>
      </c>
      <c r="BK248" s="178">
        <f>SUM(BK249:BK271)</f>
        <v>0</v>
      </c>
    </row>
    <row r="249" spans="1:65" s="2" customFormat="1" ht="37.9" customHeight="1">
      <c r="A249" s="37"/>
      <c r="B249" s="38"/>
      <c r="C249" s="181" t="s">
        <v>565</v>
      </c>
      <c r="D249" s="181" t="s">
        <v>167</v>
      </c>
      <c r="E249" s="182" t="s">
        <v>4469</v>
      </c>
      <c r="F249" s="183" t="s">
        <v>4470</v>
      </c>
      <c r="G249" s="184" t="s">
        <v>170</v>
      </c>
      <c r="H249" s="185">
        <v>10</v>
      </c>
      <c r="I249" s="186"/>
      <c r="J249" s="187">
        <f>ROUND(I249*H249,2)</f>
        <v>0</v>
      </c>
      <c r="K249" s="183" t="s">
        <v>171</v>
      </c>
      <c r="L249" s="42"/>
      <c r="M249" s="188" t="s">
        <v>19</v>
      </c>
      <c r="N249" s="189" t="s">
        <v>41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226</v>
      </c>
      <c r="AT249" s="192" t="s">
        <v>167</v>
      </c>
      <c r="AU249" s="192" t="s">
        <v>85</v>
      </c>
      <c r="AY249" s="20" t="s">
        <v>165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79</v>
      </c>
      <c r="BK249" s="193">
        <f>ROUND(I249*H249,2)</f>
        <v>0</v>
      </c>
      <c r="BL249" s="20" t="s">
        <v>226</v>
      </c>
      <c r="BM249" s="192" t="s">
        <v>4471</v>
      </c>
    </row>
    <row r="250" spans="1:65" s="2" customFormat="1" ht="11.25">
      <c r="A250" s="37"/>
      <c r="B250" s="38"/>
      <c r="C250" s="39"/>
      <c r="D250" s="194" t="s">
        <v>172</v>
      </c>
      <c r="E250" s="39"/>
      <c r="F250" s="195" t="s">
        <v>4472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172</v>
      </c>
      <c r="AU250" s="20" t="s">
        <v>85</v>
      </c>
    </row>
    <row r="251" spans="1:65" s="2" customFormat="1" ht="24.2" customHeight="1">
      <c r="A251" s="37"/>
      <c r="B251" s="38"/>
      <c r="C251" s="233" t="s">
        <v>446</v>
      </c>
      <c r="D251" s="233" t="s">
        <v>502</v>
      </c>
      <c r="E251" s="234" t="s">
        <v>4473</v>
      </c>
      <c r="F251" s="235" t="s">
        <v>4474</v>
      </c>
      <c r="G251" s="236" t="s">
        <v>170</v>
      </c>
      <c r="H251" s="237">
        <v>10.15</v>
      </c>
      <c r="I251" s="238"/>
      <c r="J251" s="239">
        <f>ROUND(I251*H251,2)</f>
        <v>0</v>
      </c>
      <c r="K251" s="235" t="s">
        <v>171</v>
      </c>
      <c r="L251" s="240"/>
      <c r="M251" s="241" t="s">
        <v>19</v>
      </c>
      <c r="N251" s="242" t="s">
        <v>41</v>
      </c>
      <c r="O251" s="67"/>
      <c r="P251" s="190">
        <f>O251*H251</f>
        <v>0</v>
      </c>
      <c r="Q251" s="190">
        <v>4.2999999999999999E-4</v>
      </c>
      <c r="R251" s="190">
        <f>Q251*H251</f>
        <v>4.3645000000000003E-3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297</v>
      </c>
      <c r="AT251" s="192" t="s">
        <v>502</v>
      </c>
      <c r="AU251" s="192" t="s">
        <v>85</v>
      </c>
      <c r="AY251" s="20" t="s">
        <v>165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79</v>
      </c>
      <c r="BK251" s="193">
        <f>ROUND(I251*H251,2)</f>
        <v>0</v>
      </c>
      <c r="BL251" s="20" t="s">
        <v>226</v>
      </c>
      <c r="BM251" s="192" t="s">
        <v>4475</v>
      </c>
    </row>
    <row r="252" spans="1:65" s="13" customFormat="1" ht="11.25">
      <c r="B252" s="199"/>
      <c r="C252" s="200"/>
      <c r="D252" s="201" t="s">
        <v>181</v>
      </c>
      <c r="E252" s="200"/>
      <c r="F252" s="203" t="s">
        <v>4476</v>
      </c>
      <c r="G252" s="200"/>
      <c r="H252" s="204">
        <v>10.15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181</v>
      </c>
      <c r="AU252" s="210" t="s">
        <v>85</v>
      </c>
      <c r="AV252" s="13" t="s">
        <v>79</v>
      </c>
      <c r="AW252" s="13" t="s">
        <v>4</v>
      </c>
      <c r="AX252" s="13" t="s">
        <v>73</v>
      </c>
      <c r="AY252" s="210" t="s">
        <v>165</v>
      </c>
    </row>
    <row r="253" spans="1:65" s="2" customFormat="1" ht="37.9" customHeight="1">
      <c r="A253" s="37"/>
      <c r="B253" s="38"/>
      <c r="C253" s="181" t="s">
        <v>580</v>
      </c>
      <c r="D253" s="181" t="s">
        <v>167</v>
      </c>
      <c r="E253" s="182" t="s">
        <v>4477</v>
      </c>
      <c r="F253" s="183" t="s">
        <v>4478</v>
      </c>
      <c r="G253" s="184" t="s">
        <v>170</v>
      </c>
      <c r="H253" s="185">
        <v>10</v>
      </c>
      <c r="I253" s="186"/>
      <c r="J253" s="187">
        <f>ROUND(I253*H253,2)</f>
        <v>0</v>
      </c>
      <c r="K253" s="183" t="s">
        <v>171</v>
      </c>
      <c r="L253" s="42"/>
      <c r="M253" s="188" t="s">
        <v>19</v>
      </c>
      <c r="N253" s="189" t="s">
        <v>41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226</v>
      </c>
      <c r="AT253" s="192" t="s">
        <v>167</v>
      </c>
      <c r="AU253" s="192" t="s">
        <v>85</v>
      </c>
      <c r="AY253" s="20" t="s">
        <v>165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79</v>
      </c>
      <c r="BK253" s="193">
        <f>ROUND(I253*H253,2)</f>
        <v>0</v>
      </c>
      <c r="BL253" s="20" t="s">
        <v>226</v>
      </c>
      <c r="BM253" s="192" t="s">
        <v>4479</v>
      </c>
    </row>
    <row r="254" spans="1:65" s="2" customFormat="1" ht="11.25">
      <c r="A254" s="37"/>
      <c r="B254" s="38"/>
      <c r="C254" s="39"/>
      <c r="D254" s="194" t="s">
        <v>172</v>
      </c>
      <c r="E254" s="39"/>
      <c r="F254" s="195" t="s">
        <v>4480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172</v>
      </c>
      <c r="AU254" s="20" t="s">
        <v>85</v>
      </c>
    </row>
    <row r="255" spans="1:65" s="2" customFormat="1" ht="24.2" customHeight="1">
      <c r="A255" s="37"/>
      <c r="B255" s="38"/>
      <c r="C255" s="233" t="s">
        <v>452</v>
      </c>
      <c r="D255" s="233" t="s">
        <v>502</v>
      </c>
      <c r="E255" s="234" t="s">
        <v>4481</v>
      </c>
      <c r="F255" s="235" t="s">
        <v>4482</v>
      </c>
      <c r="G255" s="236" t="s">
        <v>170</v>
      </c>
      <c r="H255" s="237">
        <v>10.15</v>
      </c>
      <c r="I255" s="238"/>
      <c r="J255" s="239">
        <f>ROUND(I255*H255,2)</f>
        <v>0</v>
      </c>
      <c r="K255" s="235" t="s">
        <v>171</v>
      </c>
      <c r="L255" s="240"/>
      <c r="M255" s="241" t="s">
        <v>19</v>
      </c>
      <c r="N255" s="242" t="s">
        <v>41</v>
      </c>
      <c r="O255" s="67"/>
      <c r="P255" s="190">
        <f>O255*H255</f>
        <v>0</v>
      </c>
      <c r="Q255" s="190">
        <v>1.0499999999999999E-3</v>
      </c>
      <c r="R255" s="190">
        <f>Q255*H255</f>
        <v>1.06575E-2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297</v>
      </c>
      <c r="AT255" s="192" t="s">
        <v>502</v>
      </c>
      <c r="AU255" s="192" t="s">
        <v>85</v>
      </c>
      <c r="AY255" s="20" t="s">
        <v>165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226</v>
      </c>
      <c r="BM255" s="192" t="s">
        <v>4483</v>
      </c>
    </row>
    <row r="256" spans="1:65" s="13" customFormat="1" ht="11.25">
      <c r="B256" s="199"/>
      <c r="C256" s="200"/>
      <c r="D256" s="201" t="s">
        <v>181</v>
      </c>
      <c r="E256" s="200"/>
      <c r="F256" s="203" t="s">
        <v>4476</v>
      </c>
      <c r="G256" s="200"/>
      <c r="H256" s="204">
        <v>10.15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181</v>
      </c>
      <c r="AU256" s="210" t="s">
        <v>85</v>
      </c>
      <c r="AV256" s="13" t="s">
        <v>79</v>
      </c>
      <c r="AW256" s="13" t="s">
        <v>4</v>
      </c>
      <c r="AX256" s="13" t="s">
        <v>73</v>
      </c>
      <c r="AY256" s="210" t="s">
        <v>165</v>
      </c>
    </row>
    <row r="257" spans="1:65" s="2" customFormat="1" ht="33" customHeight="1">
      <c r="A257" s="37"/>
      <c r="B257" s="38"/>
      <c r="C257" s="181" t="s">
        <v>592</v>
      </c>
      <c r="D257" s="181" t="s">
        <v>167</v>
      </c>
      <c r="E257" s="182" t="s">
        <v>4484</v>
      </c>
      <c r="F257" s="183" t="s">
        <v>4485</v>
      </c>
      <c r="G257" s="184" t="s">
        <v>170</v>
      </c>
      <c r="H257" s="185">
        <v>228</v>
      </c>
      <c r="I257" s="186"/>
      <c r="J257" s="187">
        <f>ROUND(I257*H257,2)</f>
        <v>0</v>
      </c>
      <c r="K257" s="183" t="s">
        <v>171</v>
      </c>
      <c r="L257" s="42"/>
      <c r="M257" s="188" t="s">
        <v>19</v>
      </c>
      <c r="N257" s="189" t="s">
        <v>41</v>
      </c>
      <c r="O257" s="67"/>
      <c r="P257" s="190">
        <f>O257*H257</f>
        <v>0</v>
      </c>
      <c r="Q257" s="190">
        <v>9.76972E-4</v>
      </c>
      <c r="R257" s="190">
        <f>Q257*H257</f>
        <v>0.22274961600000001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226</v>
      </c>
      <c r="AT257" s="192" t="s">
        <v>167</v>
      </c>
      <c r="AU257" s="192" t="s">
        <v>85</v>
      </c>
      <c r="AY257" s="20" t="s">
        <v>165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226</v>
      </c>
      <c r="BM257" s="192" t="s">
        <v>4486</v>
      </c>
    </row>
    <row r="258" spans="1:65" s="2" customFormat="1" ht="11.25">
      <c r="A258" s="37"/>
      <c r="B258" s="38"/>
      <c r="C258" s="39"/>
      <c r="D258" s="194" t="s">
        <v>172</v>
      </c>
      <c r="E258" s="39"/>
      <c r="F258" s="195" t="s">
        <v>4487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172</v>
      </c>
      <c r="AU258" s="20" t="s">
        <v>85</v>
      </c>
    </row>
    <row r="259" spans="1:65" s="2" customFormat="1" ht="33" customHeight="1">
      <c r="A259" s="37"/>
      <c r="B259" s="38"/>
      <c r="C259" s="181" t="s">
        <v>457</v>
      </c>
      <c r="D259" s="181" t="s">
        <v>167</v>
      </c>
      <c r="E259" s="182" t="s">
        <v>4488</v>
      </c>
      <c r="F259" s="183" t="s">
        <v>4489</v>
      </c>
      <c r="G259" s="184" t="s">
        <v>170</v>
      </c>
      <c r="H259" s="185">
        <v>106</v>
      </c>
      <c r="I259" s="186"/>
      <c r="J259" s="187">
        <f>ROUND(I259*H259,2)</f>
        <v>0</v>
      </c>
      <c r="K259" s="183" t="s">
        <v>171</v>
      </c>
      <c r="L259" s="42"/>
      <c r="M259" s="188" t="s">
        <v>19</v>
      </c>
      <c r="N259" s="189" t="s">
        <v>41</v>
      </c>
      <c r="O259" s="67"/>
      <c r="P259" s="190">
        <f>O259*H259</f>
        <v>0</v>
      </c>
      <c r="Q259" s="190">
        <v>1.2600000000000001E-3</v>
      </c>
      <c r="R259" s="190">
        <f>Q259*H259</f>
        <v>0.13356000000000001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226</v>
      </c>
      <c r="AT259" s="192" t="s">
        <v>167</v>
      </c>
      <c r="AU259" s="192" t="s">
        <v>85</v>
      </c>
      <c r="AY259" s="20" t="s">
        <v>165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79</v>
      </c>
      <c r="BK259" s="193">
        <f>ROUND(I259*H259,2)</f>
        <v>0</v>
      </c>
      <c r="BL259" s="20" t="s">
        <v>226</v>
      </c>
      <c r="BM259" s="192" t="s">
        <v>4490</v>
      </c>
    </row>
    <row r="260" spans="1:65" s="2" customFormat="1" ht="11.25">
      <c r="A260" s="37"/>
      <c r="B260" s="38"/>
      <c r="C260" s="39"/>
      <c r="D260" s="194" t="s">
        <v>172</v>
      </c>
      <c r="E260" s="39"/>
      <c r="F260" s="195" t="s">
        <v>4491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172</v>
      </c>
      <c r="AU260" s="20" t="s">
        <v>85</v>
      </c>
    </row>
    <row r="261" spans="1:65" s="2" customFormat="1" ht="33" customHeight="1">
      <c r="A261" s="37"/>
      <c r="B261" s="38"/>
      <c r="C261" s="181" t="s">
        <v>614</v>
      </c>
      <c r="D261" s="181" t="s">
        <v>167</v>
      </c>
      <c r="E261" s="182" t="s">
        <v>4492</v>
      </c>
      <c r="F261" s="183" t="s">
        <v>4493</v>
      </c>
      <c r="G261" s="184" t="s">
        <v>170</v>
      </c>
      <c r="H261" s="185">
        <v>54</v>
      </c>
      <c r="I261" s="186"/>
      <c r="J261" s="187">
        <f>ROUND(I261*H261,2)</f>
        <v>0</v>
      </c>
      <c r="K261" s="183" t="s">
        <v>171</v>
      </c>
      <c r="L261" s="42"/>
      <c r="M261" s="188" t="s">
        <v>19</v>
      </c>
      <c r="N261" s="189" t="s">
        <v>41</v>
      </c>
      <c r="O261" s="67"/>
      <c r="P261" s="190">
        <f>O261*H261</f>
        <v>0</v>
      </c>
      <c r="Q261" s="190">
        <v>1.5299999999999999E-3</v>
      </c>
      <c r="R261" s="190">
        <f>Q261*H261</f>
        <v>8.2619999999999999E-2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226</v>
      </c>
      <c r="AT261" s="192" t="s">
        <v>167</v>
      </c>
      <c r="AU261" s="192" t="s">
        <v>85</v>
      </c>
      <c r="AY261" s="20" t="s">
        <v>165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79</v>
      </c>
      <c r="BK261" s="193">
        <f>ROUND(I261*H261,2)</f>
        <v>0</v>
      </c>
      <c r="BL261" s="20" t="s">
        <v>226</v>
      </c>
      <c r="BM261" s="192" t="s">
        <v>4494</v>
      </c>
    </row>
    <row r="262" spans="1:65" s="2" customFormat="1" ht="11.25">
      <c r="A262" s="37"/>
      <c r="B262" s="38"/>
      <c r="C262" s="39"/>
      <c r="D262" s="194" t="s">
        <v>172</v>
      </c>
      <c r="E262" s="39"/>
      <c r="F262" s="195" t="s">
        <v>4495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172</v>
      </c>
      <c r="AU262" s="20" t="s">
        <v>85</v>
      </c>
    </row>
    <row r="263" spans="1:65" s="2" customFormat="1" ht="33" customHeight="1">
      <c r="A263" s="37"/>
      <c r="B263" s="38"/>
      <c r="C263" s="181" t="s">
        <v>462</v>
      </c>
      <c r="D263" s="181" t="s">
        <v>167</v>
      </c>
      <c r="E263" s="182" t="s">
        <v>4496</v>
      </c>
      <c r="F263" s="183" t="s">
        <v>4497</v>
      </c>
      <c r="G263" s="184" t="s">
        <v>170</v>
      </c>
      <c r="H263" s="185">
        <v>48</v>
      </c>
      <c r="I263" s="186"/>
      <c r="J263" s="187">
        <f>ROUND(I263*H263,2)</f>
        <v>0</v>
      </c>
      <c r="K263" s="183" t="s">
        <v>171</v>
      </c>
      <c r="L263" s="42"/>
      <c r="M263" s="188" t="s">
        <v>19</v>
      </c>
      <c r="N263" s="189" t="s">
        <v>41</v>
      </c>
      <c r="O263" s="67"/>
      <c r="P263" s="190">
        <f>O263*H263</f>
        <v>0</v>
      </c>
      <c r="Q263" s="190">
        <v>2.8400000000000001E-3</v>
      </c>
      <c r="R263" s="190">
        <f>Q263*H263</f>
        <v>0.13632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226</v>
      </c>
      <c r="AT263" s="192" t="s">
        <v>167</v>
      </c>
      <c r="AU263" s="192" t="s">
        <v>85</v>
      </c>
      <c r="AY263" s="20" t="s">
        <v>165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226</v>
      </c>
      <c r="BM263" s="192" t="s">
        <v>4498</v>
      </c>
    </row>
    <row r="264" spans="1:65" s="2" customFormat="1" ht="11.25">
      <c r="A264" s="37"/>
      <c r="B264" s="38"/>
      <c r="C264" s="39"/>
      <c r="D264" s="194" t="s">
        <v>172</v>
      </c>
      <c r="E264" s="39"/>
      <c r="F264" s="195" t="s">
        <v>4499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172</v>
      </c>
      <c r="AU264" s="20" t="s">
        <v>85</v>
      </c>
    </row>
    <row r="265" spans="1:65" s="2" customFormat="1" ht="24.2" customHeight="1">
      <c r="A265" s="37"/>
      <c r="B265" s="38"/>
      <c r="C265" s="181" t="s">
        <v>629</v>
      </c>
      <c r="D265" s="181" t="s">
        <v>167</v>
      </c>
      <c r="E265" s="182" t="s">
        <v>4500</v>
      </c>
      <c r="F265" s="183" t="s">
        <v>4501</v>
      </c>
      <c r="G265" s="184" t="s">
        <v>290</v>
      </c>
      <c r="H265" s="185">
        <v>91</v>
      </c>
      <c r="I265" s="186"/>
      <c r="J265" s="187">
        <f>ROUND(I265*H265,2)</f>
        <v>0</v>
      </c>
      <c r="K265" s="183" t="s">
        <v>171</v>
      </c>
      <c r="L265" s="42"/>
      <c r="M265" s="188" t="s">
        <v>19</v>
      </c>
      <c r="N265" s="189" t="s">
        <v>41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226</v>
      </c>
      <c r="AT265" s="192" t="s">
        <v>167</v>
      </c>
      <c r="AU265" s="192" t="s">
        <v>85</v>
      </c>
      <c r="AY265" s="20" t="s">
        <v>165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79</v>
      </c>
      <c r="BK265" s="193">
        <f>ROUND(I265*H265,2)</f>
        <v>0</v>
      </c>
      <c r="BL265" s="20" t="s">
        <v>226</v>
      </c>
      <c r="BM265" s="192" t="s">
        <v>4502</v>
      </c>
    </row>
    <row r="266" spans="1:65" s="2" customFormat="1" ht="11.25">
      <c r="A266" s="37"/>
      <c r="B266" s="38"/>
      <c r="C266" s="39"/>
      <c r="D266" s="194" t="s">
        <v>172</v>
      </c>
      <c r="E266" s="39"/>
      <c r="F266" s="195" t="s">
        <v>4503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172</v>
      </c>
      <c r="AU266" s="20" t="s">
        <v>85</v>
      </c>
    </row>
    <row r="267" spans="1:65" s="13" customFormat="1" ht="11.25">
      <c r="B267" s="199"/>
      <c r="C267" s="200"/>
      <c r="D267" s="201" t="s">
        <v>181</v>
      </c>
      <c r="E267" s="202" t="s">
        <v>19</v>
      </c>
      <c r="F267" s="203" t="s">
        <v>4504</v>
      </c>
      <c r="G267" s="200"/>
      <c r="H267" s="204">
        <v>91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181</v>
      </c>
      <c r="AU267" s="210" t="s">
        <v>85</v>
      </c>
      <c r="AV267" s="13" t="s">
        <v>79</v>
      </c>
      <c r="AW267" s="13" t="s">
        <v>31</v>
      </c>
      <c r="AX267" s="13" t="s">
        <v>73</v>
      </c>
      <c r="AY267" s="210" t="s">
        <v>165</v>
      </c>
    </row>
    <row r="268" spans="1:65" s="2" customFormat="1" ht="37.9" customHeight="1">
      <c r="A268" s="37"/>
      <c r="B268" s="38"/>
      <c r="C268" s="181" t="s">
        <v>466</v>
      </c>
      <c r="D268" s="181" t="s">
        <v>167</v>
      </c>
      <c r="E268" s="182" t="s">
        <v>4505</v>
      </c>
      <c r="F268" s="183" t="s">
        <v>4506</v>
      </c>
      <c r="G268" s="184" t="s">
        <v>170</v>
      </c>
      <c r="H268" s="185">
        <v>446</v>
      </c>
      <c r="I268" s="186"/>
      <c r="J268" s="187">
        <f>ROUND(I268*H268,2)</f>
        <v>0</v>
      </c>
      <c r="K268" s="183" t="s">
        <v>171</v>
      </c>
      <c r="L268" s="42"/>
      <c r="M268" s="188" t="s">
        <v>19</v>
      </c>
      <c r="N268" s="189" t="s">
        <v>41</v>
      </c>
      <c r="O268" s="67"/>
      <c r="P268" s="190">
        <f>O268*H268</f>
        <v>0</v>
      </c>
      <c r="Q268" s="190">
        <v>1.8816499999999998E-5</v>
      </c>
      <c r="R268" s="190">
        <f>Q268*H268</f>
        <v>8.3921589999999997E-3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226</v>
      </c>
      <c r="AT268" s="192" t="s">
        <v>167</v>
      </c>
      <c r="AU268" s="192" t="s">
        <v>85</v>
      </c>
      <c r="AY268" s="20" t="s">
        <v>165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79</v>
      </c>
      <c r="BK268" s="193">
        <f>ROUND(I268*H268,2)</f>
        <v>0</v>
      </c>
      <c r="BL268" s="20" t="s">
        <v>226</v>
      </c>
      <c r="BM268" s="192" t="s">
        <v>4507</v>
      </c>
    </row>
    <row r="269" spans="1:65" s="2" customFormat="1" ht="11.25">
      <c r="A269" s="37"/>
      <c r="B269" s="38"/>
      <c r="C269" s="39"/>
      <c r="D269" s="194" t="s">
        <v>172</v>
      </c>
      <c r="E269" s="39"/>
      <c r="F269" s="195" t="s">
        <v>4508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172</v>
      </c>
      <c r="AU269" s="20" t="s">
        <v>85</v>
      </c>
    </row>
    <row r="270" spans="1:65" s="2" customFormat="1" ht="33" customHeight="1">
      <c r="A270" s="37"/>
      <c r="B270" s="38"/>
      <c r="C270" s="181" t="s">
        <v>644</v>
      </c>
      <c r="D270" s="181" t="s">
        <v>167</v>
      </c>
      <c r="E270" s="182" t="s">
        <v>4509</v>
      </c>
      <c r="F270" s="183" t="s">
        <v>4510</v>
      </c>
      <c r="G270" s="184" t="s">
        <v>170</v>
      </c>
      <c r="H270" s="185">
        <v>446</v>
      </c>
      <c r="I270" s="186"/>
      <c r="J270" s="187">
        <f>ROUND(I270*H270,2)</f>
        <v>0</v>
      </c>
      <c r="K270" s="183" t="s">
        <v>171</v>
      </c>
      <c r="L270" s="42"/>
      <c r="M270" s="188" t="s">
        <v>19</v>
      </c>
      <c r="N270" s="189" t="s">
        <v>41</v>
      </c>
      <c r="O270" s="67"/>
      <c r="P270" s="190">
        <f>O270*H270</f>
        <v>0</v>
      </c>
      <c r="Q270" s="190">
        <v>1.0000000000000001E-5</v>
      </c>
      <c r="R270" s="190">
        <f>Q270*H270</f>
        <v>4.4600000000000004E-3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226</v>
      </c>
      <c r="AT270" s="192" t="s">
        <v>167</v>
      </c>
      <c r="AU270" s="192" t="s">
        <v>85</v>
      </c>
      <c r="AY270" s="20" t="s">
        <v>165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79</v>
      </c>
      <c r="BK270" s="193">
        <f>ROUND(I270*H270,2)</f>
        <v>0</v>
      </c>
      <c r="BL270" s="20" t="s">
        <v>226</v>
      </c>
      <c r="BM270" s="192" t="s">
        <v>4511</v>
      </c>
    </row>
    <row r="271" spans="1:65" s="2" customFormat="1" ht="11.25">
      <c r="A271" s="37"/>
      <c r="B271" s="38"/>
      <c r="C271" s="39"/>
      <c r="D271" s="194" t="s">
        <v>172</v>
      </c>
      <c r="E271" s="39"/>
      <c r="F271" s="195" t="s">
        <v>4512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172</v>
      </c>
      <c r="AU271" s="20" t="s">
        <v>85</v>
      </c>
    </row>
    <row r="272" spans="1:65" s="12" customFormat="1" ht="20.85" customHeight="1">
      <c r="B272" s="165"/>
      <c r="C272" s="166"/>
      <c r="D272" s="167" t="s">
        <v>68</v>
      </c>
      <c r="E272" s="179" t="s">
        <v>4513</v>
      </c>
      <c r="F272" s="179" t="s">
        <v>4514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SUM(P273:P296)</f>
        <v>0</v>
      </c>
      <c r="Q272" s="173"/>
      <c r="R272" s="174">
        <f>SUM(R273:R296)</f>
        <v>5.2643240000000008E-2</v>
      </c>
      <c r="S272" s="173"/>
      <c r="T272" s="175">
        <f>SUM(T273:T296)</f>
        <v>0</v>
      </c>
      <c r="AR272" s="176" t="s">
        <v>79</v>
      </c>
      <c r="AT272" s="177" t="s">
        <v>68</v>
      </c>
      <c r="AU272" s="177" t="s">
        <v>79</v>
      </c>
      <c r="AY272" s="176" t="s">
        <v>165</v>
      </c>
      <c r="BK272" s="178">
        <f>SUM(BK273:BK296)</f>
        <v>0</v>
      </c>
    </row>
    <row r="273" spans="1:65" s="2" customFormat="1" ht="24.2" customHeight="1">
      <c r="A273" s="37"/>
      <c r="B273" s="38"/>
      <c r="C273" s="181" t="s">
        <v>472</v>
      </c>
      <c r="D273" s="181" t="s">
        <v>167</v>
      </c>
      <c r="E273" s="182" t="s">
        <v>4515</v>
      </c>
      <c r="F273" s="183" t="s">
        <v>4516</v>
      </c>
      <c r="G273" s="184" t="s">
        <v>290</v>
      </c>
      <c r="H273" s="185">
        <v>88</v>
      </c>
      <c r="I273" s="186"/>
      <c r="J273" s="187">
        <f>ROUND(I273*H273,2)</f>
        <v>0</v>
      </c>
      <c r="K273" s="183" t="s">
        <v>171</v>
      </c>
      <c r="L273" s="42"/>
      <c r="M273" s="188" t="s">
        <v>19</v>
      </c>
      <c r="N273" s="189" t="s">
        <v>41</v>
      </c>
      <c r="O273" s="67"/>
      <c r="P273" s="190">
        <f>O273*H273</f>
        <v>0</v>
      </c>
      <c r="Q273" s="190">
        <v>1.7000000000000001E-4</v>
      </c>
      <c r="R273" s="190">
        <f>Q273*H273</f>
        <v>1.4960000000000001E-2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226</v>
      </c>
      <c r="AT273" s="192" t="s">
        <v>167</v>
      </c>
      <c r="AU273" s="192" t="s">
        <v>85</v>
      </c>
      <c r="AY273" s="20" t="s">
        <v>165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226</v>
      </c>
      <c r="BM273" s="192" t="s">
        <v>4517</v>
      </c>
    </row>
    <row r="274" spans="1:65" s="2" customFormat="1" ht="11.25">
      <c r="A274" s="37"/>
      <c r="B274" s="38"/>
      <c r="C274" s="39"/>
      <c r="D274" s="194" t="s">
        <v>172</v>
      </c>
      <c r="E274" s="39"/>
      <c r="F274" s="195" t="s">
        <v>4518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172</v>
      </c>
      <c r="AU274" s="20" t="s">
        <v>85</v>
      </c>
    </row>
    <row r="275" spans="1:65" s="2" customFormat="1" ht="24.2" customHeight="1">
      <c r="A275" s="37"/>
      <c r="B275" s="38"/>
      <c r="C275" s="181" t="s">
        <v>660</v>
      </c>
      <c r="D275" s="181" t="s">
        <v>167</v>
      </c>
      <c r="E275" s="182" t="s">
        <v>4519</v>
      </c>
      <c r="F275" s="183" t="s">
        <v>4520</v>
      </c>
      <c r="G275" s="184" t="s">
        <v>290</v>
      </c>
      <c r="H275" s="185">
        <v>2</v>
      </c>
      <c r="I275" s="186"/>
      <c r="J275" s="187">
        <f>ROUND(I275*H275,2)</f>
        <v>0</v>
      </c>
      <c r="K275" s="183" t="s">
        <v>171</v>
      </c>
      <c r="L275" s="42"/>
      <c r="M275" s="188" t="s">
        <v>19</v>
      </c>
      <c r="N275" s="189" t="s">
        <v>41</v>
      </c>
      <c r="O275" s="67"/>
      <c r="P275" s="190">
        <f>O275*H275</f>
        <v>0</v>
      </c>
      <c r="Q275" s="190">
        <v>8.1999999999999998E-4</v>
      </c>
      <c r="R275" s="190">
        <f>Q275*H275</f>
        <v>1.64E-3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226</v>
      </c>
      <c r="AT275" s="192" t="s">
        <v>167</v>
      </c>
      <c r="AU275" s="192" t="s">
        <v>85</v>
      </c>
      <c r="AY275" s="20" t="s">
        <v>165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226</v>
      </c>
      <c r="BM275" s="192" t="s">
        <v>4521</v>
      </c>
    </row>
    <row r="276" spans="1:65" s="2" customFormat="1" ht="11.25">
      <c r="A276" s="37"/>
      <c r="B276" s="38"/>
      <c r="C276" s="39"/>
      <c r="D276" s="194" t="s">
        <v>172</v>
      </c>
      <c r="E276" s="39"/>
      <c r="F276" s="195" t="s">
        <v>4522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172</v>
      </c>
      <c r="AU276" s="20" t="s">
        <v>85</v>
      </c>
    </row>
    <row r="277" spans="1:65" s="2" customFormat="1" ht="24.2" customHeight="1">
      <c r="A277" s="37"/>
      <c r="B277" s="38"/>
      <c r="C277" s="181" t="s">
        <v>477</v>
      </c>
      <c r="D277" s="181" t="s">
        <v>167</v>
      </c>
      <c r="E277" s="182" t="s">
        <v>4523</v>
      </c>
      <c r="F277" s="183" t="s">
        <v>4524</v>
      </c>
      <c r="G277" s="184" t="s">
        <v>290</v>
      </c>
      <c r="H277" s="185">
        <v>3</v>
      </c>
      <c r="I277" s="186"/>
      <c r="J277" s="187">
        <f>ROUND(I277*H277,2)</f>
        <v>0</v>
      </c>
      <c r="K277" s="183" t="s">
        <v>171</v>
      </c>
      <c r="L277" s="42"/>
      <c r="M277" s="188" t="s">
        <v>19</v>
      </c>
      <c r="N277" s="189" t="s">
        <v>41</v>
      </c>
      <c r="O277" s="67"/>
      <c r="P277" s="190">
        <f>O277*H277</f>
        <v>0</v>
      </c>
      <c r="Q277" s="190">
        <v>1.2E-4</v>
      </c>
      <c r="R277" s="190">
        <f>Q277*H277</f>
        <v>3.6000000000000002E-4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226</v>
      </c>
      <c r="AT277" s="192" t="s">
        <v>167</v>
      </c>
      <c r="AU277" s="192" t="s">
        <v>85</v>
      </c>
      <c r="AY277" s="20" t="s">
        <v>165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226</v>
      </c>
      <c r="BM277" s="192" t="s">
        <v>4525</v>
      </c>
    </row>
    <row r="278" spans="1:65" s="2" customFormat="1" ht="11.25">
      <c r="A278" s="37"/>
      <c r="B278" s="38"/>
      <c r="C278" s="39"/>
      <c r="D278" s="194" t="s">
        <v>172</v>
      </c>
      <c r="E278" s="39"/>
      <c r="F278" s="195" t="s">
        <v>4526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172</v>
      </c>
      <c r="AU278" s="20" t="s">
        <v>85</v>
      </c>
    </row>
    <row r="279" spans="1:65" s="2" customFormat="1" ht="24.2" customHeight="1">
      <c r="A279" s="37"/>
      <c r="B279" s="38"/>
      <c r="C279" s="181" t="s">
        <v>669</v>
      </c>
      <c r="D279" s="181" t="s">
        <v>167</v>
      </c>
      <c r="E279" s="182" t="s">
        <v>4527</v>
      </c>
      <c r="F279" s="183" t="s">
        <v>4528</v>
      </c>
      <c r="G279" s="184" t="s">
        <v>290</v>
      </c>
      <c r="H279" s="185">
        <v>18</v>
      </c>
      <c r="I279" s="186"/>
      <c r="J279" s="187">
        <f>ROUND(I279*H279,2)</f>
        <v>0</v>
      </c>
      <c r="K279" s="183" t="s">
        <v>171</v>
      </c>
      <c r="L279" s="42"/>
      <c r="M279" s="188" t="s">
        <v>19</v>
      </c>
      <c r="N279" s="189" t="s">
        <v>41</v>
      </c>
      <c r="O279" s="67"/>
      <c r="P279" s="190">
        <f>O279*H279</f>
        <v>0</v>
      </c>
      <c r="Q279" s="190">
        <v>2.1000000000000001E-4</v>
      </c>
      <c r="R279" s="190">
        <f>Q279*H279</f>
        <v>3.7800000000000004E-3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226</v>
      </c>
      <c r="AT279" s="192" t="s">
        <v>167</v>
      </c>
      <c r="AU279" s="192" t="s">
        <v>85</v>
      </c>
      <c r="AY279" s="20" t="s">
        <v>165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226</v>
      </c>
      <c r="BM279" s="192" t="s">
        <v>4529</v>
      </c>
    </row>
    <row r="280" spans="1:65" s="2" customFormat="1" ht="11.25">
      <c r="A280" s="37"/>
      <c r="B280" s="38"/>
      <c r="C280" s="39"/>
      <c r="D280" s="194" t="s">
        <v>172</v>
      </c>
      <c r="E280" s="39"/>
      <c r="F280" s="195" t="s">
        <v>4530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172</v>
      </c>
      <c r="AU280" s="20" t="s">
        <v>85</v>
      </c>
    </row>
    <row r="281" spans="1:65" s="2" customFormat="1" ht="24.2" customHeight="1">
      <c r="A281" s="37"/>
      <c r="B281" s="38"/>
      <c r="C281" s="181" t="s">
        <v>483</v>
      </c>
      <c r="D281" s="181" t="s">
        <v>167</v>
      </c>
      <c r="E281" s="182" t="s">
        <v>4531</v>
      </c>
      <c r="F281" s="183" t="s">
        <v>4532</v>
      </c>
      <c r="G281" s="184" t="s">
        <v>290</v>
      </c>
      <c r="H281" s="185">
        <v>10</v>
      </c>
      <c r="I281" s="186"/>
      <c r="J281" s="187">
        <f>ROUND(I281*H281,2)</f>
        <v>0</v>
      </c>
      <c r="K281" s="183" t="s">
        <v>171</v>
      </c>
      <c r="L281" s="42"/>
      <c r="M281" s="188" t="s">
        <v>19</v>
      </c>
      <c r="N281" s="189" t="s">
        <v>41</v>
      </c>
      <c r="O281" s="67"/>
      <c r="P281" s="190">
        <f>O281*H281</f>
        <v>0</v>
      </c>
      <c r="Q281" s="190">
        <v>3.4000000000000002E-4</v>
      </c>
      <c r="R281" s="190">
        <f>Q281*H281</f>
        <v>3.4000000000000002E-3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226</v>
      </c>
      <c r="AT281" s="192" t="s">
        <v>167</v>
      </c>
      <c r="AU281" s="192" t="s">
        <v>85</v>
      </c>
      <c r="AY281" s="20" t="s">
        <v>165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79</v>
      </c>
      <c r="BK281" s="193">
        <f>ROUND(I281*H281,2)</f>
        <v>0</v>
      </c>
      <c r="BL281" s="20" t="s">
        <v>226</v>
      </c>
      <c r="BM281" s="192" t="s">
        <v>4533</v>
      </c>
    </row>
    <row r="282" spans="1:65" s="2" customFormat="1" ht="11.25">
      <c r="A282" s="37"/>
      <c r="B282" s="38"/>
      <c r="C282" s="39"/>
      <c r="D282" s="194" t="s">
        <v>172</v>
      </c>
      <c r="E282" s="39"/>
      <c r="F282" s="195" t="s">
        <v>4534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172</v>
      </c>
      <c r="AU282" s="20" t="s">
        <v>85</v>
      </c>
    </row>
    <row r="283" spans="1:65" s="2" customFormat="1" ht="24.2" customHeight="1">
      <c r="A283" s="37"/>
      <c r="B283" s="38"/>
      <c r="C283" s="181" t="s">
        <v>680</v>
      </c>
      <c r="D283" s="181" t="s">
        <v>167</v>
      </c>
      <c r="E283" s="182" t="s">
        <v>4535</v>
      </c>
      <c r="F283" s="183" t="s">
        <v>4536</v>
      </c>
      <c r="G283" s="184" t="s">
        <v>290</v>
      </c>
      <c r="H283" s="185">
        <v>4</v>
      </c>
      <c r="I283" s="186"/>
      <c r="J283" s="187">
        <f>ROUND(I283*H283,2)</f>
        <v>0</v>
      </c>
      <c r="K283" s="183" t="s">
        <v>171</v>
      </c>
      <c r="L283" s="42"/>
      <c r="M283" s="188" t="s">
        <v>19</v>
      </c>
      <c r="N283" s="189" t="s">
        <v>41</v>
      </c>
      <c r="O283" s="67"/>
      <c r="P283" s="190">
        <f>O283*H283</f>
        <v>0</v>
      </c>
      <c r="Q283" s="190">
        <v>5.0000000000000001E-4</v>
      </c>
      <c r="R283" s="190">
        <f>Q283*H283</f>
        <v>2E-3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226</v>
      </c>
      <c r="AT283" s="192" t="s">
        <v>167</v>
      </c>
      <c r="AU283" s="192" t="s">
        <v>85</v>
      </c>
      <c r="AY283" s="20" t="s">
        <v>165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226</v>
      </c>
      <c r="BM283" s="192" t="s">
        <v>4537</v>
      </c>
    </row>
    <row r="284" spans="1:65" s="2" customFormat="1" ht="11.25">
      <c r="A284" s="37"/>
      <c r="B284" s="38"/>
      <c r="C284" s="39"/>
      <c r="D284" s="194" t="s">
        <v>172</v>
      </c>
      <c r="E284" s="39"/>
      <c r="F284" s="195" t="s">
        <v>4538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172</v>
      </c>
      <c r="AU284" s="20" t="s">
        <v>85</v>
      </c>
    </row>
    <row r="285" spans="1:65" s="2" customFormat="1" ht="24.2" customHeight="1">
      <c r="A285" s="37"/>
      <c r="B285" s="38"/>
      <c r="C285" s="181" t="s">
        <v>488</v>
      </c>
      <c r="D285" s="181" t="s">
        <v>167</v>
      </c>
      <c r="E285" s="182" t="s">
        <v>4539</v>
      </c>
      <c r="F285" s="183" t="s">
        <v>4540</v>
      </c>
      <c r="G285" s="184" t="s">
        <v>290</v>
      </c>
      <c r="H285" s="185">
        <v>3</v>
      </c>
      <c r="I285" s="186"/>
      <c r="J285" s="187">
        <f>ROUND(I285*H285,2)</f>
        <v>0</v>
      </c>
      <c r="K285" s="183" t="s">
        <v>171</v>
      </c>
      <c r="L285" s="42"/>
      <c r="M285" s="188" t="s">
        <v>19</v>
      </c>
      <c r="N285" s="189" t="s">
        <v>41</v>
      </c>
      <c r="O285" s="67"/>
      <c r="P285" s="190">
        <f>O285*H285</f>
        <v>0</v>
      </c>
      <c r="Q285" s="190">
        <v>6.9999999999999999E-4</v>
      </c>
      <c r="R285" s="190">
        <f>Q285*H285</f>
        <v>2.0999999999999999E-3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226</v>
      </c>
      <c r="AT285" s="192" t="s">
        <v>167</v>
      </c>
      <c r="AU285" s="192" t="s">
        <v>85</v>
      </c>
      <c r="AY285" s="20" t="s">
        <v>165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79</v>
      </c>
      <c r="BK285" s="193">
        <f>ROUND(I285*H285,2)</f>
        <v>0</v>
      </c>
      <c r="BL285" s="20" t="s">
        <v>226</v>
      </c>
      <c r="BM285" s="192" t="s">
        <v>4541</v>
      </c>
    </row>
    <row r="286" spans="1:65" s="2" customFormat="1" ht="11.25">
      <c r="A286" s="37"/>
      <c r="B286" s="38"/>
      <c r="C286" s="39"/>
      <c r="D286" s="194" t="s">
        <v>172</v>
      </c>
      <c r="E286" s="39"/>
      <c r="F286" s="195" t="s">
        <v>4542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172</v>
      </c>
      <c r="AU286" s="20" t="s">
        <v>85</v>
      </c>
    </row>
    <row r="287" spans="1:65" s="2" customFormat="1" ht="24.2" customHeight="1">
      <c r="A287" s="37"/>
      <c r="B287" s="38"/>
      <c r="C287" s="181" t="s">
        <v>698</v>
      </c>
      <c r="D287" s="181" t="s">
        <v>167</v>
      </c>
      <c r="E287" s="182" t="s">
        <v>4543</v>
      </c>
      <c r="F287" s="183" t="s">
        <v>4544</v>
      </c>
      <c r="G287" s="184" t="s">
        <v>4304</v>
      </c>
      <c r="H287" s="185">
        <v>66</v>
      </c>
      <c r="I287" s="186"/>
      <c r="J287" s="187">
        <f>ROUND(I287*H287,2)</f>
        <v>0</v>
      </c>
      <c r="K287" s="183" t="s">
        <v>171</v>
      </c>
      <c r="L287" s="42"/>
      <c r="M287" s="188" t="s">
        <v>19</v>
      </c>
      <c r="N287" s="189" t="s">
        <v>41</v>
      </c>
      <c r="O287" s="67"/>
      <c r="P287" s="190">
        <f>O287*H287</f>
        <v>0</v>
      </c>
      <c r="Q287" s="190">
        <v>2.3913999999999999E-4</v>
      </c>
      <c r="R287" s="190">
        <f>Q287*H287</f>
        <v>1.578324E-2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226</v>
      </c>
      <c r="AT287" s="192" t="s">
        <v>167</v>
      </c>
      <c r="AU287" s="192" t="s">
        <v>85</v>
      </c>
      <c r="AY287" s="20" t="s">
        <v>165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79</v>
      </c>
      <c r="BK287" s="193">
        <f>ROUND(I287*H287,2)</f>
        <v>0</v>
      </c>
      <c r="BL287" s="20" t="s">
        <v>226</v>
      </c>
      <c r="BM287" s="192" t="s">
        <v>4545</v>
      </c>
    </row>
    <row r="288" spans="1:65" s="2" customFormat="1" ht="11.25">
      <c r="A288" s="37"/>
      <c r="B288" s="38"/>
      <c r="C288" s="39"/>
      <c r="D288" s="194" t="s">
        <v>172</v>
      </c>
      <c r="E288" s="39"/>
      <c r="F288" s="195" t="s">
        <v>4546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172</v>
      </c>
      <c r="AU288" s="20" t="s">
        <v>85</v>
      </c>
    </row>
    <row r="289" spans="1:65" s="2" customFormat="1" ht="37.9" customHeight="1">
      <c r="A289" s="37"/>
      <c r="B289" s="38"/>
      <c r="C289" s="181" t="s">
        <v>493</v>
      </c>
      <c r="D289" s="181" t="s">
        <v>167</v>
      </c>
      <c r="E289" s="182" t="s">
        <v>4547</v>
      </c>
      <c r="F289" s="183" t="s">
        <v>4548</v>
      </c>
      <c r="G289" s="184" t="s">
        <v>290</v>
      </c>
      <c r="H289" s="185">
        <v>5</v>
      </c>
      <c r="I289" s="186"/>
      <c r="J289" s="187">
        <f>ROUND(I289*H289,2)</f>
        <v>0</v>
      </c>
      <c r="K289" s="183" t="s">
        <v>171</v>
      </c>
      <c r="L289" s="42"/>
      <c r="M289" s="188" t="s">
        <v>19</v>
      </c>
      <c r="N289" s="189" t="s">
        <v>41</v>
      </c>
      <c r="O289" s="67"/>
      <c r="P289" s="190">
        <f>O289*H289</f>
        <v>0</v>
      </c>
      <c r="Q289" s="190">
        <v>5.0000000000000001E-4</v>
      </c>
      <c r="R289" s="190">
        <f>Q289*H289</f>
        <v>2.5000000000000001E-3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226</v>
      </c>
      <c r="AT289" s="192" t="s">
        <v>167</v>
      </c>
      <c r="AU289" s="192" t="s">
        <v>85</v>
      </c>
      <c r="AY289" s="20" t="s">
        <v>165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79</v>
      </c>
      <c r="BK289" s="193">
        <f>ROUND(I289*H289,2)</f>
        <v>0</v>
      </c>
      <c r="BL289" s="20" t="s">
        <v>226</v>
      </c>
      <c r="BM289" s="192" t="s">
        <v>4549</v>
      </c>
    </row>
    <row r="290" spans="1:65" s="2" customFormat="1" ht="11.25">
      <c r="A290" s="37"/>
      <c r="B290" s="38"/>
      <c r="C290" s="39"/>
      <c r="D290" s="194" t="s">
        <v>172</v>
      </c>
      <c r="E290" s="39"/>
      <c r="F290" s="195" t="s">
        <v>4550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172</v>
      </c>
      <c r="AU290" s="20" t="s">
        <v>85</v>
      </c>
    </row>
    <row r="291" spans="1:65" s="2" customFormat="1" ht="24.2" customHeight="1">
      <c r="A291" s="37"/>
      <c r="B291" s="38"/>
      <c r="C291" s="181" t="s">
        <v>708</v>
      </c>
      <c r="D291" s="181" t="s">
        <v>167</v>
      </c>
      <c r="E291" s="182" t="s">
        <v>4551</v>
      </c>
      <c r="F291" s="183" t="s">
        <v>4552</v>
      </c>
      <c r="G291" s="184" t="s">
        <v>290</v>
      </c>
      <c r="H291" s="185">
        <v>12</v>
      </c>
      <c r="I291" s="186"/>
      <c r="J291" s="187">
        <f>ROUND(I291*H291,2)</f>
        <v>0</v>
      </c>
      <c r="K291" s="183" t="s">
        <v>171</v>
      </c>
      <c r="L291" s="42"/>
      <c r="M291" s="188" t="s">
        <v>19</v>
      </c>
      <c r="N291" s="189" t="s">
        <v>41</v>
      </c>
      <c r="O291" s="67"/>
      <c r="P291" s="190">
        <f>O291*H291</f>
        <v>0</v>
      </c>
      <c r="Q291" s="190">
        <v>2.0000000000000001E-4</v>
      </c>
      <c r="R291" s="190">
        <f>Q291*H291</f>
        <v>2.4000000000000002E-3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226</v>
      </c>
      <c r="AT291" s="192" t="s">
        <v>167</v>
      </c>
      <c r="AU291" s="192" t="s">
        <v>85</v>
      </c>
      <c r="AY291" s="20" t="s">
        <v>165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79</v>
      </c>
      <c r="BK291" s="193">
        <f>ROUND(I291*H291,2)</f>
        <v>0</v>
      </c>
      <c r="BL291" s="20" t="s">
        <v>226</v>
      </c>
      <c r="BM291" s="192" t="s">
        <v>4553</v>
      </c>
    </row>
    <row r="292" spans="1:65" s="2" customFormat="1" ht="11.25">
      <c r="A292" s="37"/>
      <c r="B292" s="38"/>
      <c r="C292" s="39"/>
      <c r="D292" s="194" t="s">
        <v>172</v>
      </c>
      <c r="E292" s="39"/>
      <c r="F292" s="195" t="s">
        <v>4554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172</v>
      </c>
      <c r="AU292" s="20" t="s">
        <v>85</v>
      </c>
    </row>
    <row r="293" spans="1:65" s="2" customFormat="1" ht="16.5" customHeight="1">
      <c r="A293" s="37"/>
      <c r="B293" s="38"/>
      <c r="C293" s="233" t="s">
        <v>714</v>
      </c>
      <c r="D293" s="233" t="s">
        <v>502</v>
      </c>
      <c r="E293" s="234" t="s">
        <v>4555</v>
      </c>
      <c r="F293" s="235" t="s">
        <v>4556</v>
      </c>
      <c r="G293" s="236" t="s">
        <v>290</v>
      </c>
      <c r="H293" s="237">
        <v>12</v>
      </c>
      <c r="I293" s="238"/>
      <c r="J293" s="239">
        <f>ROUND(I293*H293,2)</f>
        <v>0</v>
      </c>
      <c r="K293" s="235" t="s">
        <v>171</v>
      </c>
      <c r="L293" s="240"/>
      <c r="M293" s="241" t="s">
        <v>19</v>
      </c>
      <c r="N293" s="242" t="s">
        <v>41</v>
      </c>
      <c r="O293" s="67"/>
      <c r="P293" s="190">
        <f>O293*H293</f>
        <v>0</v>
      </c>
      <c r="Q293" s="190">
        <v>3.1E-4</v>
      </c>
      <c r="R293" s="190">
        <f>Q293*H293</f>
        <v>3.7200000000000002E-3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297</v>
      </c>
      <c r="AT293" s="192" t="s">
        <v>502</v>
      </c>
      <c r="AU293" s="192" t="s">
        <v>85</v>
      </c>
      <c r="AY293" s="20" t="s">
        <v>165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79</v>
      </c>
      <c r="BK293" s="193">
        <f>ROUND(I293*H293,2)</f>
        <v>0</v>
      </c>
      <c r="BL293" s="20" t="s">
        <v>226</v>
      </c>
      <c r="BM293" s="192" t="s">
        <v>4557</v>
      </c>
    </row>
    <row r="294" spans="1:65" s="2" customFormat="1" ht="24.2" customHeight="1">
      <c r="A294" s="37"/>
      <c r="B294" s="38"/>
      <c r="C294" s="181" t="s">
        <v>719</v>
      </c>
      <c r="D294" s="181" t="s">
        <v>167</v>
      </c>
      <c r="E294" s="182" t="s">
        <v>4558</v>
      </c>
      <c r="F294" s="183" t="s">
        <v>4453</v>
      </c>
      <c r="G294" s="184" t="s">
        <v>537</v>
      </c>
      <c r="H294" s="185">
        <v>10</v>
      </c>
      <c r="I294" s="186"/>
      <c r="J294" s="187">
        <f>ROUND(I294*H294,2)</f>
        <v>0</v>
      </c>
      <c r="K294" s="183" t="s">
        <v>171</v>
      </c>
      <c r="L294" s="42"/>
      <c r="M294" s="188" t="s">
        <v>19</v>
      </c>
      <c r="N294" s="189" t="s">
        <v>41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226</v>
      </c>
      <c r="AT294" s="192" t="s">
        <v>167</v>
      </c>
      <c r="AU294" s="192" t="s">
        <v>85</v>
      </c>
      <c r="AY294" s="20" t="s">
        <v>165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79</v>
      </c>
      <c r="BK294" s="193">
        <f>ROUND(I294*H294,2)</f>
        <v>0</v>
      </c>
      <c r="BL294" s="20" t="s">
        <v>226</v>
      </c>
      <c r="BM294" s="192" t="s">
        <v>4559</v>
      </c>
    </row>
    <row r="295" spans="1:65" s="2" customFormat="1" ht="11.25">
      <c r="A295" s="37"/>
      <c r="B295" s="38"/>
      <c r="C295" s="39"/>
      <c r="D295" s="194" t="s">
        <v>172</v>
      </c>
      <c r="E295" s="39"/>
      <c r="F295" s="195" t="s">
        <v>4560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172</v>
      </c>
      <c r="AU295" s="20" t="s">
        <v>85</v>
      </c>
    </row>
    <row r="296" spans="1:65" s="13" customFormat="1" ht="11.25">
      <c r="B296" s="199"/>
      <c r="C296" s="200"/>
      <c r="D296" s="201" t="s">
        <v>181</v>
      </c>
      <c r="E296" s="202" t="s">
        <v>19</v>
      </c>
      <c r="F296" s="203" t="s">
        <v>4456</v>
      </c>
      <c r="G296" s="200"/>
      <c r="H296" s="204">
        <v>10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181</v>
      </c>
      <c r="AU296" s="210" t="s">
        <v>85</v>
      </c>
      <c r="AV296" s="13" t="s">
        <v>79</v>
      </c>
      <c r="AW296" s="13" t="s">
        <v>31</v>
      </c>
      <c r="AX296" s="13" t="s">
        <v>73</v>
      </c>
      <c r="AY296" s="210" t="s">
        <v>165</v>
      </c>
    </row>
    <row r="297" spans="1:65" s="12" customFormat="1" ht="20.85" customHeight="1">
      <c r="B297" s="165"/>
      <c r="C297" s="166"/>
      <c r="D297" s="167" t="s">
        <v>68</v>
      </c>
      <c r="E297" s="179" t="s">
        <v>4561</v>
      </c>
      <c r="F297" s="179" t="s">
        <v>4562</v>
      </c>
      <c r="G297" s="166"/>
      <c r="H297" s="166"/>
      <c r="I297" s="169"/>
      <c r="J297" s="180">
        <f>BK297</f>
        <v>0</v>
      </c>
      <c r="K297" s="166"/>
      <c r="L297" s="171"/>
      <c r="M297" s="172"/>
      <c r="N297" s="173"/>
      <c r="O297" s="173"/>
      <c r="P297" s="174">
        <f>SUM(P298:P305)</f>
        <v>0</v>
      </c>
      <c r="Q297" s="173"/>
      <c r="R297" s="174">
        <f>SUM(R298:R305)</f>
        <v>3.628E-2</v>
      </c>
      <c r="S297" s="173"/>
      <c r="T297" s="175">
        <f>SUM(T298:T305)</f>
        <v>0</v>
      </c>
      <c r="AR297" s="176" t="s">
        <v>79</v>
      </c>
      <c r="AT297" s="177" t="s">
        <v>68</v>
      </c>
      <c r="AU297" s="177" t="s">
        <v>79</v>
      </c>
      <c r="AY297" s="176" t="s">
        <v>165</v>
      </c>
      <c r="BK297" s="178">
        <f>SUM(BK298:BK305)</f>
        <v>0</v>
      </c>
    </row>
    <row r="298" spans="1:65" s="2" customFormat="1" ht="16.5" customHeight="1">
      <c r="A298" s="37"/>
      <c r="B298" s="38"/>
      <c r="C298" s="181" t="s">
        <v>498</v>
      </c>
      <c r="D298" s="181" t="s">
        <v>167</v>
      </c>
      <c r="E298" s="182" t="s">
        <v>4563</v>
      </c>
      <c r="F298" s="183" t="s">
        <v>4564</v>
      </c>
      <c r="G298" s="184" t="s">
        <v>170</v>
      </c>
      <c r="H298" s="185">
        <v>10</v>
      </c>
      <c r="I298" s="186"/>
      <c r="J298" s="187">
        <f>ROUND(I298*H298,2)</f>
        <v>0</v>
      </c>
      <c r="K298" s="183" t="s">
        <v>171</v>
      </c>
      <c r="L298" s="42"/>
      <c r="M298" s="188" t="s">
        <v>19</v>
      </c>
      <c r="N298" s="189" t="s">
        <v>41</v>
      </c>
      <c r="O298" s="67"/>
      <c r="P298" s="190">
        <f>O298*H298</f>
        <v>0</v>
      </c>
      <c r="Q298" s="190">
        <v>1.6000000000000001E-4</v>
      </c>
      <c r="R298" s="190">
        <f>Q298*H298</f>
        <v>1.6000000000000001E-3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226</v>
      </c>
      <c r="AT298" s="192" t="s">
        <v>167</v>
      </c>
      <c r="AU298" s="192" t="s">
        <v>85</v>
      </c>
      <c r="AY298" s="20" t="s">
        <v>165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79</v>
      </c>
      <c r="BK298" s="193">
        <f>ROUND(I298*H298,2)</f>
        <v>0</v>
      </c>
      <c r="BL298" s="20" t="s">
        <v>226</v>
      </c>
      <c r="BM298" s="192" t="s">
        <v>4565</v>
      </c>
    </row>
    <row r="299" spans="1:65" s="2" customFormat="1" ht="11.25">
      <c r="A299" s="37"/>
      <c r="B299" s="38"/>
      <c r="C299" s="39"/>
      <c r="D299" s="194" t="s">
        <v>172</v>
      </c>
      <c r="E299" s="39"/>
      <c r="F299" s="195" t="s">
        <v>4566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172</v>
      </c>
      <c r="AU299" s="20" t="s">
        <v>85</v>
      </c>
    </row>
    <row r="300" spans="1:65" s="13" customFormat="1" ht="11.25">
      <c r="B300" s="199"/>
      <c r="C300" s="200"/>
      <c r="D300" s="201" t="s">
        <v>181</v>
      </c>
      <c r="E300" s="202" t="s">
        <v>19</v>
      </c>
      <c r="F300" s="203" t="s">
        <v>4567</v>
      </c>
      <c r="G300" s="200"/>
      <c r="H300" s="204">
        <v>10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181</v>
      </c>
      <c r="AU300" s="210" t="s">
        <v>85</v>
      </c>
      <c r="AV300" s="13" t="s">
        <v>79</v>
      </c>
      <c r="AW300" s="13" t="s">
        <v>31</v>
      </c>
      <c r="AX300" s="13" t="s">
        <v>73</v>
      </c>
      <c r="AY300" s="210" t="s">
        <v>165</v>
      </c>
    </row>
    <row r="301" spans="1:65" s="2" customFormat="1" ht="55.5" customHeight="1">
      <c r="A301" s="37"/>
      <c r="B301" s="38"/>
      <c r="C301" s="181" t="s">
        <v>731</v>
      </c>
      <c r="D301" s="181" t="s">
        <v>167</v>
      </c>
      <c r="E301" s="182" t="s">
        <v>4568</v>
      </c>
      <c r="F301" s="183" t="s">
        <v>4569</v>
      </c>
      <c r="G301" s="184" t="s">
        <v>170</v>
      </c>
      <c r="H301" s="185">
        <v>228</v>
      </c>
      <c r="I301" s="186"/>
      <c r="J301" s="187">
        <f>ROUND(I301*H301,2)</f>
        <v>0</v>
      </c>
      <c r="K301" s="183" t="s">
        <v>171</v>
      </c>
      <c r="L301" s="42"/>
      <c r="M301" s="188" t="s">
        <v>19</v>
      </c>
      <c r="N301" s="189" t="s">
        <v>41</v>
      </c>
      <c r="O301" s="67"/>
      <c r="P301" s="190">
        <f>O301*H301</f>
        <v>0</v>
      </c>
      <c r="Q301" s="190">
        <v>6.9999999999999994E-5</v>
      </c>
      <c r="R301" s="190">
        <f>Q301*H301</f>
        <v>1.5959999999999998E-2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226</v>
      </c>
      <c r="AT301" s="192" t="s">
        <v>167</v>
      </c>
      <c r="AU301" s="192" t="s">
        <v>85</v>
      </c>
      <c r="AY301" s="20" t="s">
        <v>165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79</v>
      </c>
      <c r="BK301" s="193">
        <f>ROUND(I301*H301,2)</f>
        <v>0</v>
      </c>
      <c r="BL301" s="20" t="s">
        <v>226</v>
      </c>
      <c r="BM301" s="192" t="s">
        <v>4570</v>
      </c>
    </row>
    <row r="302" spans="1:65" s="2" customFormat="1" ht="11.25">
      <c r="A302" s="37"/>
      <c r="B302" s="38"/>
      <c r="C302" s="39"/>
      <c r="D302" s="194" t="s">
        <v>172</v>
      </c>
      <c r="E302" s="39"/>
      <c r="F302" s="195" t="s">
        <v>4571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172</v>
      </c>
      <c r="AU302" s="20" t="s">
        <v>85</v>
      </c>
    </row>
    <row r="303" spans="1:65" s="2" customFormat="1" ht="55.5" customHeight="1">
      <c r="A303" s="37"/>
      <c r="B303" s="38"/>
      <c r="C303" s="181" t="s">
        <v>544</v>
      </c>
      <c r="D303" s="181" t="s">
        <v>167</v>
      </c>
      <c r="E303" s="182" t="s">
        <v>4572</v>
      </c>
      <c r="F303" s="183" t="s">
        <v>4573</v>
      </c>
      <c r="G303" s="184" t="s">
        <v>170</v>
      </c>
      <c r="H303" s="185">
        <v>208</v>
      </c>
      <c r="I303" s="186"/>
      <c r="J303" s="187">
        <f>ROUND(I303*H303,2)</f>
        <v>0</v>
      </c>
      <c r="K303" s="183" t="s">
        <v>171</v>
      </c>
      <c r="L303" s="42"/>
      <c r="M303" s="188" t="s">
        <v>19</v>
      </c>
      <c r="N303" s="189" t="s">
        <v>41</v>
      </c>
      <c r="O303" s="67"/>
      <c r="P303" s="190">
        <f>O303*H303</f>
        <v>0</v>
      </c>
      <c r="Q303" s="190">
        <v>9.0000000000000006E-5</v>
      </c>
      <c r="R303" s="190">
        <f>Q303*H303</f>
        <v>1.8720000000000001E-2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226</v>
      </c>
      <c r="AT303" s="192" t="s">
        <v>167</v>
      </c>
      <c r="AU303" s="192" t="s">
        <v>85</v>
      </c>
      <c r="AY303" s="20" t="s">
        <v>165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79</v>
      </c>
      <c r="BK303" s="193">
        <f>ROUND(I303*H303,2)</f>
        <v>0</v>
      </c>
      <c r="BL303" s="20" t="s">
        <v>226</v>
      </c>
      <c r="BM303" s="192" t="s">
        <v>4574</v>
      </c>
    </row>
    <row r="304" spans="1:65" s="2" customFormat="1" ht="11.25">
      <c r="A304" s="37"/>
      <c r="B304" s="38"/>
      <c r="C304" s="39"/>
      <c r="D304" s="194" t="s">
        <v>172</v>
      </c>
      <c r="E304" s="39"/>
      <c r="F304" s="195" t="s">
        <v>4575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172</v>
      </c>
      <c r="AU304" s="20" t="s">
        <v>85</v>
      </c>
    </row>
    <row r="305" spans="1:65" s="13" customFormat="1" ht="11.25">
      <c r="B305" s="199"/>
      <c r="C305" s="200"/>
      <c r="D305" s="201" t="s">
        <v>181</v>
      </c>
      <c r="E305" s="202" t="s">
        <v>19</v>
      </c>
      <c r="F305" s="203" t="s">
        <v>4576</v>
      </c>
      <c r="G305" s="200"/>
      <c r="H305" s="204">
        <v>208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181</v>
      </c>
      <c r="AU305" s="210" t="s">
        <v>85</v>
      </c>
      <c r="AV305" s="13" t="s">
        <v>79</v>
      </c>
      <c r="AW305" s="13" t="s">
        <v>31</v>
      </c>
      <c r="AX305" s="13" t="s">
        <v>73</v>
      </c>
      <c r="AY305" s="210" t="s">
        <v>165</v>
      </c>
    </row>
    <row r="306" spans="1:65" s="12" customFormat="1" ht="22.9" customHeight="1">
      <c r="B306" s="165"/>
      <c r="C306" s="166"/>
      <c r="D306" s="167" t="s">
        <v>68</v>
      </c>
      <c r="E306" s="179" t="s">
        <v>4577</v>
      </c>
      <c r="F306" s="179" t="s">
        <v>4578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SUM(P307:P399)</f>
        <v>0</v>
      </c>
      <c r="Q306" s="173"/>
      <c r="R306" s="174">
        <f>SUM(R307:R399)</f>
        <v>0.78268709999999986</v>
      </c>
      <c r="S306" s="173"/>
      <c r="T306" s="175">
        <f>SUM(T307:T399)</f>
        <v>0</v>
      </c>
      <c r="AR306" s="176" t="s">
        <v>79</v>
      </c>
      <c r="AT306" s="177" t="s">
        <v>68</v>
      </c>
      <c r="AU306" s="177" t="s">
        <v>73</v>
      </c>
      <c r="AY306" s="176" t="s">
        <v>165</v>
      </c>
      <c r="BK306" s="178">
        <f>SUM(BK307:BK399)</f>
        <v>0</v>
      </c>
    </row>
    <row r="307" spans="1:65" s="2" customFormat="1" ht="24.2" customHeight="1">
      <c r="A307" s="37"/>
      <c r="B307" s="38"/>
      <c r="C307" s="181" t="s">
        <v>741</v>
      </c>
      <c r="D307" s="181" t="s">
        <v>167</v>
      </c>
      <c r="E307" s="182" t="s">
        <v>4579</v>
      </c>
      <c r="F307" s="183" t="s">
        <v>4580</v>
      </c>
      <c r="G307" s="184" t="s">
        <v>290</v>
      </c>
      <c r="H307" s="185">
        <v>25</v>
      </c>
      <c r="I307" s="186"/>
      <c r="J307" s="187">
        <f>ROUND(I307*H307,2)</f>
        <v>0</v>
      </c>
      <c r="K307" s="183" t="s">
        <v>171</v>
      </c>
      <c r="L307" s="42"/>
      <c r="M307" s="188" t="s">
        <v>19</v>
      </c>
      <c r="N307" s="189" t="s">
        <v>41</v>
      </c>
      <c r="O307" s="67"/>
      <c r="P307" s="190">
        <f>O307*H307</f>
        <v>0</v>
      </c>
      <c r="Q307" s="190">
        <v>3.4000000000000002E-4</v>
      </c>
      <c r="R307" s="190">
        <f>Q307*H307</f>
        <v>8.5000000000000006E-3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226</v>
      </c>
      <c r="AT307" s="192" t="s">
        <v>167</v>
      </c>
      <c r="AU307" s="192" t="s">
        <v>79</v>
      </c>
      <c r="AY307" s="20" t="s">
        <v>165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79</v>
      </c>
      <c r="BK307" s="193">
        <f>ROUND(I307*H307,2)</f>
        <v>0</v>
      </c>
      <c r="BL307" s="20" t="s">
        <v>226</v>
      </c>
      <c r="BM307" s="192" t="s">
        <v>4581</v>
      </c>
    </row>
    <row r="308" spans="1:65" s="2" customFormat="1" ht="11.25">
      <c r="A308" s="37"/>
      <c r="B308" s="38"/>
      <c r="C308" s="39"/>
      <c r="D308" s="194" t="s">
        <v>172</v>
      </c>
      <c r="E308" s="39"/>
      <c r="F308" s="195" t="s">
        <v>4582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172</v>
      </c>
      <c r="AU308" s="20" t="s">
        <v>79</v>
      </c>
    </row>
    <row r="309" spans="1:65" s="13" customFormat="1" ht="11.25">
      <c r="B309" s="199"/>
      <c r="C309" s="200"/>
      <c r="D309" s="201" t="s">
        <v>181</v>
      </c>
      <c r="E309" s="202" t="s">
        <v>19</v>
      </c>
      <c r="F309" s="203" t="s">
        <v>4583</v>
      </c>
      <c r="G309" s="200"/>
      <c r="H309" s="204">
        <v>25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181</v>
      </c>
      <c r="AU309" s="210" t="s">
        <v>79</v>
      </c>
      <c r="AV309" s="13" t="s">
        <v>79</v>
      </c>
      <c r="AW309" s="13" t="s">
        <v>31</v>
      </c>
      <c r="AX309" s="13" t="s">
        <v>73</v>
      </c>
      <c r="AY309" s="210" t="s">
        <v>165</v>
      </c>
    </row>
    <row r="310" spans="1:65" s="2" customFormat="1" ht="33" customHeight="1">
      <c r="A310" s="37"/>
      <c r="B310" s="38"/>
      <c r="C310" s="181" t="s">
        <v>557</v>
      </c>
      <c r="D310" s="181" t="s">
        <v>167</v>
      </c>
      <c r="E310" s="182" t="s">
        <v>4584</v>
      </c>
      <c r="F310" s="183" t="s">
        <v>4585</v>
      </c>
      <c r="G310" s="184" t="s">
        <v>4304</v>
      </c>
      <c r="H310" s="185">
        <v>7</v>
      </c>
      <c r="I310" s="186"/>
      <c r="J310" s="187">
        <f>ROUND(I310*H310,2)</f>
        <v>0</v>
      </c>
      <c r="K310" s="183" t="s">
        <v>171</v>
      </c>
      <c r="L310" s="42"/>
      <c r="M310" s="188" t="s">
        <v>19</v>
      </c>
      <c r="N310" s="189" t="s">
        <v>41</v>
      </c>
      <c r="O310" s="67"/>
      <c r="P310" s="190">
        <f>O310*H310</f>
        <v>0</v>
      </c>
      <c r="Q310" s="190">
        <v>1.6969999999999999E-2</v>
      </c>
      <c r="R310" s="190">
        <f>Q310*H310</f>
        <v>0.11878999999999999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226</v>
      </c>
      <c r="AT310" s="192" t="s">
        <v>167</v>
      </c>
      <c r="AU310" s="192" t="s">
        <v>79</v>
      </c>
      <c r="AY310" s="20" t="s">
        <v>165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79</v>
      </c>
      <c r="BK310" s="193">
        <f>ROUND(I310*H310,2)</f>
        <v>0</v>
      </c>
      <c r="BL310" s="20" t="s">
        <v>226</v>
      </c>
      <c r="BM310" s="192" t="s">
        <v>4586</v>
      </c>
    </row>
    <row r="311" spans="1:65" s="2" customFormat="1" ht="11.25">
      <c r="A311" s="37"/>
      <c r="B311" s="38"/>
      <c r="C311" s="39"/>
      <c r="D311" s="194" t="s">
        <v>172</v>
      </c>
      <c r="E311" s="39"/>
      <c r="F311" s="195" t="s">
        <v>4587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172</v>
      </c>
      <c r="AU311" s="20" t="s">
        <v>79</v>
      </c>
    </row>
    <row r="312" spans="1:65" s="2" customFormat="1" ht="24.2" customHeight="1">
      <c r="A312" s="37"/>
      <c r="B312" s="38"/>
      <c r="C312" s="181" t="s">
        <v>752</v>
      </c>
      <c r="D312" s="181" t="s">
        <v>167</v>
      </c>
      <c r="E312" s="182" t="s">
        <v>4588</v>
      </c>
      <c r="F312" s="183" t="s">
        <v>4589</v>
      </c>
      <c r="G312" s="184" t="s">
        <v>290</v>
      </c>
      <c r="H312" s="185">
        <v>4</v>
      </c>
      <c r="I312" s="186"/>
      <c r="J312" s="187">
        <f>ROUND(I312*H312,2)</f>
        <v>0</v>
      </c>
      <c r="K312" s="183" t="s">
        <v>171</v>
      </c>
      <c r="L312" s="42"/>
      <c r="M312" s="188" t="s">
        <v>19</v>
      </c>
      <c r="N312" s="189" t="s">
        <v>41</v>
      </c>
      <c r="O312" s="67"/>
      <c r="P312" s="190">
        <f>O312*H312</f>
        <v>0</v>
      </c>
      <c r="Q312" s="190">
        <v>1.1900000000000001E-3</v>
      </c>
      <c r="R312" s="190">
        <f>Q312*H312</f>
        <v>4.7600000000000003E-3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226</v>
      </c>
      <c r="AT312" s="192" t="s">
        <v>167</v>
      </c>
      <c r="AU312" s="192" t="s">
        <v>79</v>
      </c>
      <c r="AY312" s="20" t="s">
        <v>165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226</v>
      </c>
      <c r="BM312" s="192" t="s">
        <v>4590</v>
      </c>
    </row>
    <row r="313" spans="1:65" s="2" customFormat="1" ht="11.25">
      <c r="A313" s="37"/>
      <c r="B313" s="38"/>
      <c r="C313" s="39"/>
      <c r="D313" s="194" t="s">
        <v>172</v>
      </c>
      <c r="E313" s="39"/>
      <c r="F313" s="195" t="s">
        <v>4591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172</v>
      </c>
      <c r="AU313" s="20" t="s">
        <v>79</v>
      </c>
    </row>
    <row r="314" spans="1:65" s="2" customFormat="1" ht="16.5" customHeight="1">
      <c r="A314" s="37"/>
      <c r="B314" s="38"/>
      <c r="C314" s="233" t="s">
        <v>562</v>
      </c>
      <c r="D314" s="233" t="s">
        <v>502</v>
      </c>
      <c r="E314" s="234" t="s">
        <v>4150</v>
      </c>
      <c r="F314" s="235" t="s">
        <v>4592</v>
      </c>
      <c r="G314" s="236" t="s">
        <v>290</v>
      </c>
      <c r="H314" s="237">
        <v>4</v>
      </c>
      <c r="I314" s="238"/>
      <c r="J314" s="239">
        <f>ROUND(I314*H314,2)</f>
        <v>0</v>
      </c>
      <c r="K314" s="235" t="s">
        <v>3997</v>
      </c>
      <c r="L314" s="240"/>
      <c r="M314" s="241" t="s">
        <v>19</v>
      </c>
      <c r="N314" s="242" t="s">
        <v>41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297</v>
      </c>
      <c r="AT314" s="192" t="s">
        <v>502</v>
      </c>
      <c r="AU314" s="192" t="s">
        <v>79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4593</v>
      </c>
    </row>
    <row r="315" spans="1:65" s="2" customFormat="1" ht="19.5">
      <c r="A315" s="37"/>
      <c r="B315" s="38"/>
      <c r="C315" s="39"/>
      <c r="D315" s="201" t="s">
        <v>353</v>
      </c>
      <c r="E315" s="39"/>
      <c r="F315" s="232" t="s">
        <v>4594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353</v>
      </c>
      <c r="AU315" s="20" t="s">
        <v>79</v>
      </c>
    </row>
    <row r="316" spans="1:65" s="2" customFormat="1" ht="37.9" customHeight="1">
      <c r="A316" s="37"/>
      <c r="B316" s="38"/>
      <c r="C316" s="181" t="s">
        <v>763</v>
      </c>
      <c r="D316" s="181" t="s">
        <v>167</v>
      </c>
      <c r="E316" s="182" t="s">
        <v>4595</v>
      </c>
      <c r="F316" s="183" t="s">
        <v>4596</v>
      </c>
      <c r="G316" s="184" t="s">
        <v>4304</v>
      </c>
      <c r="H316" s="185">
        <v>5</v>
      </c>
      <c r="I316" s="186"/>
      <c r="J316" s="187">
        <f>ROUND(I316*H316,2)</f>
        <v>0</v>
      </c>
      <c r="K316" s="183" t="s">
        <v>171</v>
      </c>
      <c r="L316" s="42"/>
      <c r="M316" s="188" t="s">
        <v>19</v>
      </c>
      <c r="N316" s="189" t="s">
        <v>41</v>
      </c>
      <c r="O316" s="67"/>
      <c r="P316" s="190">
        <f>O316*H316</f>
        <v>0</v>
      </c>
      <c r="Q316" s="190">
        <v>2.223E-2</v>
      </c>
      <c r="R316" s="190">
        <f>Q316*H316</f>
        <v>0.11115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226</v>
      </c>
      <c r="AT316" s="192" t="s">
        <v>167</v>
      </c>
      <c r="AU316" s="192" t="s">
        <v>79</v>
      </c>
      <c r="AY316" s="20" t="s">
        <v>165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79</v>
      </c>
      <c r="BK316" s="193">
        <f>ROUND(I316*H316,2)</f>
        <v>0</v>
      </c>
      <c r="BL316" s="20" t="s">
        <v>226</v>
      </c>
      <c r="BM316" s="192" t="s">
        <v>4597</v>
      </c>
    </row>
    <row r="317" spans="1:65" s="2" customFormat="1" ht="11.25">
      <c r="A317" s="37"/>
      <c r="B317" s="38"/>
      <c r="C317" s="39"/>
      <c r="D317" s="194" t="s">
        <v>172</v>
      </c>
      <c r="E317" s="39"/>
      <c r="F317" s="195" t="s">
        <v>4598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172</v>
      </c>
      <c r="AU317" s="20" t="s">
        <v>79</v>
      </c>
    </row>
    <row r="318" spans="1:65" s="13" customFormat="1" ht="11.25">
      <c r="B318" s="199"/>
      <c r="C318" s="200"/>
      <c r="D318" s="201" t="s">
        <v>181</v>
      </c>
      <c r="E318" s="202" t="s">
        <v>19</v>
      </c>
      <c r="F318" s="203" t="s">
        <v>4599</v>
      </c>
      <c r="G318" s="200"/>
      <c r="H318" s="204">
        <v>5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181</v>
      </c>
      <c r="AU318" s="210" t="s">
        <v>79</v>
      </c>
      <c r="AV318" s="13" t="s">
        <v>79</v>
      </c>
      <c r="AW318" s="13" t="s">
        <v>31</v>
      </c>
      <c r="AX318" s="13" t="s">
        <v>73</v>
      </c>
      <c r="AY318" s="210" t="s">
        <v>165</v>
      </c>
    </row>
    <row r="319" spans="1:65" s="2" customFormat="1" ht="24.2" customHeight="1">
      <c r="A319" s="37"/>
      <c r="B319" s="38"/>
      <c r="C319" s="181" t="s">
        <v>568</v>
      </c>
      <c r="D319" s="181" t="s">
        <v>167</v>
      </c>
      <c r="E319" s="182" t="s">
        <v>4600</v>
      </c>
      <c r="F319" s="183" t="s">
        <v>4601</v>
      </c>
      <c r="G319" s="184" t="s">
        <v>290</v>
      </c>
      <c r="H319" s="185">
        <v>6</v>
      </c>
      <c r="I319" s="186"/>
      <c r="J319" s="187">
        <f>ROUND(I319*H319,2)</f>
        <v>0</v>
      </c>
      <c r="K319" s="183" t="s">
        <v>171</v>
      </c>
      <c r="L319" s="42"/>
      <c r="M319" s="188" t="s">
        <v>19</v>
      </c>
      <c r="N319" s="189" t="s">
        <v>41</v>
      </c>
      <c r="O319" s="67"/>
      <c r="P319" s="190">
        <f>O319*H319</f>
        <v>0</v>
      </c>
      <c r="Q319" s="190">
        <v>5.9500000000000004E-3</v>
      </c>
      <c r="R319" s="190">
        <f>Q319*H319</f>
        <v>3.5700000000000003E-2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226</v>
      </c>
      <c r="AT319" s="192" t="s">
        <v>167</v>
      </c>
      <c r="AU319" s="192" t="s">
        <v>79</v>
      </c>
      <c r="AY319" s="20" t="s">
        <v>165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226</v>
      </c>
      <c r="BM319" s="192" t="s">
        <v>4602</v>
      </c>
    </row>
    <row r="320" spans="1:65" s="2" customFormat="1" ht="11.25">
      <c r="A320" s="37"/>
      <c r="B320" s="38"/>
      <c r="C320" s="39"/>
      <c r="D320" s="194" t="s">
        <v>172</v>
      </c>
      <c r="E320" s="39"/>
      <c r="F320" s="195" t="s">
        <v>4603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172</v>
      </c>
      <c r="AU320" s="20" t="s">
        <v>79</v>
      </c>
    </row>
    <row r="321" spans="1:65" s="2" customFormat="1" ht="24.2" customHeight="1">
      <c r="A321" s="37"/>
      <c r="B321" s="38"/>
      <c r="C321" s="181" t="s">
        <v>774</v>
      </c>
      <c r="D321" s="181" t="s">
        <v>167</v>
      </c>
      <c r="E321" s="182" t="s">
        <v>4604</v>
      </c>
      <c r="F321" s="183" t="s">
        <v>4605</v>
      </c>
      <c r="G321" s="184" t="s">
        <v>4304</v>
      </c>
      <c r="H321" s="185">
        <v>1</v>
      </c>
      <c r="I321" s="186"/>
      <c r="J321" s="187">
        <f>ROUND(I321*H321,2)</f>
        <v>0</v>
      </c>
      <c r="K321" s="183" t="s">
        <v>171</v>
      </c>
      <c r="L321" s="42"/>
      <c r="M321" s="188" t="s">
        <v>19</v>
      </c>
      <c r="N321" s="189" t="s">
        <v>41</v>
      </c>
      <c r="O321" s="67"/>
      <c r="P321" s="190">
        <f>O321*H321</f>
        <v>0</v>
      </c>
      <c r="Q321" s="190">
        <v>1.9570000000000001E-2</v>
      </c>
      <c r="R321" s="190">
        <f>Q321*H321</f>
        <v>1.9570000000000001E-2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226</v>
      </c>
      <c r="AT321" s="192" t="s">
        <v>167</v>
      </c>
      <c r="AU321" s="192" t="s">
        <v>79</v>
      </c>
      <c r="AY321" s="20" t="s">
        <v>165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79</v>
      </c>
      <c r="BK321" s="193">
        <f>ROUND(I321*H321,2)</f>
        <v>0</v>
      </c>
      <c r="BL321" s="20" t="s">
        <v>226</v>
      </c>
      <c r="BM321" s="192" t="s">
        <v>4606</v>
      </c>
    </row>
    <row r="322" spans="1:65" s="2" customFormat="1" ht="11.25">
      <c r="A322" s="37"/>
      <c r="B322" s="38"/>
      <c r="C322" s="39"/>
      <c r="D322" s="194" t="s">
        <v>172</v>
      </c>
      <c r="E322" s="39"/>
      <c r="F322" s="195" t="s">
        <v>4607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172</v>
      </c>
      <c r="AU322" s="20" t="s">
        <v>79</v>
      </c>
    </row>
    <row r="323" spans="1:65" s="13" customFormat="1" ht="11.25">
      <c r="B323" s="199"/>
      <c r="C323" s="200"/>
      <c r="D323" s="201" t="s">
        <v>181</v>
      </c>
      <c r="E323" s="202" t="s">
        <v>19</v>
      </c>
      <c r="F323" s="203" t="s">
        <v>4608</v>
      </c>
      <c r="G323" s="200"/>
      <c r="H323" s="204">
        <v>1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181</v>
      </c>
      <c r="AU323" s="210" t="s">
        <v>79</v>
      </c>
      <c r="AV323" s="13" t="s">
        <v>79</v>
      </c>
      <c r="AW323" s="13" t="s">
        <v>31</v>
      </c>
      <c r="AX323" s="13" t="s">
        <v>73</v>
      </c>
      <c r="AY323" s="210" t="s">
        <v>165</v>
      </c>
    </row>
    <row r="324" spans="1:65" s="2" customFormat="1" ht="37.9" customHeight="1">
      <c r="A324" s="37"/>
      <c r="B324" s="38"/>
      <c r="C324" s="181" t="s">
        <v>574</v>
      </c>
      <c r="D324" s="181" t="s">
        <v>167</v>
      </c>
      <c r="E324" s="182" t="s">
        <v>4609</v>
      </c>
      <c r="F324" s="183" t="s">
        <v>4610</v>
      </c>
      <c r="G324" s="184" t="s">
        <v>4304</v>
      </c>
      <c r="H324" s="185">
        <v>7</v>
      </c>
      <c r="I324" s="186"/>
      <c r="J324" s="187">
        <f>ROUND(I324*H324,2)</f>
        <v>0</v>
      </c>
      <c r="K324" s="183" t="s">
        <v>171</v>
      </c>
      <c r="L324" s="42"/>
      <c r="M324" s="188" t="s">
        <v>19</v>
      </c>
      <c r="N324" s="189" t="s">
        <v>41</v>
      </c>
      <c r="O324" s="67"/>
      <c r="P324" s="190">
        <f>O324*H324</f>
        <v>0</v>
      </c>
      <c r="Q324" s="190">
        <v>2.0729999999999998E-2</v>
      </c>
      <c r="R324" s="190">
        <f>Q324*H324</f>
        <v>0.14510999999999999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226</v>
      </c>
      <c r="AT324" s="192" t="s">
        <v>167</v>
      </c>
      <c r="AU324" s="192" t="s">
        <v>79</v>
      </c>
      <c r="AY324" s="20" t="s">
        <v>165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79</v>
      </c>
      <c r="BK324" s="193">
        <f>ROUND(I324*H324,2)</f>
        <v>0</v>
      </c>
      <c r="BL324" s="20" t="s">
        <v>226</v>
      </c>
      <c r="BM324" s="192" t="s">
        <v>4611</v>
      </c>
    </row>
    <row r="325" spans="1:65" s="2" customFormat="1" ht="11.25">
      <c r="A325" s="37"/>
      <c r="B325" s="38"/>
      <c r="C325" s="39"/>
      <c r="D325" s="194" t="s">
        <v>172</v>
      </c>
      <c r="E325" s="39"/>
      <c r="F325" s="195" t="s">
        <v>4612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172</v>
      </c>
      <c r="AU325" s="20" t="s">
        <v>79</v>
      </c>
    </row>
    <row r="326" spans="1:65" s="13" customFormat="1" ht="11.25">
      <c r="B326" s="199"/>
      <c r="C326" s="200"/>
      <c r="D326" s="201" t="s">
        <v>181</v>
      </c>
      <c r="E326" s="202" t="s">
        <v>19</v>
      </c>
      <c r="F326" s="203" t="s">
        <v>4613</v>
      </c>
      <c r="G326" s="200"/>
      <c r="H326" s="204">
        <v>7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181</v>
      </c>
      <c r="AU326" s="210" t="s">
        <v>79</v>
      </c>
      <c r="AV326" s="13" t="s">
        <v>79</v>
      </c>
      <c r="AW326" s="13" t="s">
        <v>31</v>
      </c>
      <c r="AX326" s="13" t="s">
        <v>73</v>
      </c>
      <c r="AY326" s="210" t="s">
        <v>165</v>
      </c>
    </row>
    <row r="327" spans="1:65" s="2" customFormat="1" ht="37.9" customHeight="1">
      <c r="A327" s="37"/>
      <c r="B327" s="38"/>
      <c r="C327" s="181" t="s">
        <v>785</v>
      </c>
      <c r="D327" s="181" t="s">
        <v>167</v>
      </c>
      <c r="E327" s="182" t="s">
        <v>4614</v>
      </c>
      <c r="F327" s="183" t="s">
        <v>4615</v>
      </c>
      <c r="G327" s="184" t="s">
        <v>4304</v>
      </c>
      <c r="H327" s="185">
        <v>3</v>
      </c>
      <c r="I327" s="186"/>
      <c r="J327" s="187">
        <f>ROUND(I327*H327,2)</f>
        <v>0</v>
      </c>
      <c r="K327" s="183" t="s">
        <v>171</v>
      </c>
      <c r="L327" s="42"/>
      <c r="M327" s="188" t="s">
        <v>19</v>
      </c>
      <c r="N327" s="189" t="s">
        <v>41</v>
      </c>
      <c r="O327" s="67"/>
      <c r="P327" s="190">
        <f>O327*H327</f>
        <v>0</v>
      </c>
      <c r="Q327" s="190">
        <v>1.9210000000000001E-2</v>
      </c>
      <c r="R327" s="190">
        <f>Q327*H327</f>
        <v>5.7630000000000001E-2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226</v>
      </c>
      <c r="AT327" s="192" t="s">
        <v>167</v>
      </c>
      <c r="AU327" s="192" t="s">
        <v>79</v>
      </c>
      <c r="AY327" s="20" t="s">
        <v>165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79</v>
      </c>
      <c r="BK327" s="193">
        <f>ROUND(I327*H327,2)</f>
        <v>0</v>
      </c>
      <c r="BL327" s="20" t="s">
        <v>226</v>
      </c>
      <c r="BM327" s="192" t="s">
        <v>4616</v>
      </c>
    </row>
    <row r="328" spans="1:65" s="2" customFormat="1" ht="11.25">
      <c r="A328" s="37"/>
      <c r="B328" s="38"/>
      <c r="C328" s="39"/>
      <c r="D328" s="194" t="s">
        <v>172</v>
      </c>
      <c r="E328" s="39"/>
      <c r="F328" s="195" t="s">
        <v>4617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172</v>
      </c>
      <c r="AU328" s="20" t="s">
        <v>79</v>
      </c>
    </row>
    <row r="329" spans="1:65" s="13" customFormat="1" ht="11.25">
      <c r="B329" s="199"/>
      <c r="C329" s="200"/>
      <c r="D329" s="201" t="s">
        <v>181</v>
      </c>
      <c r="E329" s="202" t="s">
        <v>19</v>
      </c>
      <c r="F329" s="203" t="s">
        <v>4618</v>
      </c>
      <c r="G329" s="200"/>
      <c r="H329" s="204">
        <v>3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181</v>
      </c>
      <c r="AU329" s="210" t="s">
        <v>79</v>
      </c>
      <c r="AV329" s="13" t="s">
        <v>79</v>
      </c>
      <c r="AW329" s="13" t="s">
        <v>31</v>
      </c>
      <c r="AX329" s="13" t="s">
        <v>73</v>
      </c>
      <c r="AY329" s="210" t="s">
        <v>165</v>
      </c>
    </row>
    <row r="330" spans="1:65" s="2" customFormat="1" ht="24.2" customHeight="1">
      <c r="A330" s="37"/>
      <c r="B330" s="38"/>
      <c r="C330" s="181" t="s">
        <v>583</v>
      </c>
      <c r="D330" s="181" t="s">
        <v>167</v>
      </c>
      <c r="E330" s="182" t="s">
        <v>4619</v>
      </c>
      <c r="F330" s="183" t="s">
        <v>4620</v>
      </c>
      <c r="G330" s="184" t="s">
        <v>4304</v>
      </c>
      <c r="H330" s="185">
        <v>1</v>
      </c>
      <c r="I330" s="186"/>
      <c r="J330" s="187">
        <f>ROUND(I330*H330,2)</f>
        <v>0</v>
      </c>
      <c r="K330" s="183" t="s">
        <v>171</v>
      </c>
      <c r="L330" s="42"/>
      <c r="M330" s="188" t="s">
        <v>19</v>
      </c>
      <c r="N330" s="189" t="s">
        <v>41</v>
      </c>
      <c r="O330" s="67"/>
      <c r="P330" s="190">
        <f>O330*H330</f>
        <v>0</v>
      </c>
      <c r="Q330" s="190">
        <v>2.341E-2</v>
      </c>
      <c r="R330" s="190">
        <f>Q330*H330</f>
        <v>2.341E-2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226</v>
      </c>
      <c r="AT330" s="192" t="s">
        <v>167</v>
      </c>
      <c r="AU330" s="192" t="s">
        <v>79</v>
      </c>
      <c r="AY330" s="20" t="s">
        <v>165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226</v>
      </c>
      <c r="BM330" s="192" t="s">
        <v>4621</v>
      </c>
    </row>
    <row r="331" spans="1:65" s="2" customFormat="1" ht="11.25">
      <c r="A331" s="37"/>
      <c r="B331" s="38"/>
      <c r="C331" s="39"/>
      <c r="D331" s="194" t="s">
        <v>172</v>
      </c>
      <c r="E331" s="39"/>
      <c r="F331" s="195" t="s">
        <v>4622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172</v>
      </c>
      <c r="AU331" s="20" t="s">
        <v>79</v>
      </c>
    </row>
    <row r="332" spans="1:65" s="2" customFormat="1" ht="21.75" customHeight="1">
      <c r="A332" s="37"/>
      <c r="B332" s="38"/>
      <c r="C332" s="181" t="s">
        <v>797</v>
      </c>
      <c r="D332" s="181" t="s">
        <v>167</v>
      </c>
      <c r="E332" s="182" t="s">
        <v>4623</v>
      </c>
      <c r="F332" s="183" t="s">
        <v>4624</v>
      </c>
      <c r="G332" s="184" t="s">
        <v>290</v>
      </c>
      <c r="H332" s="185">
        <v>11</v>
      </c>
      <c r="I332" s="186"/>
      <c r="J332" s="187">
        <f>ROUND(I332*H332,2)</f>
        <v>0</v>
      </c>
      <c r="K332" s="183" t="s">
        <v>171</v>
      </c>
      <c r="L332" s="42"/>
      <c r="M332" s="188" t="s">
        <v>19</v>
      </c>
      <c r="N332" s="189" t="s">
        <v>41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226</v>
      </c>
      <c r="AT332" s="192" t="s">
        <v>167</v>
      </c>
      <c r="AU332" s="192" t="s">
        <v>79</v>
      </c>
      <c r="AY332" s="20" t="s">
        <v>165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226</v>
      </c>
      <c r="BM332" s="192" t="s">
        <v>4625</v>
      </c>
    </row>
    <row r="333" spans="1:65" s="2" customFormat="1" ht="11.25">
      <c r="A333" s="37"/>
      <c r="B333" s="38"/>
      <c r="C333" s="39"/>
      <c r="D333" s="194" t="s">
        <v>172</v>
      </c>
      <c r="E333" s="39"/>
      <c r="F333" s="195" t="s">
        <v>4626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172</v>
      </c>
      <c r="AU333" s="20" t="s">
        <v>79</v>
      </c>
    </row>
    <row r="334" spans="1:65" s="2" customFormat="1" ht="16.5" customHeight="1">
      <c r="A334" s="37"/>
      <c r="B334" s="38"/>
      <c r="C334" s="233" t="s">
        <v>589</v>
      </c>
      <c r="D334" s="233" t="s">
        <v>502</v>
      </c>
      <c r="E334" s="234" t="s">
        <v>4627</v>
      </c>
      <c r="F334" s="235" t="s">
        <v>4628</v>
      </c>
      <c r="G334" s="236" t="s">
        <v>290</v>
      </c>
      <c r="H334" s="237">
        <v>11</v>
      </c>
      <c r="I334" s="238"/>
      <c r="J334" s="239">
        <f>ROUND(I334*H334,2)</f>
        <v>0</v>
      </c>
      <c r="K334" s="235" t="s">
        <v>171</v>
      </c>
      <c r="L334" s="240"/>
      <c r="M334" s="241" t="s">
        <v>19</v>
      </c>
      <c r="N334" s="242" t="s">
        <v>41</v>
      </c>
      <c r="O334" s="67"/>
      <c r="P334" s="190">
        <f>O334*H334</f>
        <v>0</v>
      </c>
      <c r="Q334" s="190">
        <v>1.2E-4</v>
      </c>
      <c r="R334" s="190">
        <f>Q334*H334</f>
        <v>1.32E-3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297</v>
      </c>
      <c r="AT334" s="192" t="s">
        <v>502</v>
      </c>
      <c r="AU334" s="192" t="s">
        <v>79</v>
      </c>
      <c r="AY334" s="20" t="s">
        <v>165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79</v>
      </c>
      <c r="BK334" s="193">
        <f>ROUND(I334*H334,2)</f>
        <v>0</v>
      </c>
      <c r="BL334" s="20" t="s">
        <v>226</v>
      </c>
      <c r="BM334" s="192" t="s">
        <v>4629</v>
      </c>
    </row>
    <row r="335" spans="1:65" s="2" customFormat="1" ht="24.2" customHeight="1">
      <c r="A335" s="37"/>
      <c r="B335" s="38"/>
      <c r="C335" s="181" t="s">
        <v>808</v>
      </c>
      <c r="D335" s="181" t="s">
        <v>167</v>
      </c>
      <c r="E335" s="182" t="s">
        <v>4630</v>
      </c>
      <c r="F335" s="183" t="s">
        <v>4631</v>
      </c>
      <c r="G335" s="184" t="s">
        <v>290</v>
      </c>
      <c r="H335" s="185">
        <v>7</v>
      </c>
      <c r="I335" s="186"/>
      <c r="J335" s="187">
        <f>ROUND(I335*H335,2)</f>
        <v>0</v>
      </c>
      <c r="K335" s="183" t="s">
        <v>171</v>
      </c>
      <c r="L335" s="42"/>
      <c r="M335" s="188" t="s">
        <v>19</v>
      </c>
      <c r="N335" s="189" t="s">
        <v>41</v>
      </c>
      <c r="O335" s="67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226</v>
      </c>
      <c r="AT335" s="192" t="s">
        <v>167</v>
      </c>
      <c r="AU335" s="192" t="s">
        <v>79</v>
      </c>
      <c r="AY335" s="20" t="s">
        <v>165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79</v>
      </c>
      <c r="BK335" s="193">
        <f>ROUND(I335*H335,2)</f>
        <v>0</v>
      </c>
      <c r="BL335" s="20" t="s">
        <v>226</v>
      </c>
      <c r="BM335" s="192" t="s">
        <v>4632</v>
      </c>
    </row>
    <row r="336" spans="1:65" s="2" customFormat="1" ht="11.25">
      <c r="A336" s="37"/>
      <c r="B336" s="38"/>
      <c r="C336" s="39"/>
      <c r="D336" s="194" t="s">
        <v>172</v>
      </c>
      <c r="E336" s="39"/>
      <c r="F336" s="195" t="s">
        <v>4633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172</v>
      </c>
      <c r="AU336" s="20" t="s">
        <v>79</v>
      </c>
    </row>
    <row r="337" spans="1:65" s="2" customFormat="1" ht="16.5" customHeight="1">
      <c r="A337" s="37"/>
      <c r="B337" s="38"/>
      <c r="C337" s="233" t="s">
        <v>595</v>
      </c>
      <c r="D337" s="233" t="s">
        <v>502</v>
      </c>
      <c r="E337" s="234" t="s">
        <v>4634</v>
      </c>
      <c r="F337" s="235" t="s">
        <v>4635</v>
      </c>
      <c r="G337" s="236" t="s">
        <v>290</v>
      </c>
      <c r="H337" s="237">
        <v>7</v>
      </c>
      <c r="I337" s="238"/>
      <c r="J337" s="239">
        <f>ROUND(I337*H337,2)</f>
        <v>0</v>
      </c>
      <c r="K337" s="235" t="s">
        <v>171</v>
      </c>
      <c r="L337" s="240"/>
      <c r="M337" s="241" t="s">
        <v>19</v>
      </c>
      <c r="N337" s="242" t="s">
        <v>41</v>
      </c>
      <c r="O337" s="67"/>
      <c r="P337" s="190">
        <f>O337*H337</f>
        <v>0</v>
      </c>
      <c r="Q337" s="190">
        <v>5.0000000000000001E-4</v>
      </c>
      <c r="R337" s="190">
        <f>Q337*H337</f>
        <v>3.5000000000000001E-3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297</v>
      </c>
      <c r="AT337" s="192" t="s">
        <v>502</v>
      </c>
      <c r="AU337" s="192" t="s">
        <v>79</v>
      </c>
      <c r="AY337" s="20" t="s">
        <v>165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79</v>
      </c>
      <c r="BK337" s="193">
        <f>ROUND(I337*H337,2)</f>
        <v>0</v>
      </c>
      <c r="BL337" s="20" t="s">
        <v>226</v>
      </c>
      <c r="BM337" s="192" t="s">
        <v>4636</v>
      </c>
    </row>
    <row r="338" spans="1:65" s="2" customFormat="1" ht="24.2" customHeight="1">
      <c r="A338" s="37"/>
      <c r="B338" s="38"/>
      <c r="C338" s="181" t="s">
        <v>819</v>
      </c>
      <c r="D338" s="181" t="s">
        <v>167</v>
      </c>
      <c r="E338" s="182" t="s">
        <v>4637</v>
      </c>
      <c r="F338" s="183" t="s">
        <v>4638</v>
      </c>
      <c r="G338" s="184" t="s">
        <v>290</v>
      </c>
      <c r="H338" s="185">
        <v>7</v>
      </c>
      <c r="I338" s="186"/>
      <c r="J338" s="187">
        <f>ROUND(I338*H338,2)</f>
        <v>0</v>
      </c>
      <c r="K338" s="183" t="s">
        <v>171</v>
      </c>
      <c r="L338" s="42"/>
      <c r="M338" s="188" t="s">
        <v>19</v>
      </c>
      <c r="N338" s="189" t="s">
        <v>41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226</v>
      </c>
      <c r="AT338" s="192" t="s">
        <v>167</v>
      </c>
      <c r="AU338" s="192" t="s">
        <v>79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4639</v>
      </c>
    </row>
    <row r="339" spans="1:65" s="2" customFormat="1" ht="11.25">
      <c r="A339" s="37"/>
      <c r="B339" s="38"/>
      <c r="C339" s="39"/>
      <c r="D339" s="194" t="s">
        <v>172</v>
      </c>
      <c r="E339" s="39"/>
      <c r="F339" s="195" t="s">
        <v>4640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172</v>
      </c>
      <c r="AU339" s="20" t="s">
        <v>79</v>
      </c>
    </row>
    <row r="340" spans="1:65" s="2" customFormat="1" ht="16.5" customHeight="1">
      <c r="A340" s="37"/>
      <c r="B340" s="38"/>
      <c r="C340" s="233" t="s">
        <v>602</v>
      </c>
      <c r="D340" s="233" t="s">
        <v>502</v>
      </c>
      <c r="E340" s="234" t="s">
        <v>4641</v>
      </c>
      <c r="F340" s="235" t="s">
        <v>4642</v>
      </c>
      <c r="G340" s="236" t="s">
        <v>290</v>
      </c>
      <c r="H340" s="237">
        <v>7</v>
      </c>
      <c r="I340" s="238"/>
      <c r="J340" s="239">
        <f>ROUND(I340*H340,2)</f>
        <v>0</v>
      </c>
      <c r="K340" s="235" t="s">
        <v>171</v>
      </c>
      <c r="L340" s="240"/>
      <c r="M340" s="241" t="s">
        <v>19</v>
      </c>
      <c r="N340" s="242" t="s">
        <v>41</v>
      </c>
      <c r="O340" s="67"/>
      <c r="P340" s="190">
        <f>O340*H340</f>
        <v>0</v>
      </c>
      <c r="Q340" s="190">
        <v>5.0000000000000001E-4</v>
      </c>
      <c r="R340" s="190">
        <f>Q340*H340</f>
        <v>3.5000000000000001E-3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297</v>
      </c>
      <c r="AT340" s="192" t="s">
        <v>502</v>
      </c>
      <c r="AU340" s="192" t="s">
        <v>79</v>
      </c>
      <c r="AY340" s="20" t="s">
        <v>165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79</v>
      </c>
      <c r="BK340" s="193">
        <f>ROUND(I340*H340,2)</f>
        <v>0</v>
      </c>
      <c r="BL340" s="20" t="s">
        <v>226</v>
      </c>
      <c r="BM340" s="192" t="s">
        <v>4643</v>
      </c>
    </row>
    <row r="341" spans="1:65" s="2" customFormat="1" ht="24.2" customHeight="1">
      <c r="A341" s="37"/>
      <c r="B341" s="38"/>
      <c r="C341" s="181" t="s">
        <v>830</v>
      </c>
      <c r="D341" s="181" t="s">
        <v>167</v>
      </c>
      <c r="E341" s="182" t="s">
        <v>4644</v>
      </c>
      <c r="F341" s="183" t="s">
        <v>4645</v>
      </c>
      <c r="G341" s="184" t="s">
        <v>290</v>
      </c>
      <c r="H341" s="185">
        <v>11</v>
      </c>
      <c r="I341" s="186"/>
      <c r="J341" s="187">
        <f>ROUND(I341*H341,2)</f>
        <v>0</v>
      </c>
      <c r="K341" s="183" t="s">
        <v>171</v>
      </c>
      <c r="L341" s="42"/>
      <c r="M341" s="188" t="s">
        <v>19</v>
      </c>
      <c r="N341" s="189" t="s">
        <v>41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226</v>
      </c>
      <c r="AT341" s="192" t="s">
        <v>167</v>
      </c>
      <c r="AU341" s="192" t="s">
        <v>79</v>
      </c>
      <c r="AY341" s="20" t="s">
        <v>165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79</v>
      </c>
      <c r="BK341" s="193">
        <f>ROUND(I341*H341,2)</f>
        <v>0</v>
      </c>
      <c r="BL341" s="20" t="s">
        <v>226</v>
      </c>
      <c r="BM341" s="192" t="s">
        <v>4646</v>
      </c>
    </row>
    <row r="342" spans="1:65" s="2" customFormat="1" ht="11.25">
      <c r="A342" s="37"/>
      <c r="B342" s="38"/>
      <c r="C342" s="39"/>
      <c r="D342" s="194" t="s">
        <v>172</v>
      </c>
      <c r="E342" s="39"/>
      <c r="F342" s="195" t="s">
        <v>4647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172</v>
      </c>
      <c r="AU342" s="20" t="s">
        <v>79</v>
      </c>
    </row>
    <row r="343" spans="1:65" s="2" customFormat="1" ht="24.2" customHeight="1">
      <c r="A343" s="37"/>
      <c r="B343" s="38"/>
      <c r="C343" s="233" t="s">
        <v>617</v>
      </c>
      <c r="D343" s="233" t="s">
        <v>502</v>
      </c>
      <c r="E343" s="234" t="s">
        <v>4648</v>
      </c>
      <c r="F343" s="235" t="s">
        <v>4649</v>
      </c>
      <c r="G343" s="236" t="s">
        <v>290</v>
      </c>
      <c r="H343" s="237">
        <v>11</v>
      </c>
      <c r="I343" s="238"/>
      <c r="J343" s="239">
        <f>ROUND(I343*H343,2)</f>
        <v>0</v>
      </c>
      <c r="K343" s="235" t="s">
        <v>171</v>
      </c>
      <c r="L343" s="240"/>
      <c r="M343" s="241" t="s">
        <v>19</v>
      </c>
      <c r="N343" s="242" t="s">
        <v>41</v>
      </c>
      <c r="O343" s="67"/>
      <c r="P343" s="190">
        <f>O343*H343</f>
        <v>0</v>
      </c>
      <c r="Q343" s="190">
        <v>5.0000000000000001E-4</v>
      </c>
      <c r="R343" s="190">
        <f>Q343*H343</f>
        <v>5.4999999999999997E-3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297</v>
      </c>
      <c r="AT343" s="192" t="s">
        <v>502</v>
      </c>
      <c r="AU343" s="192" t="s">
        <v>79</v>
      </c>
      <c r="AY343" s="20" t="s">
        <v>165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79</v>
      </c>
      <c r="BK343" s="193">
        <f>ROUND(I343*H343,2)</f>
        <v>0</v>
      </c>
      <c r="BL343" s="20" t="s">
        <v>226</v>
      </c>
      <c r="BM343" s="192" t="s">
        <v>4650</v>
      </c>
    </row>
    <row r="344" spans="1:65" s="2" customFormat="1" ht="24.2" customHeight="1">
      <c r="A344" s="37"/>
      <c r="B344" s="38"/>
      <c r="C344" s="181" t="s">
        <v>839</v>
      </c>
      <c r="D344" s="181" t="s">
        <v>167</v>
      </c>
      <c r="E344" s="182" t="s">
        <v>4651</v>
      </c>
      <c r="F344" s="183" t="s">
        <v>4652</v>
      </c>
      <c r="G344" s="184" t="s">
        <v>290</v>
      </c>
      <c r="H344" s="185">
        <v>11</v>
      </c>
      <c r="I344" s="186"/>
      <c r="J344" s="187">
        <f>ROUND(I344*H344,2)</f>
        <v>0</v>
      </c>
      <c r="K344" s="183" t="s">
        <v>171</v>
      </c>
      <c r="L344" s="42"/>
      <c r="M344" s="188" t="s">
        <v>19</v>
      </c>
      <c r="N344" s="189" t="s">
        <v>41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226</v>
      </c>
      <c r="AT344" s="192" t="s">
        <v>167</v>
      </c>
      <c r="AU344" s="192" t="s">
        <v>79</v>
      </c>
      <c r="AY344" s="20" t="s">
        <v>165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79</v>
      </c>
      <c r="BK344" s="193">
        <f>ROUND(I344*H344,2)</f>
        <v>0</v>
      </c>
      <c r="BL344" s="20" t="s">
        <v>226</v>
      </c>
      <c r="BM344" s="192" t="s">
        <v>4653</v>
      </c>
    </row>
    <row r="345" spans="1:65" s="2" customFormat="1" ht="11.25">
      <c r="A345" s="37"/>
      <c r="B345" s="38"/>
      <c r="C345" s="39"/>
      <c r="D345" s="194" t="s">
        <v>172</v>
      </c>
      <c r="E345" s="39"/>
      <c r="F345" s="195" t="s">
        <v>4654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172</v>
      </c>
      <c r="AU345" s="20" t="s">
        <v>79</v>
      </c>
    </row>
    <row r="346" spans="1:65" s="2" customFormat="1" ht="24.2" customHeight="1">
      <c r="A346" s="37"/>
      <c r="B346" s="38"/>
      <c r="C346" s="233" t="s">
        <v>625</v>
      </c>
      <c r="D346" s="233" t="s">
        <v>502</v>
      </c>
      <c r="E346" s="234" t="s">
        <v>4655</v>
      </c>
      <c r="F346" s="235" t="s">
        <v>4656</v>
      </c>
      <c r="G346" s="236" t="s">
        <v>290</v>
      </c>
      <c r="H346" s="237">
        <v>11</v>
      </c>
      <c r="I346" s="238"/>
      <c r="J346" s="239">
        <f>ROUND(I346*H346,2)</f>
        <v>0</v>
      </c>
      <c r="K346" s="235" t="s">
        <v>171</v>
      </c>
      <c r="L346" s="240"/>
      <c r="M346" s="241" t="s">
        <v>19</v>
      </c>
      <c r="N346" s="242" t="s">
        <v>41</v>
      </c>
      <c r="O346" s="67"/>
      <c r="P346" s="190">
        <f>O346*H346</f>
        <v>0</v>
      </c>
      <c r="Q346" s="190">
        <v>1.2999999999999999E-3</v>
      </c>
      <c r="R346" s="190">
        <f>Q346*H346</f>
        <v>1.43E-2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297</v>
      </c>
      <c r="AT346" s="192" t="s">
        <v>502</v>
      </c>
      <c r="AU346" s="192" t="s">
        <v>79</v>
      </c>
      <c r="AY346" s="20" t="s">
        <v>165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226</v>
      </c>
      <c r="BM346" s="192" t="s">
        <v>4657</v>
      </c>
    </row>
    <row r="347" spans="1:65" s="2" customFormat="1" ht="24.2" customHeight="1">
      <c r="A347" s="37"/>
      <c r="B347" s="38"/>
      <c r="C347" s="181" t="s">
        <v>849</v>
      </c>
      <c r="D347" s="181" t="s">
        <v>167</v>
      </c>
      <c r="E347" s="182" t="s">
        <v>4658</v>
      </c>
      <c r="F347" s="183" t="s">
        <v>4659</v>
      </c>
      <c r="G347" s="184" t="s">
        <v>4304</v>
      </c>
      <c r="H347" s="185">
        <v>1</v>
      </c>
      <c r="I347" s="186"/>
      <c r="J347" s="187">
        <f>ROUND(I347*H347,2)</f>
        <v>0</v>
      </c>
      <c r="K347" s="183" t="s">
        <v>171</v>
      </c>
      <c r="L347" s="42"/>
      <c r="M347" s="188" t="s">
        <v>19</v>
      </c>
      <c r="N347" s="189" t="s">
        <v>41</v>
      </c>
      <c r="O347" s="67"/>
      <c r="P347" s="190">
        <f>O347*H347</f>
        <v>0</v>
      </c>
      <c r="Q347" s="190">
        <v>2.3600000000000001E-3</v>
      </c>
      <c r="R347" s="190">
        <f>Q347*H347</f>
        <v>2.3600000000000001E-3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226</v>
      </c>
      <c r="AT347" s="192" t="s">
        <v>167</v>
      </c>
      <c r="AU347" s="192" t="s">
        <v>79</v>
      </c>
      <c r="AY347" s="20" t="s">
        <v>165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79</v>
      </c>
      <c r="BK347" s="193">
        <f>ROUND(I347*H347,2)</f>
        <v>0</v>
      </c>
      <c r="BL347" s="20" t="s">
        <v>226</v>
      </c>
      <c r="BM347" s="192" t="s">
        <v>4660</v>
      </c>
    </row>
    <row r="348" spans="1:65" s="2" customFormat="1" ht="11.25">
      <c r="A348" s="37"/>
      <c r="B348" s="38"/>
      <c r="C348" s="39"/>
      <c r="D348" s="194" t="s">
        <v>172</v>
      </c>
      <c r="E348" s="39"/>
      <c r="F348" s="195" t="s">
        <v>4661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172</v>
      </c>
      <c r="AU348" s="20" t="s">
        <v>79</v>
      </c>
    </row>
    <row r="349" spans="1:65" s="13" customFormat="1" ht="11.25">
      <c r="B349" s="199"/>
      <c r="C349" s="200"/>
      <c r="D349" s="201" t="s">
        <v>181</v>
      </c>
      <c r="E349" s="202" t="s">
        <v>19</v>
      </c>
      <c r="F349" s="203" t="s">
        <v>4662</v>
      </c>
      <c r="G349" s="200"/>
      <c r="H349" s="204">
        <v>1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181</v>
      </c>
      <c r="AU349" s="210" t="s">
        <v>79</v>
      </c>
      <c r="AV349" s="13" t="s">
        <v>79</v>
      </c>
      <c r="AW349" s="13" t="s">
        <v>31</v>
      </c>
      <c r="AX349" s="13" t="s">
        <v>73</v>
      </c>
      <c r="AY349" s="210" t="s">
        <v>165</v>
      </c>
    </row>
    <row r="350" spans="1:65" s="2" customFormat="1" ht="24.2" customHeight="1">
      <c r="A350" s="37"/>
      <c r="B350" s="38"/>
      <c r="C350" s="181" t="s">
        <v>632</v>
      </c>
      <c r="D350" s="181" t="s">
        <v>167</v>
      </c>
      <c r="E350" s="182" t="s">
        <v>4663</v>
      </c>
      <c r="F350" s="183" t="s">
        <v>4664</v>
      </c>
      <c r="G350" s="184" t="s">
        <v>4304</v>
      </c>
      <c r="H350" s="185">
        <v>7</v>
      </c>
      <c r="I350" s="186"/>
      <c r="J350" s="187">
        <f>ROUND(I350*H350,2)</f>
        <v>0</v>
      </c>
      <c r="K350" s="183" t="s">
        <v>171</v>
      </c>
      <c r="L350" s="42"/>
      <c r="M350" s="188" t="s">
        <v>19</v>
      </c>
      <c r="N350" s="189" t="s">
        <v>41</v>
      </c>
      <c r="O350" s="67"/>
      <c r="P350" s="190">
        <f>O350*H350</f>
        <v>0</v>
      </c>
      <c r="Q350" s="190">
        <v>2.7399999999999998E-3</v>
      </c>
      <c r="R350" s="190">
        <f>Q350*H350</f>
        <v>1.9179999999999999E-2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226</v>
      </c>
      <c r="AT350" s="192" t="s">
        <v>167</v>
      </c>
      <c r="AU350" s="192" t="s">
        <v>79</v>
      </c>
      <c r="AY350" s="20" t="s">
        <v>165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79</v>
      </c>
      <c r="BK350" s="193">
        <f>ROUND(I350*H350,2)</f>
        <v>0</v>
      </c>
      <c r="BL350" s="20" t="s">
        <v>226</v>
      </c>
      <c r="BM350" s="192" t="s">
        <v>4665</v>
      </c>
    </row>
    <row r="351" spans="1:65" s="2" customFormat="1" ht="11.25">
      <c r="A351" s="37"/>
      <c r="B351" s="38"/>
      <c r="C351" s="39"/>
      <c r="D351" s="194" t="s">
        <v>172</v>
      </c>
      <c r="E351" s="39"/>
      <c r="F351" s="195" t="s">
        <v>4666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172</v>
      </c>
      <c r="AU351" s="20" t="s">
        <v>79</v>
      </c>
    </row>
    <row r="352" spans="1:65" s="13" customFormat="1" ht="11.25">
      <c r="B352" s="199"/>
      <c r="C352" s="200"/>
      <c r="D352" s="201" t="s">
        <v>181</v>
      </c>
      <c r="E352" s="202" t="s">
        <v>19</v>
      </c>
      <c r="F352" s="203" t="s">
        <v>4667</v>
      </c>
      <c r="G352" s="200"/>
      <c r="H352" s="204">
        <v>7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181</v>
      </c>
      <c r="AU352" s="210" t="s">
        <v>79</v>
      </c>
      <c r="AV352" s="13" t="s">
        <v>79</v>
      </c>
      <c r="AW352" s="13" t="s">
        <v>31</v>
      </c>
      <c r="AX352" s="13" t="s">
        <v>73</v>
      </c>
      <c r="AY352" s="210" t="s">
        <v>165</v>
      </c>
    </row>
    <row r="353" spans="1:65" s="2" customFormat="1" ht="24.2" customHeight="1">
      <c r="A353" s="37"/>
      <c r="B353" s="38"/>
      <c r="C353" s="181" t="s">
        <v>860</v>
      </c>
      <c r="D353" s="181" t="s">
        <v>167</v>
      </c>
      <c r="E353" s="182" t="s">
        <v>4668</v>
      </c>
      <c r="F353" s="183" t="s">
        <v>4669</v>
      </c>
      <c r="G353" s="184" t="s">
        <v>4304</v>
      </c>
      <c r="H353" s="185">
        <v>8</v>
      </c>
      <c r="I353" s="186"/>
      <c r="J353" s="187">
        <f>ROUND(I353*H353,2)</f>
        <v>0</v>
      </c>
      <c r="K353" s="183" t="s">
        <v>171</v>
      </c>
      <c r="L353" s="42"/>
      <c r="M353" s="188" t="s">
        <v>19</v>
      </c>
      <c r="N353" s="189" t="s">
        <v>41</v>
      </c>
      <c r="O353" s="67"/>
      <c r="P353" s="190">
        <f>O353*H353</f>
        <v>0</v>
      </c>
      <c r="Q353" s="190">
        <v>2.9399999999999999E-3</v>
      </c>
      <c r="R353" s="190">
        <f>Q353*H353</f>
        <v>2.3519999999999999E-2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226</v>
      </c>
      <c r="AT353" s="192" t="s">
        <v>167</v>
      </c>
      <c r="AU353" s="192" t="s">
        <v>79</v>
      </c>
      <c r="AY353" s="20" t="s">
        <v>165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79</v>
      </c>
      <c r="BK353" s="193">
        <f>ROUND(I353*H353,2)</f>
        <v>0</v>
      </c>
      <c r="BL353" s="20" t="s">
        <v>226</v>
      </c>
      <c r="BM353" s="192" t="s">
        <v>4670</v>
      </c>
    </row>
    <row r="354" spans="1:65" s="2" customFormat="1" ht="11.25">
      <c r="A354" s="37"/>
      <c r="B354" s="38"/>
      <c r="C354" s="39"/>
      <c r="D354" s="194" t="s">
        <v>172</v>
      </c>
      <c r="E354" s="39"/>
      <c r="F354" s="195" t="s">
        <v>4671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172</v>
      </c>
      <c r="AU354" s="20" t="s">
        <v>79</v>
      </c>
    </row>
    <row r="355" spans="1:65" s="13" customFormat="1" ht="11.25">
      <c r="B355" s="199"/>
      <c r="C355" s="200"/>
      <c r="D355" s="201" t="s">
        <v>181</v>
      </c>
      <c r="E355" s="202" t="s">
        <v>19</v>
      </c>
      <c r="F355" s="203" t="s">
        <v>4672</v>
      </c>
      <c r="G355" s="200"/>
      <c r="H355" s="204">
        <v>8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181</v>
      </c>
      <c r="AU355" s="210" t="s">
        <v>79</v>
      </c>
      <c r="AV355" s="13" t="s">
        <v>79</v>
      </c>
      <c r="AW355" s="13" t="s">
        <v>31</v>
      </c>
      <c r="AX355" s="13" t="s">
        <v>73</v>
      </c>
      <c r="AY355" s="210" t="s">
        <v>165</v>
      </c>
    </row>
    <row r="356" spans="1:65" s="2" customFormat="1" ht="24.2" customHeight="1">
      <c r="A356" s="37"/>
      <c r="B356" s="38"/>
      <c r="C356" s="181" t="s">
        <v>641</v>
      </c>
      <c r="D356" s="181" t="s">
        <v>167</v>
      </c>
      <c r="E356" s="182" t="s">
        <v>4673</v>
      </c>
      <c r="F356" s="183" t="s">
        <v>4674</v>
      </c>
      <c r="G356" s="184" t="s">
        <v>290</v>
      </c>
      <c r="H356" s="185">
        <v>3</v>
      </c>
      <c r="I356" s="186"/>
      <c r="J356" s="187">
        <f>ROUND(I356*H356,2)</f>
        <v>0</v>
      </c>
      <c r="K356" s="183" t="s">
        <v>171</v>
      </c>
      <c r="L356" s="42"/>
      <c r="M356" s="188" t="s">
        <v>19</v>
      </c>
      <c r="N356" s="189" t="s">
        <v>41</v>
      </c>
      <c r="O356" s="67"/>
      <c r="P356" s="190">
        <f>O356*H356</f>
        <v>0</v>
      </c>
      <c r="Q356" s="190">
        <v>4.0000000000000003E-5</v>
      </c>
      <c r="R356" s="190">
        <f>Q356*H356</f>
        <v>1.2000000000000002E-4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226</v>
      </c>
      <c r="AT356" s="192" t="s">
        <v>167</v>
      </c>
      <c r="AU356" s="192" t="s">
        <v>79</v>
      </c>
      <c r="AY356" s="20" t="s">
        <v>165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79</v>
      </c>
      <c r="BK356" s="193">
        <f>ROUND(I356*H356,2)</f>
        <v>0</v>
      </c>
      <c r="BL356" s="20" t="s">
        <v>226</v>
      </c>
      <c r="BM356" s="192" t="s">
        <v>4675</v>
      </c>
    </row>
    <row r="357" spans="1:65" s="2" customFormat="1" ht="11.25">
      <c r="A357" s="37"/>
      <c r="B357" s="38"/>
      <c r="C357" s="39"/>
      <c r="D357" s="194" t="s">
        <v>172</v>
      </c>
      <c r="E357" s="39"/>
      <c r="F357" s="195" t="s">
        <v>4676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172</v>
      </c>
      <c r="AU357" s="20" t="s">
        <v>79</v>
      </c>
    </row>
    <row r="358" spans="1:65" s="13" customFormat="1" ht="11.25">
      <c r="B358" s="199"/>
      <c r="C358" s="200"/>
      <c r="D358" s="201" t="s">
        <v>181</v>
      </c>
      <c r="E358" s="202" t="s">
        <v>19</v>
      </c>
      <c r="F358" s="203" t="s">
        <v>4677</v>
      </c>
      <c r="G358" s="200"/>
      <c r="H358" s="204">
        <v>3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181</v>
      </c>
      <c r="AU358" s="210" t="s">
        <v>79</v>
      </c>
      <c r="AV358" s="13" t="s">
        <v>79</v>
      </c>
      <c r="AW358" s="13" t="s">
        <v>31</v>
      </c>
      <c r="AX358" s="13" t="s">
        <v>73</v>
      </c>
      <c r="AY358" s="210" t="s">
        <v>165</v>
      </c>
    </row>
    <row r="359" spans="1:65" s="2" customFormat="1" ht="24.2" customHeight="1">
      <c r="A359" s="37"/>
      <c r="B359" s="38"/>
      <c r="C359" s="233" t="s">
        <v>872</v>
      </c>
      <c r="D359" s="233" t="s">
        <v>502</v>
      </c>
      <c r="E359" s="234" t="s">
        <v>4154</v>
      </c>
      <c r="F359" s="235" t="s">
        <v>4678</v>
      </c>
      <c r="G359" s="236" t="s">
        <v>290</v>
      </c>
      <c r="H359" s="237">
        <v>3</v>
      </c>
      <c r="I359" s="238"/>
      <c r="J359" s="239">
        <f>ROUND(I359*H359,2)</f>
        <v>0</v>
      </c>
      <c r="K359" s="235" t="s">
        <v>3997</v>
      </c>
      <c r="L359" s="240"/>
      <c r="M359" s="241" t="s">
        <v>19</v>
      </c>
      <c r="N359" s="242" t="s">
        <v>41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297</v>
      </c>
      <c r="AT359" s="192" t="s">
        <v>502</v>
      </c>
      <c r="AU359" s="192" t="s">
        <v>79</v>
      </c>
      <c r="AY359" s="20" t="s">
        <v>165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79</v>
      </c>
      <c r="BK359" s="193">
        <f>ROUND(I359*H359,2)</f>
        <v>0</v>
      </c>
      <c r="BL359" s="20" t="s">
        <v>226</v>
      </c>
      <c r="BM359" s="192" t="s">
        <v>4679</v>
      </c>
    </row>
    <row r="360" spans="1:65" s="2" customFormat="1" ht="24.2" customHeight="1">
      <c r="A360" s="37"/>
      <c r="B360" s="38"/>
      <c r="C360" s="181" t="s">
        <v>647</v>
      </c>
      <c r="D360" s="181" t="s">
        <v>167</v>
      </c>
      <c r="E360" s="182" t="s">
        <v>4680</v>
      </c>
      <c r="F360" s="183" t="s">
        <v>4681</v>
      </c>
      <c r="G360" s="184" t="s">
        <v>290</v>
      </c>
      <c r="H360" s="185">
        <v>4</v>
      </c>
      <c r="I360" s="186"/>
      <c r="J360" s="187">
        <f>ROUND(I360*H360,2)</f>
        <v>0</v>
      </c>
      <c r="K360" s="183" t="s">
        <v>171</v>
      </c>
      <c r="L360" s="42"/>
      <c r="M360" s="188" t="s">
        <v>19</v>
      </c>
      <c r="N360" s="189" t="s">
        <v>41</v>
      </c>
      <c r="O360" s="67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226</v>
      </c>
      <c r="AT360" s="192" t="s">
        <v>167</v>
      </c>
      <c r="AU360" s="192" t="s">
        <v>79</v>
      </c>
      <c r="AY360" s="20" t="s">
        <v>165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79</v>
      </c>
      <c r="BK360" s="193">
        <f>ROUND(I360*H360,2)</f>
        <v>0</v>
      </c>
      <c r="BL360" s="20" t="s">
        <v>226</v>
      </c>
      <c r="BM360" s="192" t="s">
        <v>4682</v>
      </c>
    </row>
    <row r="361" spans="1:65" s="2" customFormat="1" ht="11.25">
      <c r="A361" s="37"/>
      <c r="B361" s="38"/>
      <c r="C361" s="39"/>
      <c r="D361" s="194" t="s">
        <v>172</v>
      </c>
      <c r="E361" s="39"/>
      <c r="F361" s="195" t="s">
        <v>4683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172</v>
      </c>
      <c r="AU361" s="20" t="s">
        <v>79</v>
      </c>
    </row>
    <row r="362" spans="1:65" s="2" customFormat="1" ht="24.2" customHeight="1">
      <c r="A362" s="37"/>
      <c r="B362" s="38"/>
      <c r="C362" s="233" t="s">
        <v>881</v>
      </c>
      <c r="D362" s="233" t="s">
        <v>502</v>
      </c>
      <c r="E362" s="234" t="s">
        <v>4684</v>
      </c>
      <c r="F362" s="235" t="s">
        <v>4685</v>
      </c>
      <c r="G362" s="236" t="s">
        <v>290</v>
      </c>
      <c r="H362" s="237">
        <v>4</v>
      </c>
      <c r="I362" s="238"/>
      <c r="J362" s="239">
        <f>ROUND(I362*H362,2)</f>
        <v>0</v>
      </c>
      <c r="K362" s="235" t="s">
        <v>4686</v>
      </c>
      <c r="L362" s="240"/>
      <c r="M362" s="241" t="s">
        <v>19</v>
      </c>
      <c r="N362" s="242" t="s">
        <v>41</v>
      </c>
      <c r="O362" s="67"/>
      <c r="P362" s="190">
        <f>O362*H362</f>
        <v>0</v>
      </c>
      <c r="Q362" s="190">
        <v>3.0000000000000001E-3</v>
      </c>
      <c r="R362" s="190">
        <f>Q362*H362</f>
        <v>1.2E-2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297</v>
      </c>
      <c r="AT362" s="192" t="s">
        <v>502</v>
      </c>
      <c r="AU362" s="192" t="s">
        <v>79</v>
      </c>
      <c r="AY362" s="20" t="s">
        <v>165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79</v>
      </c>
      <c r="BK362" s="193">
        <f>ROUND(I362*H362,2)</f>
        <v>0</v>
      </c>
      <c r="BL362" s="20" t="s">
        <v>226</v>
      </c>
      <c r="BM362" s="192" t="s">
        <v>4687</v>
      </c>
    </row>
    <row r="363" spans="1:65" s="2" customFormat="1" ht="24.2" customHeight="1">
      <c r="A363" s="37"/>
      <c r="B363" s="38"/>
      <c r="C363" s="181" t="s">
        <v>658</v>
      </c>
      <c r="D363" s="181" t="s">
        <v>167</v>
      </c>
      <c r="E363" s="182" t="s">
        <v>4688</v>
      </c>
      <c r="F363" s="183" t="s">
        <v>4689</v>
      </c>
      <c r="G363" s="184" t="s">
        <v>290</v>
      </c>
      <c r="H363" s="185">
        <v>7</v>
      </c>
      <c r="I363" s="186"/>
      <c r="J363" s="187">
        <f>ROUND(I363*H363,2)</f>
        <v>0</v>
      </c>
      <c r="K363" s="183" t="s">
        <v>171</v>
      </c>
      <c r="L363" s="42"/>
      <c r="M363" s="188" t="s">
        <v>19</v>
      </c>
      <c r="N363" s="189" t="s">
        <v>41</v>
      </c>
      <c r="O363" s="67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226</v>
      </c>
      <c r="AT363" s="192" t="s">
        <v>167</v>
      </c>
      <c r="AU363" s="192" t="s">
        <v>79</v>
      </c>
      <c r="AY363" s="20" t="s">
        <v>165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79</v>
      </c>
      <c r="BK363" s="193">
        <f>ROUND(I363*H363,2)</f>
        <v>0</v>
      </c>
      <c r="BL363" s="20" t="s">
        <v>226</v>
      </c>
      <c r="BM363" s="192" t="s">
        <v>4690</v>
      </c>
    </row>
    <row r="364" spans="1:65" s="2" customFormat="1" ht="11.25">
      <c r="A364" s="37"/>
      <c r="B364" s="38"/>
      <c r="C364" s="39"/>
      <c r="D364" s="194" t="s">
        <v>172</v>
      </c>
      <c r="E364" s="39"/>
      <c r="F364" s="195" t="s">
        <v>4691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172</v>
      </c>
      <c r="AU364" s="20" t="s">
        <v>79</v>
      </c>
    </row>
    <row r="365" spans="1:65" s="13" customFormat="1" ht="11.25">
      <c r="B365" s="199"/>
      <c r="C365" s="200"/>
      <c r="D365" s="201" t="s">
        <v>181</v>
      </c>
      <c r="E365" s="202" t="s">
        <v>19</v>
      </c>
      <c r="F365" s="203" t="s">
        <v>4692</v>
      </c>
      <c r="G365" s="200"/>
      <c r="H365" s="204">
        <v>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181</v>
      </c>
      <c r="AU365" s="210" t="s">
        <v>79</v>
      </c>
      <c r="AV365" s="13" t="s">
        <v>79</v>
      </c>
      <c r="AW365" s="13" t="s">
        <v>31</v>
      </c>
      <c r="AX365" s="13" t="s">
        <v>73</v>
      </c>
      <c r="AY365" s="210" t="s">
        <v>165</v>
      </c>
    </row>
    <row r="366" spans="1:65" s="2" customFormat="1" ht="16.5" customHeight="1">
      <c r="A366" s="37"/>
      <c r="B366" s="38"/>
      <c r="C366" s="233" t="s">
        <v>889</v>
      </c>
      <c r="D366" s="233" t="s">
        <v>502</v>
      </c>
      <c r="E366" s="234" t="s">
        <v>4693</v>
      </c>
      <c r="F366" s="235" t="s">
        <v>4694</v>
      </c>
      <c r="G366" s="236" t="s">
        <v>290</v>
      </c>
      <c r="H366" s="237">
        <v>7</v>
      </c>
      <c r="I366" s="238"/>
      <c r="J366" s="239">
        <f>ROUND(I366*H366,2)</f>
        <v>0</v>
      </c>
      <c r="K366" s="235" t="s">
        <v>171</v>
      </c>
      <c r="L366" s="240"/>
      <c r="M366" s="241" t="s">
        <v>19</v>
      </c>
      <c r="N366" s="242" t="s">
        <v>41</v>
      </c>
      <c r="O366" s="67"/>
      <c r="P366" s="190">
        <f>O366*H366</f>
        <v>0</v>
      </c>
      <c r="Q366" s="190">
        <v>1.1000000000000001E-3</v>
      </c>
      <c r="R366" s="190">
        <f>Q366*H366</f>
        <v>7.7000000000000002E-3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297</v>
      </c>
      <c r="AT366" s="192" t="s">
        <v>502</v>
      </c>
      <c r="AU366" s="192" t="s">
        <v>79</v>
      </c>
      <c r="AY366" s="20" t="s">
        <v>165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79</v>
      </c>
      <c r="BK366" s="193">
        <f>ROUND(I366*H366,2)</f>
        <v>0</v>
      </c>
      <c r="BL366" s="20" t="s">
        <v>226</v>
      </c>
      <c r="BM366" s="192" t="s">
        <v>4695</v>
      </c>
    </row>
    <row r="367" spans="1:65" s="2" customFormat="1" ht="24.2" customHeight="1">
      <c r="A367" s="37"/>
      <c r="B367" s="38"/>
      <c r="C367" s="181" t="s">
        <v>663</v>
      </c>
      <c r="D367" s="181" t="s">
        <v>167</v>
      </c>
      <c r="E367" s="182" t="s">
        <v>4696</v>
      </c>
      <c r="F367" s="183" t="s">
        <v>4697</v>
      </c>
      <c r="G367" s="184" t="s">
        <v>290</v>
      </c>
      <c r="H367" s="185">
        <v>7</v>
      </c>
      <c r="I367" s="186"/>
      <c r="J367" s="187">
        <f>ROUND(I367*H367,2)</f>
        <v>0</v>
      </c>
      <c r="K367" s="183" t="s">
        <v>171</v>
      </c>
      <c r="L367" s="42"/>
      <c r="M367" s="188" t="s">
        <v>19</v>
      </c>
      <c r="N367" s="189" t="s">
        <v>41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226</v>
      </c>
      <c r="AT367" s="192" t="s">
        <v>167</v>
      </c>
      <c r="AU367" s="192" t="s">
        <v>79</v>
      </c>
      <c r="AY367" s="20" t="s">
        <v>165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79</v>
      </c>
      <c r="BK367" s="193">
        <f>ROUND(I367*H367,2)</f>
        <v>0</v>
      </c>
      <c r="BL367" s="20" t="s">
        <v>226</v>
      </c>
      <c r="BM367" s="192" t="s">
        <v>4698</v>
      </c>
    </row>
    <row r="368" spans="1:65" s="2" customFormat="1" ht="11.25">
      <c r="A368" s="37"/>
      <c r="B368" s="38"/>
      <c r="C368" s="39"/>
      <c r="D368" s="194" t="s">
        <v>172</v>
      </c>
      <c r="E368" s="39"/>
      <c r="F368" s="195" t="s">
        <v>4699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172</v>
      </c>
      <c r="AU368" s="20" t="s">
        <v>79</v>
      </c>
    </row>
    <row r="369" spans="1:65" s="13" customFormat="1" ht="11.25">
      <c r="B369" s="199"/>
      <c r="C369" s="200"/>
      <c r="D369" s="201" t="s">
        <v>181</v>
      </c>
      <c r="E369" s="202" t="s">
        <v>19</v>
      </c>
      <c r="F369" s="203" t="s">
        <v>4700</v>
      </c>
      <c r="G369" s="200"/>
      <c r="H369" s="204">
        <v>7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181</v>
      </c>
      <c r="AU369" s="210" t="s">
        <v>79</v>
      </c>
      <c r="AV369" s="13" t="s">
        <v>79</v>
      </c>
      <c r="AW369" s="13" t="s">
        <v>31</v>
      </c>
      <c r="AX369" s="13" t="s">
        <v>73</v>
      </c>
      <c r="AY369" s="210" t="s">
        <v>165</v>
      </c>
    </row>
    <row r="370" spans="1:65" s="2" customFormat="1" ht="16.5" customHeight="1">
      <c r="A370" s="37"/>
      <c r="B370" s="38"/>
      <c r="C370" s="233" t="s">
        <v>901</v>
      </c>
      <c r="D370" s="233" t="s">
        <v>502</v>
      </c>
      <c r="E370" s="234" t="s">
        <v>4701</v>
      </c>
      <c r="F370" s="235" t="s">
        <v>4702</v>
      </c>
      <c r="G370" s="236" t="s">
        <v>290</v>
      </c>
      <c r="H370" s="237">
        <v>7</v>
      </c>
      <c r="I370" s="238"/>
      <c r="J370" s="239">
        <f>ROUND(I370*H370,2)</f>
        <v>0</v>
      </c>
      <c r="K370" s="235" t="s">
        <v>171</v>
      </c>
      <c r="L370" s="240"/>
      <c r="M370" s="241" t="s">
        <v>19</v>
      </c>
      <c r="N370" s="242" t="s">
        <v>41</v>
      </c>
      <c r="O370" s="67"/>
      <c r="P370" s="190">
        <f>O370*H370</f>
        <v>0</v>
      </c>
      <c r="Q370" s="190">
        <v>8.4999999999999995E-4</v>
      </c>
      <c r="R370" s="190">
        <f>Q370*H370</f>
        <v>5.9499999999999996E-3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297</v>
      </c>
      <c r="AT370" s="192" t="s">
        <v>502</v>
      </c>
      <c r="AU370" s="192" t="s">
        <v>79</v>
      </c>
      <c r="AY370" s="20" t="s">
        <v>165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79</v>
      </c>
      <c r="BK370" s="193">
        <f>ROUND(I370*H370,2)</f>
        <v>0</v>
      </c>
      <c r="BL370" s="20" t="s">
        <v>226</v>
      </c>
      <c r="BM370" s="192" t="s">
        <v>4703</v>
      </c>
    </row>
    <row r="371" spans="1:65" s="2" customFormat="1" ht="44.25" customHeight="1">
      <c r="A371" s="37"/>
      <c r="B371" s="38"/>
      <c r="C371" s="181" t="s">
        <v>667</v>
      </c>
      <c r="D371" s="181" t="s">
        <v>167</v>
      </c>
      <c r="E371" s="182" t="s">
        <v>4704</v>
      </c>
      <c r="F371" s="183" t="s">
        <v>4705</v>
      </c>
      <c r="G371" s="184" t="s">
        <v>4304</v>
      </c>
      <c r="H371" s="185">
        <v>1</v>
      </c>
      <c r="I371" s="186"/>
      <c r="J371" s="187">
        <f>ROUND(I371*H371,2)</f>
        <v>0</v>
      </c>
      <c r="K371" s="183" t="s">
        <v>171</v>
      </c>
      <c r="L371" s="42"/>
      <c r="M371" s="188" t="s">
        <v>19</v>
      </c>
      <c r="N371" s="189" t="s">
        <v>41</v>
      </c>
      <c r="O371" s="67"/>
      <c r="P371" s="190">
        <f>O371*H371</f>
        <v>0</v>
      </c>
      <c r="Q371" s="190">
        <v>1.0659999999999999E-2</v>
      </c>
      <c r="R371" s="190">
        <f>Q371*H371</f>
        <v>1.0659999999999999E-2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226</v>
      </c>
      <c r="AT371" s="192" t="s">
        <v>167</v>
      </c>
      <c r="AU371" s="192" t="s">
        <v>79</v>
      </c>
      <c r="AY371" s="20" t="s">
        <v>165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79</v>
      </c>
      <c r="BK371" s="193">
        <f>ROUND(I371*H371,2)</f>
        <v>0</v>
      </c>
      <c r="BL371" s="20" t="s">
        <v>226</v>
      </c>
      <c r="BM371" s="192" t="s">
        <v>4706</v>
      </c>
    </row>
    <row r="372" spans="1:65" s="2" customFormat="1" ht="11.25">
      <c r="A372" s="37"/>
      <c r="B372" s="38"/>
      <c r="C372" s="39"/>
      <c r="D372" s="194" t="s">
        <v>172</v>
      </c>
      <c r="E372" s="39"/>
      <c r="F372" s="195" t="s">
        <v>4707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172</v>
      </c>
      <c r="AU372" s="20" t="s">
        <v>79</v>
      </c>
    </row>
    <row r="373" spans="1:65" s="2" customFormat="1" ht="37.9" customHeight="1">
      <c r="A373" s="37"/>
      <c r="B373" s="38"/>
      <c r="C373" s="181" t="s">
        <v>912</v>
      </c>
      <c r="D373" s="181" t="s">
        <v>167</v>
      </c>
      <c r="E373" s="182" t="s">
        <v>4708</v>
      </c>
      <c r="F373" s="183" t="s">
        <v>4709</v>
      </c>
      <c r="G373" s="184" t="s">
        <v>4304</v>
      </c>
      <c r="H373" s="185">
        <v>10</v>
      </c>
      <c r="I373" s="186"/>
      <c r="J373" s="187">
        <f>ROUND(I373*H373,2)</f>
        <v>0</v>
      </c>
      <c r="K373" s="183" t="s">
        <v>171</v>
      </c>
      <c r="L373" s="42"/>
      <c r="M373" s="188" t="s">
        <v>19</v>
      </c>
      <c r="N373" s="189" t="s">
        <v>41</v>
      </c>
      <c r="O373" s="67"/>
      <c r="P373" s="190">
        <f>O373*H373</f>
        <v>0</v>
      </c>
      <c r="Q373" s="190">
        <v>4.9300000000000004E-3</v>
      </c>
      <c r="R373" s="190">
        <f>Q373*H373</f>
        <v>4.9300000000000004E-2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226</v>
      </c>
      <c r="AT373" s="192" t="s">
        <v>167</v>
      </c>
      <c r="AU373" s="192" t="s">
        <v>79</v>
      </c>
      <c r="AY373" s="20" t="s">
        <v>165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79</v>
      </c>
      <c r="BK373" s="193">
        <f>ROUND(I373*H373,2)</f>
        <v>0</v>
      </c>
      <c r="BL373" s="20" t="s">
        <v>226</v>
      </c>
      <c r="BM373" s="192" t="s">
        <v>4710</v>
      </c>
    </row>
    <row r="374" spans="1:65" s="2" customFormat="1" ht="11.25">
      <c r="A374" s="37"/>
      <c r="B374" s="38"/>
      <c r="C374" s="39"/>
      <c r="D374" s="194" t="s">
        <v>172</v>
      </c>
      <c r="E374" s="39"/>
      <c r="F374" s="195" t="s">
        <v>4711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172</v>
      </c>
      <c r="AU374" s="20" t="s">
        <v>79</v>
      </c>
    </row>
    <row r="375" spans="1:65" s="2" customFormat="1" ht="33" customHeight="1">
      <c r="A375" s="37"/>
      <c r="B375" s="38"/>
      <c r="C375" s="181" t="s">
        <v>672</v>
      </c>
      <c r="D375" s="181" t="s">
        <v>167</v>
      </c>
      <c r="E375" s="182" t="s">
        <v>4712</v>
      </c>
      <c r="F375" s="183" t="s">
        <v>4713</v>
      </c>
      <c r="G375" s="184" t="s">
        <v>4304</v>
      </c>
      <c r="H375" s="185">
        <v>3</v>
      </c>
      <c r="I375" s="186"/>
      <c r="J375" s="187">
        <f>ROUND(I375*H375,2)</f>
        <v>0</v>
      </c>
      <c r="K375" s="183" t="s">
        <v>171</v>
      </c>
      <c r="L375" s="42"/>
      <c r="M375" s="188" t="s">
        <v>19</v>
      </c>
      <c r="N375" s="189" t="s">
        <v>41</v>
      </c>
      <c r="O375" s="67"/>
      <c r="P375" s="190">
        <f>O375*H375</f>
        <v>0</v>
      </c>
      <c r="Q375" s="190">
        <v>1.4749999999999999E-2</v>
      </c>
      <c r="R375" s="190">
        <f>Q375*H375</f>
        <v>4.4249999999999998E-2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226</v>
      </c>
      <c r="AT375" s="192" t="s">
        <v>167</v>
      </c>
      <c r="AU375" s="192" t="s">
        <v>79</v>
      </c>
      <c r="AY375" s="20" t="s">
        <v>165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79</v>
      </c>
      <c r="BK375" s="193">
        <f>ROUND(I375*H375,2)</f>
        <v>0</v>
      </c>
      <c r="BL375" s="20" t="s">
        <v>226</v>
      </c>
      <c r="BM375" s="192" t="s">
        <v>4714</v>
      </c>
    </row>
    <row r="376" spans="1:65" s="2" customFormat="1" ht="11.25">
      <c r="A376" s="37"/>
      <c r="B376" s="38"/>
      <c r="C376" s="39"/>
      <c r="D376" s="194" t="s">
        <v>172</v>
      </c>
      <c r="E376" s="39"/>
      <c r="F376" s="195" t="s">
        <v>4715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172</v>
      </c>
      <c r="AU376" s="20" t="s">
        <v>79</v>
      </c>
    </row>
    <row r="377" spans="1:65" s="2" customFormat="1" ht="24.2" customHeight="1">
      <c r="A377" s="37"/>
      <c r="B377" s="38"/>
      <c r="C377" s="181" t="s">
        <v>922</v>
      </c>
      <c r="D377" s="181" t="s">
        <v>167</v>
      </c>
      <c r="E377" s="182" t="s">
        <v>4716</v>
      </c>
      <c r="F377" s="183" t="s">
        <v>4717</v>
      </c>
      <c r="G377" s="184" t="s">
        <v>4304</v>
      </c>
      <c r="H377" s="185">
        <v>4</v>
      </c>
      <c r="I377" s="186"/>
      <c r="J377" s="187">
        <f>ROUND(I377*H377,2)</f>
        <v>0</v>
      </c>
      <c r="K377" s="183" t="s">
        <v>171</v>
      </c>
      <c r="L377" s="42"/>
      <c r="M377" s="188" t="s">
        <v>19</v>
      </c>
      <c r="N377" s="189" t="s">
        <v>41</v>
      </c>
      <c r="O377" s="67"/>
      <c r="P377" s="190">
        <f>O377*H377</f>
        <v>0</v>
      </c>
      <c r="Q377" s="190">
        <v>1.9599999999999999E-3</v>
      </c>
      <c r="R377" s="190">
        <f>Q377*H377</f>
        <v>7.8399999999999997E-3</v>
      </c>
      <c r="S377" s="190">
        <v>0</v>
      </c>
      <c r="T377" s="19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226</v>
      </c>
      <c r="AT377" s="192" t="s">
        <v>167</v>
      </c>
      <c r="AU377" s="192" t="s">
        <v>79</v>
      </c>
      <c r="AY377" s="20" t="s">
        <v>165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0" t="s">
        <v>79</v>
      </c>
      <c r="BK377" s="193">
        <f>ROUND(I377*H377,2)</f>
        <v>0</v>
      </c>
      <c r="BL377" s="20" t="s">
        <v>226</v>
      </c>
      <c r="BM377" s="192" t="s">
        <v>4718</v>
      </c>
    </row>
    <row r="378" spans="1:65" s="2" customFormat="1" ht="11.25">
      <c r="A378" s="37"/>
      <c r="B378" s="38"/>
      <c r="C378" s="39"/>
      <c r="D378" s="194" t="s">
        <v>172</v>
      </c>
      <c r="E378" s="39"/>
      <c r="F378" s="195" t="s">
        <v>4719</v>
      </c>
      <c r="G378" s="39"/>
      <c r="H378" s="39"/>
      <c r="I378" s="196"/>
      <c r="J378" s="39"/>
      <c r="K378" s="39"/>
      <c r="L378" s="42"/>
      <c r="M378" s="197"/>
      <c r="N378" s="198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172</v>
      </c>
      <c r="AU378" s="20" t="s">
        <v>79</v>
      </c>
    </row>
    <row r="379" spans="1:65" s="2" customFormat="1" ht="24.2" customHeight="1">
      <c r="A379" s="37"/>
      <c r="B379" s="38"/>
      <c r="C379" s="181" t="s">
        <v>678</v>
      </c>
      <c r="D379" s="181" t="s">
        <v>167</v>
      </c>
      <c r="E379" s="182" t="s">
        <v>4720</v>
      </c>
      <c r="F379" s="183" t="s">
        <v>4721</v>
      </c>
      <c r="G379" s="184" t="s">
        <v>4304</v>
      </c>
      <c r="H379" s="185">
        <v>5</v>
      </c>
      <c r="I379" s="186"/>
      <c r="J379" s="187">
        <f>ROUND(I379*H379,2)</f>
        <v>0</v>
      </c>
      <c r="K379" s="183" t="s">
        <v>171</v>
      </c>
      <c r="L379" s="42"/>
      <c r="M379" s="188" t="s">
        <v>19</v>
      </c>
      <c r="N379" s="189" t="s">
        <v>41</v>
      </c>
      <c r="O379" s="67"/>
      <c r="P379" s="190">
        <f>O379*H379</f>
        <v>0</v>
      </c>
      <c r="Q379" s="190">
        <v>1.8E-3</v>
      </c>
      <c r="R379" s="190">
        <f>Q379*H379</f>
        <v>8.9999999999999993E-3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226</v>
      </c>
      <c r="AT379" s="192" t="s">
        <v>167</v>
      </c>
      <c r="AU379" s="192" t="s">
        <v>79</v>
      </c>
      <c r="AY379" s="20" t="s">
        <v>165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79</v>
      </c>
      <c r="BK379" s="193">
        <f>ROUND(I379*H379,2)</f>
        <v>0</v>
      </c>
      <c r="BL379" s="20" t="s">
        <v>226</v>
      </c>
      <c r="BM379" s="192" t="s">
        <v>4722</v>
      </c>
    </row>
    <row r="380" spans="1:65" s="2" customFormat="1" ht="11.25">
      <c r="A380" s="37"/>
      <c r="B380" s="38"/>
      <c r="C380" s="39"/>
      <c r="D380" s="194" t="s">
        <v>172</v>
      </c>
      <c r="E380" s="39"/>
      <c r="F380" s="195" t="s">
        <v>4723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172</v>
      </c>
      <c r="AU380" s="20" t="s">
        <v>79</v>
      </c>
    </row>
    <row r="381" spans="1:65" s="2" customFormat="1" ht="24.2" customHeight="1">
      <c r="A381" s="37"/>
      <c r="B381" s="38"/>
      <c r="C381" s="181" t="s">
        <v>949</v>
      </c>
      <c r="D381" s="181" t="s">
        <v>167</v>
      </c>
      <c r="E381" s="182" t="s">
        <v>4724</v>
      </c>
      <c r="F381" s="183" t="s">
        <v>4725</v>
      </c>
      <c r="G381" s="184" t="s">
        <v>290</v>
      </c>
      <c r="H381" s="185">
        <v>15</v>
      </c>
      <c r="I381" s="186"/>
      <c r="J381" s="187">
        <f>ROUND(I381*H381,2)</f>
        <v>0</v>
      </c>
      <c r="K381" s="183" t="s">
        <v>171</v>
      </c>
      <c r="L381" s="42"/>
      <c r="M381" s="188" t="s">
        <v>19</v>
      </c>
      <c r="N381" s="189" t="s">
        <v>41</v>
      </c>
      <c r="O381" s="67"/>
      <c r="P381" s="190">
        <f>O381*H381</f>
        <v>0</v>
      </c>
      <c r="Q381" s="190">
        <v>3.9140000000000001E-5</v>
      </c>
      <c r="R381" s="190">
        <f>Q381*H381</f>
        <v>5.8710000000000001E-4</v>
      </c>
      <c r="S381" s="190">
        <v>0</v>
      </c>
      <c r="T381" s="19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226</v>
      </c>
      <c r="AT381" s="192" t="s">
        <v>167</v>
      </c>
      <c r="AU381" s="192" t="s">
        <v>79</v>
      </c>
      <c r="AY381" s="20" t="s">
        <v>165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0" t="s">
        <v>79</v>
      </c>
      <c r="BK381" s="193">
        <f>ROUND(I381*H381,2)</f>
        <v>0</v>
      </c>
      <c r="BL381" s="20" t="s">
        <v>226</v>
      </c>
      <c r="BM381" s="192" t="s">
        <v>4726</v>
      </c>
    </row>
    <row r="382" spans="1:65" s="2" customFormat="1" ht="11.25">
      <c r="A382" s="37"/>
      <c r="B382" s="38"/>
      <c r="C382" s="39"/>
      <c r="D382" s="194" t="s">
        <v>172</v>
      </c>
      <c r="E382" s="39"/>
      <c r="F382" s="195" t="s">
        <v>4727</v>
      </c>
      <c r="G382" s="39"/>
      <c r="H382" s="39"/>
      <c r="I382" s="196"/>
      <c r="J382" s="39"/>
      <c r="K382" s="39"/>
      <c r="L382" s="42"/>
      <c r="M382" s="197"/>
      <c r="N382" s="198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172</v>
      </c>
      <c r="AU382" s="20" t="s">
        <v>79</v>
      </c>
    </row>
    <row r="383" spans="1:65" s="2" customFormat="1" ht="24.2" customHeight="1">
      <c r="A383" s="37"/>
      <c r="B383" s="38"/>
      <c r="C383" s="233" t="s">
        <v>683</v>
      </c>
      <c r="D383" s="233" t="s">
        <v>502</v>
      </c>
      <c r="E383" s="234" t="s">
        <v>4728</v>
      </c>
      <c r="F383" s="235" t="s">
        <v>4729</v>
      </c>
      <c r="G383" s="236" t="s">
        <v>290</v>
      </c>
      <c r="H383" s="237">
        <v>12</v>
      </c>
      <c r="I383" s="238"/>
      <c r="J383" s="239">
        <f>ROUND(I383*H383,2)</f>
        <v>0</v>
      </c>
      <c r="K383" s="235" t="s">
        <v>171</v>
      </c>
      <c r="L383" s="240"/>
      <c r="M383" s="241" t="s">
        <v>19</v>
      </c>
      <c r="N383" s="242" t="s">
        <v>41</v>
      </c>
      <c r="O383" s="67"/>
      <c r="P383" s="190">
        <f>O383*H383</f>
        <v>0</v>
      </c>
      <c r="Q383" s="190">
        <v>2.1900000000000001E-3</v>
      </c>
      <c r="R383" s="190">
        <f>Q383*H383</f>
        <v>2.6280000000000001E-2</v>
      </c>
      <c r="S383" s="190">
        <v>0</v>
      </c>
      <c r="T383" s="19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2" t="s">
        <v>297</v>
      </c>
      <c r="AT383" s="192" t="s">
        <v>502</v>
      </c>
      <c r="AU383" s="192" t="s">
        <v>79</v>
      </c>
      <c r="AY383" s="20" t="s">
        <v>165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20" t="s">
        <v>79</v>
      </c>
      <c r="BK383" s="193">
        <f>ROUND(I383*H383,2)</f>
        <v>0</v>
      </c>
      <c r="BL383" s="20" t="s">
        <v>226</v>
      </c>
      <c r="BM383" s="192" t="s">
        <v>4730</v>
      </c>
    </row>
    <row r="384" spans="1:65" s="2" customFormat="1" ht="16.5" customHeight="1">
      <c r="A384" s="37"/>
      <c r="B384" s="38"/>
      <c r="C384" s="233" t="s">
        <v>985</v>
      </c>
      <c r="D384" s="233" t="s">
        <v>502</v>
      </c>
      <c r="E384" s="234" t="s">
        <v>4731</v>
      </c>
      <c r="F384" s="235" t="s">
        <v>4732</v>
      </c>
      <c r="G384" s="236" t="s">
        <v>3143</v>
      </c>
      <c r="H384" s="237">
        <v>3</v>
      </c>
      <c r="I384" s="238"/>
      <c r="J384" s="239">
        <f>ROUND(I384*H384,2)</f>
        <v>0</v>
      </c>
      <c r="K384" s="235" t="s">
        <v>3997</v>
      </c>
      <c r="L384" s="240"/>
      <c r="M384" s="241" t="s">
        <v>19</v>
      </c>
      <c r="N384" s="242" t="s">
        <v>41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297</v>
      </c>
      <c r="AT384" s="192" t="s">
        <v>502</v>
      </c>
      <c r="AU384" s="192" t="s">
        <v>79</v>
      </c>
      <c r="AY384" s="20" t="s">
        <v>165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79</v>
      </c>
      <c r="BK384" s="193">
        <f>ROUND(I384*H384,2)</f>
        <v>0</v>
      </c>
      <c r="BL384" s="20" t="s">
        <v>226</v>
      </c>
      <c r="BM384" s="192" t="s">
        <v>4733</v>
      </c>
    </row>
    <row r="385" spans="1:65" s="2" customFormat="1" ht="19.5">
      <c r="A385" s="37"/>
      <c r="B385" s="38"/>
      <c r="C385" s="39"/>
      <c r="D385" s="201" t="s">
        <v>353</v>
      </c>
      <c r="E385" s="39"/>
      <c r="F385" s="232" t="s">
        <v>4734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353</v>
      </c>
      <c r="AU385" s="20" t="s">
        <v>79</v>
      </c>
    </row>
    <row r="386" spans="1:65" s="2" customFormat="1" ht="33" customHeight="1">
      <c r="A386" s="37"/>
      <c r="B386" s="38"/>
      <c r="C386" s="181" t="s">
        <v>692</v>
      </c>
      <c r="D386" s="181" t="s">
        <v>167</v>
      </c>
      <c r="E386" s="182" t="s">
        <v>4735</v>
      </c>
      <c r="F386" s="183" t="s">
        <v>4736</v>
      </c>
      <c r="G386" s="184" t="s">
        <v>290</v>
      </c>
      <c r="H386" s="185">
        <v>10</v>
      </c>
      <c r="I386" s="186"/>
      <c r="J386" s="187">
        <f>ROUND(I386*H386,2)</f>
        <v>0</v>
      </c>
      <c r="K386" s="183" t="s">
        <v>171</v>
      </c>
      <c r="L386" s="42"/>
      <c r="M386" s="188" t="s">
        <v>19</v>
      </c>
      <c r="N386" s="189" t="s">
        <v>41</v>
      </c>
      <c r="O386" s="67"/>
      <c r="P386" s="190">
        <f>O386*H386</f>
        <v>0</v>
      </c>
      <c r="Q386" s="190">
        <v>1.7000000000000001E-4</v>
      </c>
      <c r="R386" s="190">
        <f>Q386*H386</f>
        <v>1.7000000000000001E-3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226</v>
      </c>
      <c r="AT386" s="192" t="s">
        <v>167</v>
      </c>
      <c r="AU386" s="192" t="s">
        <v>79</v>
      </c>
      <c r="AY386" s="20" t="s">
        <v>165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79</v>
      </c>
      <c r="BK386" s="193">
        <f>ROUND(I386*H386,2)</f>
        <v>0</v>
      </c>
      <c r="BL386" s="20" t="s">
        <v>226</v>
      </c>
      <c r="BM386" s="192" t="s">
        <v>4737</v>
      </c>
    </row>
    <row r="387" spans="1:65" s="2" customFormat="1" ht="11.25">
      <c r="A387" s="37"/>
      <c r="B387" s="38"/>
      <c r="C387" s="39"/>
      <c r="D387" s="194" t="s">
        <v>172</v>
      </c>
      <c r="E387" s="39"/>
      <c r="F387" s="195" t="s">
        <v>4738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172</v>
      </c>
      <c r="AU387" s="20" t="s">
        <v>79</v>
      </c>
    </row>
    <row r="388" spans="1:65" s="2" customFormat="1" ht="24.2" customHeight="1">
      <c r="A388" s="37"/>
      <c r="B388" s="38"/>
      <c r="C388" s="233" t="s">
        <v>994</v>
      </c>
      <c r="D388" s="233" t="s">
        <v>502</v>
      </c>
      <c r="E388" s="234" t="s">
        <v>4739</v>
      </c>
      <c r="F388" s="235" t="s">
        <v>4740</v>
      </c>
      <c r="G388" s="236" t="s">
        <v>290</v>
      </c>
      <c r="H388" s="237">
        <v>10</v>
      </c>
      <c r="I388" s="238"/>
      <c r="J388" s="239">
        <f>ROUND(I388*H388,2)</f>
        <v>0</v>
      </c>
      <c r="K388" s="235" t="s">
        <v>171</v>
      </c>
      <c r="L388" s="240"/>
      <c r="M388" s="241" t="s">
        <v>19</v>
      </c>
      <c r="N388" s="242" t="s">
        <v>41</v>
      </c>
      <c r="O388" s="67"/>
      <c r="P388" s="190">
        <f>O388*H388</f>
        <v>0</v>
      </c>
      <c r="Q388" s="190">
        <v>3.8999999999999999E-4</v>
      </c>
      <c r="R388" s="190">
        <f>Q388*H388</f>
        <v>3.8999999999999998E-3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297</v>
      </c>
      <c r="AT388" s="192" t="s">
        <v>502</v>
      </c>
      <c r="AU388" s="192" t="s">
        <v>79</v>
      </c>
      <c r="AY388" s="20" t="s">
        <v>165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79</v>
      </c>
      <c r="BK388" s="193">
        <f>ROUND(I388*H388,2)</f>
        <v>0</v>
      </c>
      <c r="BL388" s="20" t="s">
        <v>226</v>
      </c>
      <c r="BM388" s="192" t="s">
        <v>4741</v>
      </c>
    </row>
    <row r="389" spans="1:65" s="2" customFormat="1" ht="24.2" customHeight="1">
      <c r="A389" s="37"/>
      <c r="B389" s="38"/>
      <c r="C389" s="181" t="s">
        <v>701</v>
      </c>
      <c r="D389" s="181" t="s">
        <v>167</v>
      </c>
      <c r="E389" s="182" t="s">
        <v>4452</v>
      </c>
      <c r="F389" s="183" t="s">
        <v>4453</v>
      </c>
      <c r="G389" s="184" t="s">
        <v>537</v>
      </c>
      <c r="H389" s="185">
        <v>10</v>
      </c>
      <c r="I389" s="186"/>
      <c r="J389" s="187">
        <f>ROUND(I389*H389,2)</f>
        <v>0</v>
      </c>
      <c r="K389" s="183" t="s">
        <v>171</v>
      </c>
      <c r="L389" s="42"/>
      <c r="M389" s="188" t="s">
        <v>19</v>
      </c>
      <c r="N389" s="189" t="s">
        <v>41</v>
      </c>
      <c r="O389" s="67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226</v>
      </c>
      <c r="AT389" s="192" t="s">
        <v>167</v>
      </c>
      <c r="AU389" s="192" t="s">
        <v>79</v>
      </c>
      <c r="AY389" s="20" t="s">
        <v>165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79</v>
      </c>
      <c r="BK389" s="193">
        <f>ROUND(I389*H389,2)</f>
        <v>0</v>
      </c>
      <c r="BL389" s="20" t="s">
        <v>226</v>
      </c>
      <c r="BM389" s="192" t="s">
        <v>4742</v>
      </c>
    </row>
    <row r="390" spans="1:65" s="2" customFormat="1" ht="11.25">
      <c r="A390" s="37"/>
      <c r="B390" s="38"/>
      <c r="C390" s="39"/>
      <c r="D390" s="194" t="s">
        <v>172</v>
      </c>
      <c r="E390" s="39"/>
      <c r="F390" s="195" t="s">
        <v>4455</v>
      </c>
      <c r="G390" s="39"/>
      <c r="H390" s="39"/>
      <c r="I390" s="196"/>
      <c r="J390" s="39"/>
      <c r="K390" s="39"/>
      <c r="L390" s="42"/>
      <c r="M390" s="197"/>
      <c r="N390" s="198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172</v>
      </c>
      <c r="AU390" s="20" t="s">
        <v>79</v>
      </c>
    </row>
    <row r="391" spans="1:65" s="13" customFormat="1" ht="11.25">
      <c r="B391" s="199"/>
      <c r="C391" s="200"/>
      <c r="D391" s="201" t="s">
        <v>181</v>
      </c>
      <c r="E391" s="202" t="s">
        <v>19</v>
      </c>
      <c r="F391" s="203" t="s">
        <v>4743</v>
      </c>
      <c r="G391" s="200"/>
      <c r="H391" s="204">
        <v>10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181</v>
      </c>
      <c r="AU391" s="210" t="s">
        <v>79</v>
      </c>
      <c r="AV391" s="13" t="s">
        <v>79</v>
      </c>
      <c r="AW391" s="13" t="s">
        <v>31</v>
      </c>
      <c r="AX391" s="13" t="s">
        <v>73</v>
      </c>
      <c r="AY391" s="210" t="s">
        <v>165</v>
      </c>
    </row>
    <row r="392" spans="1:65" s="2" customFormat="1" ht="24.2" customHeight="1">
      <c r="A392" s="37"/>
      <c r="B392" s="38"/>
      <c r="C392" s="233" t="s">
        <v>1005</v>
      </c>
      <c r="D392" s="233" t="s">
        <v>502</v>
      </c>
      <c r="E392" s="234" t="s">
        <v>4744</v>
      </c>
      <c r="F392" s="235" t="s">
        <v>4745</v>
      </c>
      <c r="G392" s="236" t="s">
        <v>3143</v>
      </c>
      <c r="H392" s="237">
        <v>1</v>
      </c>
      <c r="I392" s="238"/>
      <c r="J392" s="239">
        <f>ROUND(I392*H392,2)</f>
        <v>0</v>
      </c>
      <c r="K392" s="235" t="s">
        <v>3997</v>
      </c>
      <c r="L392" s="240"/>
      <c r="M392" s="241" t="s">
        <v>19</v>
      </c>
      <c r="N392" s="242" t="s">
        <v>41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297</v>
      </c>
      <c r="AT392" s="192" t="s">
        <v>502</v>
      </c>
      <c r="AU392" s="192" t="s">
        <v>79</v>
      </c>
      <c r="AY392" s="20" t="s">
        <v>165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79</v>
      </c>
      <c r="BK392" s="193">
        <f>ROUND(I392*H392,2)</f>
        <v>0</v>
      </c>
      <c r="BL392" s="20" t="s">
        <v>226</v>
      </c>
      <c r="BM392" s="192" t="s">
        <v>4746</v>
      </c>
    </row>
    <row r="393" spans="1:65" s="2" customFormat="1" ht="19.5">
      <c r="A393" s="37"/>
      <c r="B393" s="38"/>
      <c r="C393" s="39"/>
      <c r="D393" s="201" t="s">
        <v>353</v>
      </c>
      <c r="E393" s="39"/>
      <c r="F393" s="232" t="s">
        <v>4747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353</v>
      </c>
      <c r="AU393" s="20" t="s">
        <v>79</v>
      </c>
    </row>
    <row r="394" spans="1:65" s="2" customFormat="1" ht="49.15" customHeight="1">
      <c r="A394" s="37"/>
      <c r="B394" s="38"/>
      <c r="C394" s="181" t="s">
        <v>706</v>
      </c>
      <c r="D394" s="181" t="s">
        <v>167</v>
      </c>
      <c r="E394" s="182" t="s">
        <v>4748</v>
      </c>
      <c r="F394" s="183" t="s">
        <v>4749</v>
      </c>
      <c r="G394" s="184" t="s">
        <v>256</v>
      </c>
      <c r="H394" s="185">
        <v>0.78300000000000003</v>
      </c>
      <c r="I394" s="186"/>
      <c r="J394" s="187">
        <f>ROUND(I394*H394,2)</f>
        <v>0</v>
      </c>
      <c r="K394" s="183" t="s">
        <v>171</v>
      </c>
      <c r="L394" s="42"/>
      <c r="M394" s="188" t="s">
        <v>19</v>
      </c>
      <c r="N394" s="189" t="s">
        <v>41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226</v>
      </c>
      <c r="AT394" s="192" t="s">
        <v>167</v>
      </c>
      <c r="AU394" s="192" t="s">
        <v>79</v>
      </c>
      <c r="AY394" s="20" t="s">
        <v>165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79</v>
      </c>
      <c r="BK394" s="193">
        <f>ROUND(I394*H394,2)</f>
        <v>0</v>
      </c>
      <c r="BL394" s="20" t="s">
        <v>226</v>
      </c>
      <c r="BM394" s="192" t="s">
        <v>4750</v>
      </c>
    </row>
    <row r="395" spans="1:65" s="2" customFormat="1" ht="11.25">
      <c r="A395" s="37"/>
      <c r="B395" s="38"/>
      <c r="C395" s="39"/>
      <c r="D395" s="194" t="s">
        <v>172</v>
      </c>
      <c r="E395" s="39"/>
      <c r="F395" s="195" t="s">
        <v>4751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172</v>
      </c>
      <c r="AU395" s="20" t="s">
        <v>79</v>
      </c>
    </row>
    <row r="396" spans="1:65" s="2" customFormat="1" ht="62.65" customHeight="1">
      <c r="A396" s="37"/>
      <c r="B396" s="38"/>
      <c r="C396" s="181" t="s">
        <v>1016</v>
      </c>
      <c r="D396" s="181" t="s">
        <v>167</v>
      </c>
      <c r="E396" s="182" t="s">
        <v>4752</v>
      </c>
      <c r="F396" s="183" t="s">
        <v>4753</v>
      </c>
      <c r="G396" s="184" t="s">
        <v>256</v>
      </c>
      <c r="H396" s="185">
        <v>0.78300000000000003</v>
      </c>
      <c r="I396" s="186"/>
      <c r="J396" s="187">
        <f>ROUND(I396*H396,2)</f>
        <v>0</v>
      </c>
      <c r="K396" s="183" t="s">
        <v>171</v>
      </c>
      <c r="L396" s="42"/>
      <c r="M396" s="188" t="s">
        <v>19</v>
      </c>
      <c r="N396" s="189" t="s">
        <v>41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226</v>
      </c>
      <c r="AT396" s="192" t="s">
        <v>167</v>
      </c>
      <c r="AU396" s="192" t="s">
        <v>79</v>
      </c>
      <c r="AY396" s="20" t="s">
        <v>165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79</v>
      </c>
      <c r="BK396" s="193">
        <f>ROUND(I396*H396,2)</f>
        <v>0</v>
      </c>
      <c r="BL396" s="20" t="s">
        <v>226</v>
      </c>
      <c r="BM396" s="192" t="s">
        <v>4754</v>
      </c>
    </row>
    <row r="397" spans="1:65" s="2" customFormat="1" ht="11.25">
      <c r="A397" s="37"/>
      <c r="B397" s="38"/>
      <c r="C397" s="39"/>
      <c r="D397" s="194" t="s">
        <v>172</v>
      </c>
      <c r="E397" s="39"/>
      <c r="F397" s="195" t="s">
        <v>4755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172</v>
      </c>
      <c r="AU397" s="20" t="s">
        <v>79</v>
      </c>
    </row>
    <row r="398" spans="1:65" s="2" customFormat="1" ht="16.5" customHeight="1">
      <c r="A398" s="37"/>
      <c r="B398" s="38"/>
      <c r="C398" s="181" t="s">
        <v>711</v>
      </c>
      <c r="D398" s="181" t="s">
        <v>167</v>
      </c>
      <c r="E398" s="182" t="s">
        <v>4756</v>
      </c>
      <c r="F398" s="183" t="s">
        <v>4757</v>
      </c>
      <c r="G398" s="184" t="s">
        <v>3143</v>
      </c>
      <c r="H398" s="185">
        <v>7</v>
      </c>
      <c r="I398" s="186"/>
      <c r="J398" s="187">
        <f>ROUND(I398*H398,2)</f>
        <v>0</v>
      </c>
      <c r="K398" s="183" t="s">
        <v>531</v>
      </c>
      <c r="L398" s="42"/>
      <c r="M398" s="188" t="s">
        <v>19</v>
      </c>
      <c r="N398" s="189" t="s">
        <v>41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226</v>
      </c>
      <c r="AT398" s="192" t="s">
        <v>167</v>
      </c>
      <c r="AU398" s="192" t="s">
        <v>79</v>
      </c>
      <c r="AY398" s="20" t="s">
        <v>165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79</v>
      </c>
      <c r="BK398" s="193">
        <f>ROUND(I398*H398,2)</f>
        <v>0</v>
      </c>
      <c r="BL398" s="20" t="s">
        <v>226</v>
      </c>
      <c r="BM398" s="192" t="s">
        <v>4758</v>
      </c>
    </row>
    <row r="399" spans="1:65" s="2" customFormat="1" ht="24.2" customHeight="1">
      <c r="A399" s="37"/>
      <c r="B399" s="38"/>
      <c r="C399" s="233" t="s">
        <v>1035</v>
      </c>
      <c r="D399" s="233" t="s">
        <v>502</v>
      </c>
      <c r="E399" s="234" t="s">
        <v>4759</v>
      </c>
      <c r="F399" s="235" t="s">
        <v>4760</v>
      </c>
      <c r="G399" s="236" t="s">
        <v>290</v>
      </c>
      <c r="H399" s="237">
        <v>7</v>
      </c>
      <c r="I399" s="238"/>
      <c r="J399" s="239">
        <f>ROUND(I399*H399,2)</f>
        <v>0</v>
      </c>
      <c r="K399" s="235" t="s">
        <v>171</v>
      </c>
      <c r="L399" s="240"/>
      <c r="M399" s="241" t="s">
        <v>19</v>
      </c>
      <c r="N399" s="242" t="s">
        <v>41</v>
      </c>
      <c r="O399" s="67"/>
      <c r="P399" s="190">
        <f>O399*H399</f>
        <v>0</v>
      </c>
      <c r="Q399" s="190">
        <v>8.0000000000000004E-4</v>
      </c>
      <c r="R399" s="190">
        <f>Q399*H399</f>
        <v>5.5999999999999999E-3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297</v>
      </c>
      <c r="AT399" s="192" t="s">
        <v>502</v>
      </c>
      <c r="AU399" s="192" t="s">
        <v>79</v>
      </c>
      <c r="AY399" s="20" t="s">
        <v>165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79</v>
      </c>
      <c r="BK399" s="193">
        <f>ROUND(I399*H399,2)</f>
        <v>0</v>
      </c>
      <c r="BL399" s="20" t="s">
        <v>226</v>
      </c>
      <c r="BM399" s="192" t="s">
        <v>4761</v>
      </c>
    </row>
    <row r="400" spans="1:65" s="12" customFormat="1" ht="22.9" customHeight="1">
      <c r="B400" s="165"/>
      <c r="C400" s="166"/>
      <c r="D400" s="167" t="s">
        <v>68</v>
      </c>
      <c r="E400" s="179" t="s">
        <v>2686</v>
      </c>
      <c r="F400" s="179" t="s">
        <v>4762</v>
      </c>
      <c r="G400" s="166"/>
      <c r="H400" s="166"/>
      <c r="I400" s="169"/>
      <c r="J400" s="180">
        <f>BK400</f>
        <v>0</v>
      </c>
      <c r="K400" s="166"/>
      <c r="L400" s="171"/>
      <c r="M400" s="172"/>
      <c r="N400" s="173"/>
      <c r="O400" s="173"/>
      <c r="P400" s="174">
        <f>SUM(P401:P412)</f>
        <v>0</v>
      </c>
      <c r="Q400" s="173"/>
      <c r="R400" s="174">
        <f>SUM(R401:R412)</f>
        <v>0.19815000000000002</v>
      </c>
      <c r="S400" s="173"/>
      <c r="T400" s="175">
        <f>SUM(T401:T412)</f>
        <v>0</v>
      </c>
      <c r="AR400" s="176" t="s">
        <v>79</v>
      </c>
      <c r="AT400" s="177" t="s">
        <v>68</v>
      </c>
      <c r="AU400" s="177" t="s">
        <v>73</v>
      </c>
      <c r="AY400" s="176" t="s">
        <v>165</v>
      </c>
      <c r="BK400" s="178">
        <f>SUM(BK401:BK412)</f>
        <v>0</v>
      </c>
    </row>
    <row r="401" spans="1:65" s="2" customFormat="1" ht="37.9" customHeight="1">
      <c r="A401" s="37"/>
      <c r="B401" s="38"/>
      <c r="C401" s="181" t="s">
        <v>717</v>
      </c>
      <c r="D401" s="181" t="s">
        <v>167</v>
      </c>
      <c r="E401" s="182" t="s">
        <v>4763</v>
      </c>
      <c r="F401" s="183" t="s">
        <v>4764</v>
      </c>
      <c r="G401" s="184" t="s">
        <v>4304</v>
      </c>
      <c r="H401" s="185">
        <v>7</v>
      </c>
      <c r="I401" s="186"/>
      <c r="J401" s="187">
        <f>ROUND(I401*H401,2)</f>
        <v>0</v>
      </c>
      <c r="K401" s="183" t="s">
        <v>171</v>
      </c>
      <c r="L401" s="42"/>
      <c r="M401" s="188" t="s">
        <v>19</v>
      </c>
      <c r="N401" s="189" t="s">
        <v>41</v>
      </c>
      <c r="O401" s="67"/>
      <c r="P401" s="190">
        <f>O401*H401</f>
        <v>0</v>
      </c>
      <c r="Q401" s="190">
        <v>1.6650000000000002E-2</v>
      </c>
      <c r="R401" s="190">
        <f>Q401*H401</f>
        <v>0.11655000000000001</v>
      </c>
      <c r="S401" s="190">
        <v>0</v>
      </c>
      <c r="T401" s="19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226</v>
      </c>
      <c r="AT401" s="192" t="s">
        <v>167</v>
      </c>
      <c r="AU401" s="192" t="s">
        <v>79</v>
      </c>
      <c r="AY401" s="20" t="s">
        <v>165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79</v>
      </c>
      <c r="BK401" s="193">
        <f>ROUND(I401*H401,2)</f>
        <v>0</v>
      </c>
      <c r="BL401" s="20" t="s">
        <v>226</v>
      </c>
      <c r="BM401" s="192" t="s">
        <v>4765</v>
      </c>
    </row>
    <row r="402" spans="1:65" s="2" customFormat="1" ht="11.25">
      <c r="A402" s="37"/>
      <c r="B402" s="38"/>
      <c r="C402" s="39"/>
      <c r="D402" s="194" t="s">
        <v>172</v>
      </c>
      <c r="E402" s="39"/>
      <c r="F402" s="195" t="s">
        <v>4766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172</v>
      </c>
      <c r="AU402" s="20" t="s">
        <v>79</v>
      </c>
    </row>
    <row r="403" spans="1:65" s="2" customFormat="1" ht="49.15" customHeight="1">
      <c r="A403" s="37"/>
      <c r="B403" s="38"/>
      <c r="C403" s="181" t="s">
        <v>1045</v>
      </c>
      <c r="D403" s="181" t="s">
        <v>167</v>
      </c>
      <c r="E403" s="182" t="s">
        <v>4767</v>
      </c>
      <c r="F403" s="183" t="s">
        <v>4768</v>
      </c>
      <c r="G403" s="184" t="s">
        <v>4304</v>
      </c>
      <c r="H403" s="185">
        <v>4</v>
      </c>
      <c r="I403" s="186"/>
      <c r="J403" s="187">
        <f>ROUND(I403*H403,2)</f>
        <v>0</v>
      </c>
      <c r="K403" s="183" t="s">
        <v>171</v>
      </c>
      <c r="L403" s="42"/>
      <c r="M403" s="188" t="s">
        <v>19</v>
      </c>
      <c r="N403" s="189" t="s">
        <v>41</v>
      </c>
      <c r="O403" s="67"/>
      <c r="P403" s="190">
        <f>O403*H403</f>
        <v>0</v>
      </c>
      <c r="Q403" s="190">
        <v>1.7649999999999999E-2</v>
      </c>
      <c r="R403" s="190">
        <f>Q403*H403</f>
        <v>7.0599999999999996E-2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226</v>
      </c>
      <c r="AT403" s="192" t="s">
        <v>167</v>
      </c>
      <c r="AU403" s="192" t="s">
        <v>79</v>
      </c>
      <c r="AY403" s="20" t="s">
        <v>165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79</v>
      </c>
      <c r="BK403" s="193">
        <f>ROUND(I403*H403,2)</f>
        <v>0</v>
      </c>
      <c r="BL403" s="20" t="s">
        <v>226</v>
      </c>
      <c r="BM403" s="192" t="s">
        <v>4769</v>
      </c>
    </row>
    <row r="404" spans="1:65" s="2" customFormat="1" ht="11.25">
      <c r="A404" s="37"/>
      <c r="B404" s="38"/>
      <c r="C404" s="39"/>
      <c r="D404" s="194" t="s">
        <v>172</v>
      </c>
      <c r="E404" s="39"/>
      <c r="F404" s="195" t="s">
        <v>4770</v>
      </c>
      <c r="G404" s="39"/>
      <c r="H404" s="39"/>
      <c r="I404" s="196"/>
      <c r="J404" s="39"/>
      <c r="K404" s="39"/>
      <c r="L404" s="42"/>
      <c r="M404" s="197"/>
      <c r="N404" s="198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172</v>
      </c>
      <c r="AU404" s="20" t="s">
        <v>79</v>
      </c>
    </row>
    <row r="405" spans="1:65" s="2" customFormat="1" ht="24.2" customHeight="1">
      <c r="A405" s="37"/>
      <c r="B405" s="38"/>
      <c r="C405" s="181" t="s">
        <v>722</v>
      </c>
      <c r="D405" s="181" t="s">
        <v>167</v>
      </c>
      <c r="E405" s="182" t="s">
        <v>4771</v>
      </c>
      <c r="F405" s="183" t="s">
        <v>4772</v>
      </c>
      <c r="G405" s="184" t="s">
        <v>4304</v>
      </c>
      <c r="H405" s="185">
        <v>11</v>
      </c>
      <c r="I405" s="186"/>
      <c r="J405" s="187">
        <f>ROUND(I405*H405,2)</f>
        <v>0</v>
      </c>
      <c r="K405" s="183" t="s">
        <v>171</v>
      </c>
      <c r="L405" s="42"/>
      <c r="M405" s="188" t="s">
        <v>19</v>
      </c>
      <c r="N405" s="189" t="s">
        <v>41</v>
      </c>
      <c r="O405" s="67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226</v>
      </c>
      <c r="AT405" s="192" t="s">
        <v>167</v>
      </c>
      <c r="AU405" s="192" t="s">
        <v>79</v>
      </c>
      <c r="AY405" s="20" t="s">
        <v>165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0" t="s">
        <v>79</v>
      </c>
      <c r="BK405" s="193">
        <f>ROUND(I405*H405,2)</f>
        <v>0</v>
      </c>
      <c r="BL405" s="20" t="s">
        <v>226</v>
      </c>
      <c r="BM405" s="192" t="s">
        <v>4773</v>
      </c>
    </row>
    <row r="406" spans="1:65" s="2" customFormat="1" ht="11.25">
      <c r="A406" s="37"/>
      <c r="B406" s="38"/>
      <c r="C406" s="39"/>
      <c r="D406" s="194" t="s">
        <v>172</v>
      </c>
      <c r="E406" s="39"/>
      <c r="F406" s="195" t="s">
        <v>4774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172</v>
      </c>
      <c r="AU406" s="20" t="s">
        <v>79</v>
      </c>
    </row>
    <row r="407" spans="1:65" s="13" customFormat="1" ht="11.25">
      <c r="B407" s="199"/>
      <c r="C407" s="200"/>
      <c r="D407" s="201" t="s">
        <v>181</v>
      </c>
      <c r="E407" s="202" t="s">
        <v>19</v>
      </c>
      <c r="F407" s="203" t="s">
        <v>4775</v>
      </c>
      <c r="G407" s="200"/>
      <c r="H407" s="204">
        <v>11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181</v>
      </c>
      <c r="AU407" s="210" t="s">
        <v>79</v>
      </c>
      <c r="AV407" s="13" t="s">
        <v>79</v>
      </c>
      <c r="AW407" s="13" t="s">
        <v>31</v>
      </c>
      <c r="AX407" s="13" t="s">
        <v>73</v>
      </c>
      <c r="AY407" s="210" t="s">
        <v>165</v>
      </c>
    </row>
    <row r="408" spans="1:65" s="2" customFormat="1" ht="24.2" customHeight="1">
      <c r="A408" s="37"/>
      <c r="B408" s="38"/>
      <c r="C408" s="233" t="s">
        <v>1072</v>
      </c>
      <c r="D408" s="233" t="s">
        <v>502</v>
      </c>
      <c r="E408" s="234" t="s">
        <v>4776</v>
      </c>
      <c r="F408" s="235" t="s">
        <v>4777</v>
      </c>
      <c r="G408" s="236" t="s">
        <v>290</v>
      </c>
      <c r="H408" s="237">
        <v>11</v>
      </c>
      <c r="I408" s="238"/>
      <c r="J408" s="239">
        <f>ROUND(I408*H408,2)</f>
        <v>0</v>
      </c>
      <c r="K408" s="235" t="s">
        <v>171</v>
      </c>
      <c r="L408" s="240"/>
      <c r="M408" s="241" t="s">
        <v>19</v>
      </c>
      <c r="N408" s="242" t="s">
        <v>41</v>
      </c>
      <c r="O408" s="67"/>
      <c r="P408" s="190">
        <f>O408*H408</f>
        <v>0</v>
      </c>
      <c r="Q408" s="190">
        <v>1E-3</v>
      </c>
      <c r="R408" s="190">
        <f>Q408*H408</f>
        <v>1.0999999999999999E-2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297</v>
      </c>
      <c r="AT408" s="192" t="s">
        <v>502</v>
      </c>
      <c r="AU408" s="192" t="s">
        <v>79</v>
      </c>
      <c r="AY408" s="20" t="s">
        <v>165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79</v>
      </c>
      <c r="BK408" s="193">
        <f>ROUND(I408*H408,2)</f>
        <v>0</v>
      </c>
      <c r="BL408" s="20" t="s">
        <v>226</v>
      </c>
      <c r="BM408" s="192" t="s">
        <v>4778</v>
      </c>
    </row>
    <row r="409" spans="1:65" s="2" customFormat="1" ht="49.15" customHeight="1">
      <c r="A409" s="37"/>
      <c r="B409" s="38"/>
      <c r="C409" s="181" t="s">
        <v>729</v>
      </c>
      <c r="D409" s="181" t="s">
        <v>167</v>
      </c>
      <c r="E409" s="182" t="s">
        <v>4779</v>
      </c>
      <c r="F409" s="183" t="s">
        <v>4780</v>
      </c>
      <c r="G409" s="184" t="s">
        <v>256</v>
      </c>
      <c r="H409" s="185">
        <v>0.19800000000000001</v>
      </c>
      <c r="I409" s="186"/>
      <c r="J409" s="187">
        <f>ROUND(I409*H409,2)</f>
        <v>0</v>
      </c>
      <c r="K409" s="183" t="s">
        <v>171</v>
      </c>
      <c r="L409" s="42"/>
      <c r="M409" s="188" t="s">
        <v>19</v>
      </c>
      <c r="N409" s="189" t="s">
        <v>41</v>
      </c>
      <c r="O409" s="67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226</v>
      </c>
      <c r="AT409" s="192" t="s">
        <v>167</v>
      </c>
      <c r="AU409" s="192" t="s">
        <v>79</v>
      </c>
      <c r="AY409" s="20" t="s">
        <v>165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0" t="s">
        <v>79</v>
      </c>
      <c r="BK409" s="193">
        <f>ROUND(I409*H409,2)</f>
        <v>0</v>
      </c>
      <c r="BL409" s="20" t="s">
        <v>226</v>
      </c>
      <c r="BM409" s="192" t="s">
        <v>4781</v>
      </c>
    </row>
    <row r="410" spans="1:65" s="2" customFormat="1" ht="11.25">
      <c r="A410" s="37"/>
      <c r="B410" s="38"/>
      <c r="C410" s="39"/>
      <c r="D410" s="194" t="s">
        <v>172</v>
      </c>
      <c r="E410" s="39"/>
      <c r="F410" s="195" t="s">
        <v>4782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172</v>
      </c>
      <c r="AU410" s="20" t="s">
        <v>79</v>
      </c>
    </row>
    <row r="411" spans="1:65" s="2" customFormat="1" ht="62.65" customHeight="1">
      <c r="A411" s="37"/>
      <c r="B411" s="38"/>
      <c r="C411" s="181" t="s">
        <v>1094</v>
      </c>
      <c r="D411" s="181" t="s">
        <v>167</v>
      </c>
      <c r="E411" s="182" t="s">
        <v>4783</v>
      </c>
      <c r="F411" s="183" t="s">
        <v>4784</v>
      </c>
      <c r="G411" s="184" t="s">
        <v>256</v>
      </c>
      <c r="H411" s="185">
        <v>0.19800000000000001</v>
      </c>
      <c r="I411" s="186"/>
      <c r="J411" s="187">
        <f>ROUND(I411*H411,2)</f>
        <v>0</v>
      </c>
      <c r="K411" s="183" t="s">
        <v>171</v>
      </c>
      <c r="L411" s="42"/>
      <c r="M411" s="188" t="s">
        <v>19</v>
      </c>
      <c r="N411" s="189" t="s">
        <v>41</v>
      </c>
      <c r="O411" s="67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226</v>
      </c>
      <c r="AT411" s="192" t="s">
        <v>167</v>
      </c>
      <c r="AU411" s="192" t="s">
        <v>79</v>
      </c>
      <c r="AY411" s="20" t="s">
        <v>165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79</v>
      </c>
      <c r="BK411" s="193">
        <f>ROUND(I411*H411,2)</f>
        <v>0</v>
      </c>
      <c r="BL411" s="20" t="s">
        <v>226</v>
      </c>
      <c r="BM411" s="192" t="s">
        <v>4785</v>
      </c>
    </row>
    <row r="412" spans="1:65" s="2" customFormat="1" ht="11.25">
      <c r="A412" s="37"/>
      <c r="B412" s="38"/>
      <c r="C412" s="39"/>
      <c r="D412" s="194" t="s">
        <v>172</v>
      </c>
      <c r="E412" s="39"/>
      <c r="F412" s="195" t="s">
        <v>4786</v>
      </c>
      <c r="G412" s="39"/>
      <c r="H412" s="39"/>
      <c r="I412" s="196"/>
      <c r="J412" s="39"/>
      <c r="K412" s="39"/>
      <c r="L412" s="42"/>
      <c r="M412" s="259"/>
      <c r="N412" s="260"/>
      <c r="O412" s="261"/>
      <c r="P412" s="261"/>
      <c r="Q412" s="261"/>
      <c r="R412" s="261"/>
      <c r="S412" s="261"/>
      <c r="T412" s="262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172</v>
      </c>
      <c r="AU412" s="20" t="s">
        <v>79</v>
      </c>
    </row>
    <row r="413" spans="1:65" s="2" customFormat="1" ht="6.95" customHeight="1">
      <c r="A413" s="37"/>
      <c r="B413" s="50"/>
      <c r="C413" s="51"/>
      <c r="D413" s="51"/>
      <c r="E413" s="51"/>
      <c r="F413" s="51"/>
      <c r="G413" s="51"/>
      <c r="H413" s="51"/>
      <c r="I413" s="51"/>
      <c r="J413" s="51"/>
      <c r="K413" s="51"/>
      <c r="L413" s="42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</sheetData>
  <sheetProtection algorithmName="SHA-512" hashValue="3NEpj8zybXDCF1pkoKqVTOcofMt37X/NekIXb40ggC/zAg8N1NitZIPp5dre4njZ9LnPx8iTdNkFrQlVhI/nAw==" saltValue="wn+IRKEb7WWdm+q/Te+trnLOjws5fDzemDfjiavp+D10GU7HOnwuM6w6PMReVhORsBqHAQGWbLTEFfbq7eJa+A==" spinCount="100000" sheet="1" objects="1" scenarios="1" formatColumns="0" formatRows="0" autoFilter="0"/>
  <autoFilter ref="C102:K412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/>
    <hyperlink ref="F110" r:id="rId2"/>
    <hyperlink ref="F113" r:id="rId3"/>
    <hyperlink ref="F118" r:id="rId4"/>
    <hyperlink ref="F120" r:id="rId5"/>
    <hyperlink ref="F126" r:id="rId6"/>
    <hyperlink ref="F128" r:id="rId7"/>
    <hyperlink ref="F130" r:id="rId8"/>
    <hyperlink ref="F132" r:id="rId9"/>
    <hyperlink ref="F134" r:id="rId10"/>
    <hyperlink ref="F136" r:id="rId11"/>
    <hyperlink ref="F138" r:id="rId12"/>
    <hyperlink ref="F140" r:id="rId13"/>
    <hyperlink ref="F145" r:id="rId14"/>
    <hyperlink ref="F147" r:id="rId15"/>
    <hyperlink ref="F149" r:id="rId16"/>
    <hyperlink ref="F152" r:id="rId17"/>
    <hyperlink ref="F154" r:id="rId18"/>
    <hyperlink ref="F156" r:id="rId19"/>
    <hyperlink ref="F158" r:id="rId20"/>
    <hyperlink ref="F160" r:id="rId21"/>
    <hyperlink ref="F162" r:id="rId22"/>
    <hyperlink ref="F164" r:id="rId23"/>
    <hyperlink ref="F166" r:id="rId24"/>
    <hyperlink ref="F168" r:id="rId25"/>
    <hyperlink ref="F171" r:id="rId26"/>
    <hyperlink ref="F173" r:id="rId27"/>
    <hyperlink ref="F175" r:id="rId28"/>
    <hyperlink ref="F179" r:id="rId29"/>
    <hyperlink ref="F183" r:id="rId30"/>
    <hyperlink ref="F185" r:id="rId31"/>
    <hyperlink ref="F188" r:id="rId32"/>
    <hyperlink ref="F190" r:id="rId33"/>
    <hyperlink ref="F193" r:id="rId34"/>
    <hyperlink ref="F196" r:id="rId35"/>
    <hyperlink ref="F202" r:id="rId36"/>
    <hyperlink ref="F204" r:id="rId37"/>
    <hyperlink ref="F206" r:id="rId38"/>
    <hyperlink ref="F208" r:id="rId39"/>
    <hyperlink ref="F210" r:id="rId40"/>
    <hyperlink ref="F212" r:id="rId41"/>
    <hyperlink ref="F214" r:id="rId42"/>
    <hyperlink ref="F216" r:id="rId43"/>
    <hyperlink ref="F218" r:id="rId44"/>
    <hyperlink ref="F221" r:id="rId45"/>
    <hyperlink ref="F223" r:id="rId46"/>
    <hyperlink ref="F225" r:id="rId47"/>
    <hyperlink ref="F227" r:id="rId48"/>
    <hyperlink ref="F229" r:id="rId49"/>
    <hyperlink ref="F231" r:id="rId50"/>
    <hyperlink ref="F233" r:id="rId51"/>
    <hyperlink ref="F236" r:id="rId52"/>
    <hyperlink ref="F239" r:id="rId53"/>
    <hyperlink ref="F245" r:id="rId54"/>
    <hyperlink ref="F247" r:id="rId55"/>
    <hyperlink ref="F250" r:id="rId56"/>
    <hyperlink ref="F254" r:id="rId57"/>
    <hyperlink ref="F258" r:id="rId58"/>
    <hyperlink ref="F260" r:id="rId59"/>
    <hyperlink ref="F262" r:id="rId60"/>
    <hyperlink ref="F264" r:id="rId61"/>
    <hyperlink ref="F266" r:id="rId62"/>
    <hyperlink ref="F269" r:id="rId63"/>
    <hyperlink ref="F271" r:id="rId64"/>
    <hyperlink ref="F274" r:id="rId65"/>
    <hyperlink ref="F276" r:id="rId66"/>
    <hyperlink ref="F278" r:id="rId67"/>
    <hyperlink ref="F280" r:id="rId68"/>
    <hyperlink ref="F282" r:id="rId69"/>
    <hyperlink ref="F284" r:id="rId70"/>
    <hyperlink ref="F286" r:id="rId71"/>
    <hyperlink ref="F288" r:id="rId72"/>
    <hyperlink ref="F290" r:id="rId73"/>
    <hyperlink ref="F292" r:id="rId74"/>
    <hyperlink ref="F295" r:id="rId75"/>
    <hyperlink ref="F299" r:id="rId76"/>
    <hyperlink ref="F302" r:id="rId77"/>
    <hyperlink ref="F304" r:id="rId78"/>
    <hyperlink ref="F308" r:id="rId79"/>
    <hyperlink ref="F311" r:id="rId80"/>
    <hyperlink ref="F313" r:id="rId81"/>
    <hyperlink ref="F317" r:id="rId82"/>
    <hyperlink ref="F320" r:id="rId83"/>
    <hyperlink ref="F322" r:id="rId84"/>
    <hyperlink ref="F325" r:id="rId85"/>
    <hyperlink ref="F328" r:id="rId86"/>
    <hyperlink ref="F331" r:id="rId87"/>
    <hyperlink ref="F333" r:id="rId88"/>
    <hyperlink ref="F336" r:id="rId89"/>
    <hyperlink ref="F339" r:id="rId90"/>
    <hyperlink ref="F342" r:id="rId91"/>
    <hyperlink ref="F345" r:id="rId92"/>
    <hyperlink ref="F348" r:id="rId93"/>
    <hyperlink ref="F351" r:id="rId94"/>
    <hyperlink ref="F354" r:id="rId95"/>
    <hyperlink ref="F357" r:id="rId96"/>
    <hyperlink ref="F361" r:id="rId97"/>
    <hyperlink ref="F364" r:id="rId98"/>
    <hyperlink ref="F368" r:id="rId99"/>
    <hyperlink ref="F372" r:id="rId100"/>
    <hyperlink ref="F374" r:id="rId101"/>
    <hyperlink ref="F376" r:id="rId102"/>
    <hyperlink ref="F378" r:id="rId103"/>
    <hyperlink ref="F380" r:id="rId104"/>
    <hyperlink ref="F382" r:id="rId105"/>
    <hyperlink ref="F387" r:id="rId106"/>
    <hyperlink ref="F390" r:id="rId107"/>
    <hyperlink ref="F395" r:id="rId108"/>
    <hyperlink ref="F397" r:id="rId109"/>
    <hyperlink ref="F402" r:id="rId110"/>
    <hyperlink ref="F404" r:id="rId111"/>
    <hyperlink ref="F406" r:id="rId112"/>
    <hyperlink ref="F410" r:id="rId113"/>
    <hyperlink ref="F412" r:id="rId1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84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4787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ROUND((SUM(BE99:BE378)),  2)</f>
        <v>0</v>
      </c>
      <c r="G35" s="37"/>
      <c r="H35" s="37"/>
      <c r="I35" s="127">
        <v>0.21</v>
      </c>
      <c r="J35" s="126">
        <f>ROUND(((SUM(BE99:BE378))*I35),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ROUND((SUM(BF99:BF378)),  2)</f>
        <v>0</v>
      </c>
      <c r="G36" s="37"/>
      <c r="H36" s="37"/>
      <c r="I36" s="127">
        <v>0.12</v>
      </c>
      <c r="J36" s="126">
        <f>ROUND(((SUM(BF99:BF378))*I36),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ROUND((SUM(BG99:BG378)),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ROUND((SUM(BH99:BH378)),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ROUND((SUM(BI99:BI378)),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 xml:space="preserve">2 - Vytápění 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4788</v>
      </c>
      <c r="E65" s="151"/>
      <c r="F65" s="151"/>
      <c r="G65" s="151"/>
      <c r="H65" s="151"/>
      <c r="I65" s="151"/>
      <c r="J65" s="152">
        <f>J101</f>
        <v>0</v>
      </c>
      <c r="K65" s="100"/>
      <c r="L65" s="153"/>
    </row>
    <row r="66" spans="1:31" s="10" customFormat="1" ht="14.85" customHeight="1">
      <c r="B66" s="149"/>
      <c r="C66" s="100"/>
      <c r="D66" s="150" t="s">
        <v>4789</v>
      </c>
      <c r="E66" s="151"/>
      <c r="F66" s="151"/>
      <c r="G66" s="151"/>
      <c r="H66" s="151"/>
      <c r="I66" s="151"/>
      <c r="J66" s="152">
        <f>J116</f>
        <v>0</v>
      </c>
      <c r="K66" s="100"/>
      <c r="L66" s="153"/>
    </row>
    <row r="67" spans="1:31" s="9" customFormat="1" ht="24.95" customHeight="1">
      <c r="B67" s="143"/>
      <c r="C67" s="144"/>
      <c r="D67" s="145" t="s">
        <v>125</v>
      </c>
      <c r="E67" s="146"/>
      <c r="F67" s="146"/>
      <c r="G67" s="146"/>
      <c r="H67" s="146"/>
      <c r="I67" s="146"/>
      <c r="J67" s="147">
        <f>J127</f>
        <v>0</v>
      </c>
      <c r="K67" s="144"/>
      <c r="L67" s="148"/>
    </row>
    <row r="68" spans="1:31" s="10" customFormat="1" ht="19.899999999999999" customHeight="1">
      <c r="B68" s="149"/>
      <c r="C68" s="100"/>
      <c r="D68" s="150" t="s">
        <v>128</v>
      </c>
      <c r="E68" s="151"/>
      <c r="F68" s="151"/>
      <c r="G68" s="151"/>
      <c r="H68" s="151"/>
      <c r="I68" s="151"/>
      <c r="J68" s="152">
        <f>J128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4790</v>
      </c>
      <c r="E69" s="151"/>
      <c r="F69" s="151"/>
      <c r="G69" s="151"/>
      <c r="H69" s="151"/>
      <c r="I69" s="151"/>
      <c r="J69" s="152">
        <f>J149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4791</v>
      </c>
      <c r="E70" s="151"/>
      <c r="F70" s="151"/>
      <c r="G70" s="151"/>
      <c r="H70" s="151"/>
      <c r="I70" s="151"/>
      <c r="J70" s="152">
        <f>J160</f>
        <v>0</v>
      </c>
      <c r="K70" s="100"/>
      <c r="L70" s="153"/>
    </row>
    <row r="71" spans="1:31" s="10" customFormat="1" ht="14.85" customHeight="1">
      <c r="B71" s="149"/>
      <c r="C71" s="100"/>
      <c r="D71" s="150" t="s">
        <v>4792</v>
      </c>
      <c r="E71" s="151"/>
      <c r="F71" s="151"/>
      <c r="G71" s="151"/>
      <c r="H71" s="151"/>
      <c r="I71" s="151"/>
      <c r="J71" s="152">
        <f>J174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4793</v>
      </c>
      <c r="E72" s="151"/>
      <c r="F72" s="151"/>
      <c r="G72" s="151"/>
      <c r="H72" s="151"/>
      <c r="I72" s="151"/>
      <c r="J72" s="152">
        <f>J195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4794</v>
      </c>
      <c r="E73" s="151"/>
      <c r="F73" s="151"/>
      <c r="G73" s="151"/>
      <c r="H73" s="151"/>
      <c r="I73" s="151"/>
      <c r="J73" s="152">
        <f>J222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4795</v>
      </c>
      <c r="E74" s="151"/>
      <c r="F74" s="151"/>
      <c r="G74" s="151"/>
      <c r="H74" s="151"/>
      <c r="I74" s="151"/>
      <c r="J74" s="152">
        <f>J250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4796</v>
      </c>
      <c r="E75" s="151"/>
      <c r="F75" s="151"/>
      <c r="G75" s="151"/>
      <c r="H75" s="151"/>
      <c r="I75" s="151"/>
      <c r="J75" s="152">
        <f>J299</f>
        <v>0</v>
      </c>
      <c r="K75" s="100"/>
      <c r="L75" s="153"/>
    </row>
    <row r="76" spans="1:31" s="10" customFormat="1" ht="14.85" customHeight="1">
      <c r="B76" s="149"/>
      <c r="C76" s="100"/>
      <c r="D76" s="150" t="s">
        <v>4797</v>
      </c>
      <c r="E76" s="151"/>
      <c r="F76" s="151"/>
      <c r="G76" s="151"/>
      <c r="H76" s="151"/>
      <c r="I76" s="151"/>
      <c r="J76" s="152">
        <f>J327</f>
        <v>0</v>
      </c>
      <c r="K76" s="100"/>
      <c r="L76" s="153"/>
    </row>
    <row r="77" spans="1:31" s="9" customFormat="1" ht="24.95" customHeight="1">
      <c r="B77" s="143"/>
      <c r="C77" s="144"/>
      <c r="D77" s="145" t="s">
        <v>4798</v>
      </c>
      <c r="E77" s="146"/>
      <c r="F77" s="146"/>
      <c r="G77" s="146"/>
      <c r="H77" s="146"/>
      <c r="I77" s="146"/>
      <c r="J77" s="147">
        <f>J366</f>
        <v>0</v>
      </c>
      <c r="K77" s="144"/>
      <c r="L77" s="148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150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6.25" customHeight="1">
      <c r="A87" s="37"/>
      <c r="B87" s="38"/>
      <c r="C87" s="39"/>
      <c r="D87" s="39"/>
      <c r="E87" s="423" t="str">
        <f>E7</f>
        <v>RC_STAVEBNÍ ÚPRAVY, PŘÍSTAVBA A NÁSTAVBA STÁVAJÍCÍHO OBJEKTU DOMOVA NARNIE V MORKŮVKÁCH</v>
      </c>
      <c r="F87" s="424"/>
      <c r="G87" s="424"/>
      <c r="H87" s="424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109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23" t="s">
        <v>110</v>
      </c>
      <c r="F89" s="425"/>
      <c r="G89" s="425"/>
      <c r="H89" s="425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4205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77" t="str">
        <f>E11</f>
        <v xml:space="preserve">2 - Vytápění </v>
      </c>
      <c r="F91" s="425"/>
      <c r="G91" s="425"/>
      <c r="H91" s="425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F14</f>
        <v xml:space="preserve"> </v>
      </c>
      <c r="G93" s="39"/>
      <c r="H93" s="39"/>
      <c r="I93" s="32" t="s">
        <v>23</v>
      </c>
      <c r="J93" s="62" t="str">
        <f>IF(J14="","",J14)</f>
        <v>19. 2. 2024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25</v>
      </c>
      <c r="D95" s="39"/>
      <c r="E95" s="39"/>
      <c r="F95" s="30" t="str">
        <f>E17</f>
        <v xml:space="preserve"> </v>
      </c>
      <c r="G95" s="39"/>
      <c r="H95" s="39"/>
      <c r="I95" s="32" t="s">
        <v>30</v>
      </c>
      <c r="J95" s="35" t="str">
        <f>E23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28</v>
      </c>
      <c r="D96" s="39"/>
      <c r="E96" s="39"/>
      <c r="F96" s="30" t="str">
        <f>IF(E20="","",E20)</f>
        <v>Vyplň údaj</v>
      </c>
      <c r="G96" s="39"/>
      <c r="H96" s="39"/>
      <c r="I96" s="32" t="s">
        <v>32</v>
      </c>
      <c r="J96" s="35" t="str">
        <f>E26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151</v>
      </c>
      <c r="D98" s="157" t="s">
        <v>54</v>
      </c>
      <c r="E98" s="157" t="s">
        <v>50</v>
      </c>
      <c r="F98" s="157" t="s">
        <v>51</v>
      </c>
      <c r="G98" s="157" t="s">
        <v>152</v>
      </c>
      <c r="H98" s="157" t="s">
        <v>153</v>
      </c>
      <c r="I98" s="157" t="s">
        <v>154</v>
      </c>
      <c r="J98" s="157" t="s">
        <v>113</v>
      </c>
      <c r="K98" s="158" t="s">
        <v>155</v>
      </c>
      <c r="L98" s="159"/>
      <c r="M98" s="71" t="s">
        <v>19</v>
      </c>
      <c r="N98" s="72" t="s">
        <v>39</v>
      </c>
      <c r="O98" s="72" t="s">
        <v>156</v>
      </c>
      <c r="P98" s="72" t="s">
        <v>157</v>
      </c>
      <c r="Q98" s="72" t="s">
        <v>158</v>
      </c>
      <c r="R98" s="72" t="s">
        <v>159</v>
      </c>
      <c r="S98" s="72" t="s">
        <v>160</v>
      </c>
      <c r="T98" s="73" t="s">
        <v>161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162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P100+P127+P366</f>
        <v>0</v>
      </c>
      <c r="Q99" s="75"/>
      <c r="R99" s="162">
        <f>R100+R127+R366</f>
        <v>5.0104284999999997</v>
      </c>
      <c r="S99" s="75"/>
      <c r="T99" s="163">
        <f>T100+T127+T366</f>
        <v>0.81530000000000002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68</v>
      </c>
      <c r="AU99" s="20" t="s">
        <v>114</v>
      </c>
      <c r="BK99" s="164">
        <f>BK100+BK127+BK366</f>
        <v>0</v>
      </c>
    </row>
    <row r="100" spans="1:65" s="12" customFormat="1" ht="25.9" customHeight="1">
      <c r="B100" s="165"/>
      <c r="C100" s="166"/>
      <c r="D100" s="167" t="s">
        <v>68</v>
      </c>
      <c r="E100" s="168" t="s">
        <v>163</v>
      </c>
      <c r="F100" s="168" t="s">
        <v>164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</f>
        <v>0</v>
      </c>
      <c r="Q100" s="173"/>
      <c r="R100" s="174">
        <f>R101</f>
        <v>0.83604999999999996</v>
      </c>
      <c r="S100" s="173"/>
      <c r="T100" s="175">
        <f>T101</f>
        <v>0.81530000000000002</v>
      </c>
      <c r="AR100" s="176" t="s">
        <v>73</v>
      </c>
      <c r="AT100" s="177" t="s">
        <v>68</v>
      </c>
      <c r="AU100" s="177" t="s">
        <v>69</v>
      </c>
      <c r="AY100" s="176" t="s">
        <v>165</v>
      </c>
      <c r="BK100" s="178">
        <f>BK101</f>
        <v>0</v>
      </c>
    </row>
    <row r="101" spans="1:65" s="12" customFormat="1" ht="22.9" customHeight="1">
      <c r="B101" s="165"/>
      <c r="C101" s="166"/>
      <c r="D101" s="167" t="s">
        <v>68</v>
      </c>
      <c r="E101" s="179" t="s">
        <v>568</v>
      </c>
      <c r="F101" s="179" t="s">
        <v>4230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P102+SUM(P103:P116)</f>
        <v>0</v>
      </c>
      <c r="Q101" s="173"/>
      <c r="R101" s="174">
        <f>R102+SUM(R103:R116)</f>
        <v>0.83604999999999996</v>
      </c>
      <c r="S101" s="173"/>
      <c r="T101" s="175">
        <f>T102+SUM(T103:T116)</f>
        <v>0.81530000000000002</v>
      </c>
      <c r="AR101" s="176" t="s">
        <v>73</v>
      </c>
      <c r="AT101" s="177" t="s">
        <v>68</v>
      </c>
      <c r="AU101" s="177" t="s">
        <v>73</v>
      </c>
      <c r="AY101" s="176" t="s">
        <v>165</v>
      </c>
      <c r="BK101" s="178">
        <f>BK102+SUM(BK103:BK116)</f>
        <v>0</v>
      </c>
    </row>
    <row r="102" spans="1:65" s="2" customFormat="1" ht="24.2" customHeight="1">
      <c r="A102" s="37"/>
      <c r="B102" s="38"/>
      <c r="C102" s="181" t="s">
        <v>73</v>
      </c>
      <c r="D102" s="181" t="s">
        <v>167</v>
      </c>
      <c r="E102" s="182" t="s">
        <v>4235</v>
      </c>
      <c r="F102" s="183" t="s">
        <v>4236</v>
      </c>
      <c r="G102" s="184" t="s">
        <v>323</v>
      </c>
      <c r="H102" s="185">
        <v>15</v>
      </c>
      <c r="I102" s="186"/>
      <c r="J102" s="187">
        <f>ROUND(I102*H102,2)</f>
        <v>0</v>
      </c>
      <c r="K102" s="183" t="s">
        <v>171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3.8899999999999997E-2</v>
      </c>
      <c r="R102" s="190">
        <f>Q102*H102</f>
        <v>0.58349999999999991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88</v>
      </c>
      <c r="AT102" s="192" t="s">
        <v>167</v>
      </c>
      <c r="AU102" s="192" t="s">
        <v>79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88</v>
      </c>
      <c r="BM102" s="192" t="s">
        <v>4799</v>
      </c>
    </row>
    <row r="103" spans="1:65" s="2" customFormat="1" ht="11.25">
      <c r="A103" s="37"/>
      <c r="B103" s="38"/>
      <c r="C103" s="39"/>
      <c r="D103" s="194" t="s">
        <v>172</v>
      </c>
      <c r="E103" s="39"/>
      <c r="F103" s="195" t="s">
        <v>4238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172</v>
      </c>
      <c r="AU103" s="20" t="s">
        <v>79</v>
      </c>
    </row>
    <row r="104" spans="1:65" s="13" customFormat="1" ht="11.25">
      <c r="B104" s="199"/>
      <c r="C104" s="200"/>
      <c r="D104" s="201" t="s">
        <v>181</v>
      </c>
      <c r="E104" s="202" t="s">
        <v>19</v>
      </c>
      <c r="F104" s="203" t="s">
        <v>4800</v>
      </c>
      <c r="G104" s="200"/>
      <c r="H104" s="204">
        <v>15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181</v>
      </c>
      <c r="AU104" s="210" t="s">
        <v>79</v>
      </c>
      <c r="AV104" s="13" t="s">
        <v>79</v>
      </c>
      <c r="AW104" s="13" t="s">
        <v>31</v>
      </c>
      <c r="AX104" s="13" t="s">
        <v>73</v>
      </c>
      <c r="AY104" s="210" t="s">
        <v>165</v>
      </c>
    </row>
    <row r="105" spans="1:65" s="2" customFormat="1" ht="24.2" customHeight="1">
      <c r="A105" s="37"/>
      <c r="B105" s="38"/>
      <c r="C105" s="181" t="s">
        <v>79</v>
      </c>
      <c r="D105" s="181" t="s">
        <v>167</v>
      </c>
      <c r="E105" s="182" t="s">
        <v>4801</v>
      </c>
      <c r="F105" s="183" t="s">
        <v>4802</v>
      </c>
      <c r="G105" s="184" t="s">
        <v>170</v>
      </c>
      <c r="H105" s="185">
        <v>100</v>
      </c>
      <c r="I105" s="186"/>
      <c r="J105" s="187">
        <f>ROUND(I105*H105,2)</f>
        <v>0</v>
      </c>
      <c r="K105" s="183" t="s">
        <v>171</v>
      </c>
      <c r="L105" s="42"/>
      <c r="M105" s="188" t="s">
        <v>19</v>
      </c>
      <c r="N105" s="189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8.0000000000000002E-3</v>
      </c>
      <c r="T105" s="191">
        <f>S105*H105</f>
        <v>0.8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88</v>
      </c>
      <c r="AT105" s="192" t="s">
        <v>167</v>
      </c>
      <c r="AU105" s="192" t="s">
        <v>79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88</v>
      </c>
      <c r="BM105" s="192" t="s">
        <v>4803</v>
      </c>
    </row>
    <row r="106" spans="1:65" s="2" customFormat="1" ht="11.25">
      <c r="A106" s="37"/>
      <c r="B106" s="38"/>
      <c r="C106" s="39"/>
      <c r="D106" s="194" t="s">
        <v>172</v>
      </c>
      <c r="E106" s="39"/>
      <c r="F106" s="195" t="s">
        <v>4804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172</v>
      </c>
      <c r="AU106" s="20" t="s">
        <v>79</v>
      </c>
    </row>
    <row r="107" spans="1:65" s="13" customFormat="1" ht="11.25">
      <c r="B107" s="199"/>
      <c r="C107" s="200"/>
      <c r="D107" s="201" t="s">
        <v>181</v>
      </c>
      <c r="E107" s="202" t="s">
        <v>19</v>
      </c>
      <c r="F107" s="203" t="s">
        <v>595</v>
      </c>
      <c r="G107" s="200"/>
      <c r="H107" s="204">
        <v>100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181</v>
      </c>
      <c r="AU107" s="210" t="s">
        <v>79</v>
      </c>
      <c r="AV107" s="13" t="s">
        <v>79</v>
      </c>
      <c r="AW107" s="13" t="s">
        <v>31</v>
      </c>
      <c r="AX107" s="13" t="s">
        <v>73</v>
      </c>
      <c r="AY107" s="210" t="s">
        <v>165</v>
      </c>
    </row>
    <row r="108" spans="1:65" s="2" customFormat="1" ht="24.2" customHeight="1">
      <c r="A108" s="37"/>
      <c r="B108" s="38"/>
      <c r="C108" s="181" t="s">
        <v>85</v>
      </c>
      <c r="D108" s="181" t="s">
        <v>167</v>
      </c>
      <c r="E108" s="182" t="s">
        <v>4266</v>
      </c>
      <c r="F108" s="183" t="s">
        <v>4267</v>
      </c>
      <c r="G108" s="184" t="s">
        <v>170</v>
      </c>
      <c r="H108" s="185">
        <v>3</v>
      </c>
      <c r="I108" s="186"/>
      <c r="J108" s="187">
        <f>ROUND(I108*H108,2)</f>
        <v>0</v>
      </c>
      <c r="K108" s="183" t="s">
        <v>171</v>
      </c>
      <c r="L108" s="42"/>
      <c r="M108" s="188" t="s">
        <v>19</v>
      </c>
      <c r="N108" s="189" t="s">
        <v>41</v>
      </c>
      <c r="O108" s="67"/>
      <c r="P108" s="190">
        <f>O108*H108</f>
        <v>0</v>
      </c>
      <c r="Q108" s="190">
        <v>9.0000000000000006E-5</v>
      </c>
      <c r="R108" s="190">
        <f>Q108*H108</f>
        <v>2.7E-4</v>
      </c>
      <c r="S108" s="190">
        <v>3.0000000000000001E-3</v>
      </c>
      <c r="T108" s="191">
        <f>S108*H108</f>
        <v>9.0000000000000011E-3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88</v>
      </c>
      <c r="AT108" s="192" t="s">
        <v>167</v>
      </c>
      <c r="AU108" s="192" t="s">
        <v>79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88</v>
      </c>
      <c r="BM108" s="192" t="s">
        <v>4805</v>
      </c>
    </row>
    <row r="109" spans="1:65" s="2" customFormat="1" ht="11.25">
      <c r="A109" s="37"/>
      <c r="B109" s="38"/>
      <c r="C109" s="39"/>
      <c r="D109" s="194" t="s">
        <v>172</v>
      </c>
      <c r="E109" s="39"/>
      <c r="F109" s="195" t="s">
        <v>4269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172</v>
      </c>
      <c r="AU109" s="20" t="s">
        <v>79</v>
      </c>
    </row>
    <row r="110" spans="1:65" s="2" customFormat="1" ht="37.9" customHeight="1">
      <c r="A110" s="37"/>
      <c r="B110" s="38"/>
      <c r="C110" s="181" t="s">
        <v>88</v>
      </c>
      <c r="D110" s="181" t="s">
        <v>167</v>
      </c>
      <c r="E110" s="182" t="s">
        <v>4806</v>
      </c>
      <c r="F110" s="183" t="s">
        <v>4807</v>
      </c>
      <c r="G110" s="184" t="s">
        <v>170</v>
      </c>
      <c r="H110" s="185">
        <v>3</v>
      </c>
      <c r="I110" s="186"/>
      <c r="J110" s="187">
        <f>ROUND(I110*H110,2)</f>
        <v>0</v>
      </c>
      <c r="K110" s="183" t="s">
        <v>171</v>
      </c>
      <c r="L110" s="42"/>
      <c r="M110" s="188" t="s">
        <v>19</v>
      </c>
      <c r="N110" s="189" t="s">
        <v>41</v>
      </c>
      <c r="O110" s="67"/>
      <c r="P110" s="190">
        <f>O110*H110</f>
        <v>0</v>
      </c>
      <c r="Q110" s="190">
        <v>7.6000000000000004E-4</v>
      </c>
      <c r="R110" s="190">
        <f>Q110*H110</f>
        <v>2.2799999999999999E-3</v>
      </c>
      <c r="S110" s="190">
        <v>2.0999999999999999E-3</v>
      </c>
      <c r="T110" s="191">
        <f>S110*H110</f>
        <v>6.3E-3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88</v>
      </c>
      <c r="AT110" s="192" t="s">
        <v>167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88</v>
      </c>
      <c r="BM110" s="192" t="s">
        <v>4808</v>
      </c>
    </row>
    <row r="111" spans="1:65" s="2" customFormat="1" ht="11.25">
      <c r="A111" s="37"/>
      <c r="B111" s="38"/>
      <c r="C111" s="39"/>
      <c r="D111" s="194" t="s">
        <v>172</v>
      </c>
      <c r="E111" s="39"/>
      <c r="F111" s="195" t="s">
        <v>4809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172</v>
      </c>
      <c r="AU111" s="20" t="s">
        <v>79</v>
      </c>
    </row>
    <row r="112" spans="1:65" s="2" customFormat="1" ht="24.2" customHeight="1">
      <c r="A112" s="37"/>
      <c r="B112" s="38"/>
      <c r="C112" s="181" t="s">
        <v>91</v>
      </c>
      <c r="D112" s="181" t="s">
        <v>167</v>
      </c>
      <c r="E112" s="182" t="s">
        <v>535</v>
      </c>
      <c r="F112" s="183" t="s">
        <v>536</v>
      </c>
      <c r="G112" s="184" t="s">
        <v>537</v>
      </c>
      <c r="H112" s="185">
        <v>15</v>
      </c>
      <c r="I112" s="186"/>
      <c r="J112" s="187">
        <f>ROUND(I112*H112,2)</f>
        <v>0</v>
      </c>
      <c r="K112" s="183" t="s">
        <v>171</v>
      </c>
      <c r="L112" s="42"/>
      <c r="M112" s="188" t="s">
        <v>19</v>
      </c>
      <c r="N112" s="189" t="s">
        <v>41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226</v>
      </c>
      <c r="AT112" s="192" t="s">
        <v>167</v>
      </c>
      <c r="AU112" s="192" t="s">
        <v>79</v>
      </c>
      <c r="AY112" s="20" t="s">
        <v>165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226</v>
      </c>
      <c r="BM112" s="192" t="s">
        <v>4810</v>
      </c>
    </row>
    <row r="113" spans="1:65" s="2" customFormat="1" ht="11.25">
      <c r="A113" s="37"/>
      <c r="B113" s="38"/>
      <c r="C113" s="39"/>
      <c r="D113" s="194" t="s">
        <v>172</v>
      </c>
      <c r="E113" s="39"/>
      <c r="F113" s="195" t="s">
        <v>539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172</v>
      </c>
      <c r="AU113" s="20" t="s">
        <v>79</v>
      </c>
    </row>
    <row r="114" spans="1:65" s="13" customFormat="1" ht="11.25">
      <c r="B114" s="199"/>
      <c r="C114" s="200"/>
      <c r="D114" s="201" t="s">
        <v>181</v>
      </c>
      <c r="E114" s="202" t="s">
        <v>19</v>
      </c>
      <c r="F114" s="203" t="s">
        <v>238</v>
      </c>
      <c r="G114" s="200"/>
      <c r="H114" s="204">
        <v>15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181</v>
      </c>
      <c r="AU114" s="210" t="s">
        <v>79</v>
      </c>
      <c r="AV114" s="13" t="s">
        <v>79</v>
      </c>
      <c r="AW114" s="13" t="s">
        <v>31</v>
      </c>
      <c r="AX114" s="13" t="s">
        <v>73</v>
      </c>
      <c r="AY114" s="210" t="s">
        <v>165</v>
      </c>
    </row>
    <row r="115" spans="1:65" s="2" customFormat="1" ht="16.5" customHeight="1">
      <c r="A115" s="37"/>
      <c r="B115" s="38"/>
      <c r="C115" s="233" t="s">
        <v>94</v>
      </c>
      <c r="D115" s="233" t="s">
        <v>502</v>
      </c>
      <c r="E115" s="234" t="s">
        <v>4272</v>
      </c>
      <c r="F115" s="235" t="s">
        <v>4273</v>
      </c>
      <c r="G115" s="236" t="s">
        <v>256</v>
      </c>
      <c r="H115" s="237">
        <v>0.25</v>
      </c>
      <c r="I115" s="238"/>
      <c r="J115" s="239">
        <f>ROUND(I115*H115,2)</f>
        <v>0</v>
      </c>
      <c r="K115" s="235" t="s">
        <v>171</v>
      </c>
      <c r="L115" s="240"/>
      <c r="M115" s="241" t="s">
        <v>19</v>
      </c>
      <c r="N115" s="242" t="s">
        <v>41</v>
      </c>
      <c r="O115" s="67"/>
      <c r="P115" s="190">
        <f>O115*H115</f>
        <v>0</v>
      </c>
      <c r="Q115" s="190">
        <v>1</v>
      </c>
      <c r="R115" s="190">
        <f>Q115*H115</f>
        <v>0.25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297</v>
      </c>
      <c r="AT115" s="192" t="s">
        <v>502</v>
      </c>
      <c r="AU115" s="192" t="s">
        <v>79</v>
      </c>
      <c r="AY115" s="20" t="s">
        <v>165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226</v>
      </c>
      <c r="BM115" s="192" t="s">
        <v>4811</v>
      </c>
    </row>
    <row r="116" spans="1:65" s="12" customFormat="1" ht="20.85" customHeight="1">
      <c r="B116" s="165"/>
      <c r="C116" s="166"/>
      <c r="D116" s="167" t="s">
        <v>68</v>
      </c>
      <c r="E116" s="179" t="s">
        <v>4327</v>
      </c>
      <c r="F116" s="179" t="s">
        <v>4328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SUM(P117:P126)</f>
        <v>0</v>
      </c>
      <c r="Q116" s="173"/>
      <c r="R116" s="174">
        <f>SUM(R117:R126)</f>
        <v>0</v>
      </c>
      <c r="S116" s="173"/>
      <c r="T116" s="175">
        <f>SUM(T117:T126)</f>
        <v>0</v>
      </c>
      <c r="AR116" s="176" t="s">
        <v>73</v>
      </c>
      <c r="AT116" s="177" t="s">
        <v>68</v>
      </c>
      <c r="AU116" s="177" t="s">
        <v>79</v>
      </c>
      <c r="AY116" s="176" t="s">
        <v>165</v>
      </c>
      <c r="BK116" s="178">
        <f>SUM(BK117:BK126)</f>
        <v>0</v>
      </c>
    </row>
    <row r="117" spans="1:65" s="2" customFormat="1" ht="37.9" customHeight="1">
      <c r="A117" s="37"/>
      <c r="B117" s="38"/>
      <c r="C117" s="181" t="s">
        <v>97</v>
      </c>
      <c r="D117" s="181" t="s">
        <v>167</v>
      </c>
      <c r="E117" s="182" t="s">
        <v>1734</v>
      </c>
      <c r="F117" s="183" t="s">
        <v>1735</v>
      </c>
      <c r="G117" s="184" t="s">
        <v>256</v>
      </c>
      <c r="H117" s="185">
        <v>0.81499999999999995</v>
      </c>
      <c r="I117" s="186"/>
      <c r="J117" s="187">
        <f>ROUND(I117*H117,2)</f>
        <v>0</v>
      </c>
      <c r="K117" s="183" t="s">
        <v>171</v>
      </c>
      <c r="L117" s="42"/>
      <c r="M117" s="188" t="s">
        <v>19</v>
      </c>
      <c r="N117" s="189" t="s">
        <v>41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88</v>
      </c>
      <c r="AT117" s="192" t="s">
        <v>167</v>
      </c>
      <c r="AU117" s="192" t="s">
        <v>85</v>
      </c>
      <c r="AY117" s="20" t="s">
        <v>165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88</v>
      </c>
      <c r="BM117" s="192" t="s">
        <v>4812</v>
      </c>
    </row>
    <row r="118" spans="1:65" s="2" customFormat="1" ht="11.25">
      <c r="A118" s="37"/>
      <c r="B118" s="38"/>
      <c r="C118" s="39"/>
      <c r="D118" s="194" t="s">
        <v>172</v>
      </c>
      <c r="E118" s="39"/>
      <c r="F118" s="195" t="s">
        <v>1737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172</v>
      </c>
      <c r="AU118" s="20" t="s">
        <v>85</v>
      </c>
    </row>
    <row r="119" spans="1:65" s="2" customFormat="1" ht="33" customHeight="1">
      <c r="A119" s="37"/>
      <c r="B119" s="38"/>
      <c r="C119" s="181" t="s">
        <v>192</v>
      </c>
      <c r="D119" s="181" t="s">
        <v>167</v>
      </c>
      <c r="E119" s="182" t="s">
        <v>1738</v>
      </c>
      <c r="F119" s="183" t="s">
        <v>1739</v>
      </c>
      <c r="G119" s="184" t="s">
        <v>256</v>
      </c>
      <c r="H119" s="185">
        <v>0.81499999999999995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88</v>
      </c>
      <c r="AT119" s="192" t="s">
        <v>167</v>
      </c>
      <c r="AU119" s="192" t="s">
        <v>85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88</v>
      </c>
      <c r="BM119" s="192" t="s">
        <v>4813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1741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85</v>
      </c>
    </row>
    <row r="121" spans="1:65" s="2" customFormat="1" ht="44.25" customHeight="1">
      <c r="A121" s="37"/>
      <c r="B121" s="38"/>
      <c r="C121" s="181" t="s">
        <v>211</v>
      </c>
      <c r="D121" s="181" t="s">
        <v>167</v>
      </c>
      <c r="E121" s="182" t="s">
        <v>1743</v>
      </c>
      <c r="F121" s="183" t="s">
        <v>1744</v>
      </c>
      <c r="G121" s="184" t="s">
        <v>256</v>
      </c>
      <c r="H121" s="185">
        <v>20.375</v>
      </c>
      <c r="I121" s="186"/>
      <c r="J121" s="187">
        <f>ROUND(I121*H121,2)</f>
        <v>0</v>
      </c>
      <c r="K121" s="183" t="s">
        <v>171</v>
      </c>
      <c r="L121" s="42"/>
      <c r="M121" s="188" t="s">
        <v>19</v>
      </c>
      <c r="N121" s="189" t="s">
        <v>41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88</v>
      </c>
      <c r="AT121" s="192" t="s">
        <v>167</v>
      </c>
      <c r="AU121" s="192" t="s">
        <v>85</v>
      </c>
      <c r="AY121" s="20" t="s">
        <v>165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88</v>
      </c>
      <c r="BM121" s="192" t="s">
        <v>4814</v>
      </c>
    </row>
    <row r="122" spans="1:65" s="2" customFormat="1" ht="11.25">
      <c r="A122" s="37"/>
      <c r="B122" s="38"/>
      <c r="C122" s="39"/>
      <c r="D122" s="194" t="s">
        <v>172</v>
      </c>
      <c r="E122" s="39"/>
      <c r="F122" s="195" t="s">
        <v>1746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172</v>
      </c>
      <c r="AU122" s="20" t="s">
        <v>85</v>
      </c>
    </row>
    <row r="123" spans="1:65" s="2" customFormat="1" ht="19.5">
      <c r="A123" s="37"/>
      <c r="B123" s="38"/>
      <c r="C123" s="39"/>
      <c r="D123" s="201" t="s">
        <v>353</v>
      </c>
      <c r="E123" s="39"/>
      <c r="F123" s="232" t="s">
        <v>4332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353</v>
      </c>
      <c r="AU123" s="20" t="s">
        <v>85</v>
      </c>
    </row>
    <row r="124" spans="1:65" s="13" customFormat="1" ht="11.25">
      <c r="B124" s="199"/>
      <c r="C124" s="200"/>
      <c r="D124" s="201" t="s">
        <v>181</v>
      </c>
      <c r="E124" s="200"/>
      <c r="F124" s="203" t="s">
        <v>4815</v>
      </c>
      <c r="G124" s="200"/>
      <c r="H124" s="204">
        <v>20.375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181</v>
      </c>
      <c r="AU124" s="210" t="s">
        <v>85</v>
      </c>
      <c r="AV124" s="13" t="s">
        <v>79</v>
      </c>
      <c r="AW124" s="13" t="s">
        <v>4</v>
      </c>
      <c r="AX124" s="13" t="s">
        <v>73</v>
      </c>
      <c r="AY124" s="210" t="s">
        <v>165</v>
      </c>
    </row>
    <row r="125" spans="1:65" s="2" customFormat="1" ht="37.9" customHeight="1">
      <c r="A125" s="37"/>
      <c r="B125" s="38"/>
      <c r="C125" s="181" t="s">
        <v>202</v>
      </c>
      <c r="D125" s="181" t="s">
        <v>167</v>
      </c>
      <c r="E125" s="182" t="s">
        <v>4334</v>
      </c>
      <c r="F125" s="183" t="s">
        <v>4335</v>
      </c>
      <c r="G125" s="184" t="s">
        <v>256</v>
      </c>
      <c r="H125" s="185">
        <v>0.81499999999999995</v>
      </c>
      <c r="I125" s="186"/>
      <c r="J125" s="187">
        <f>ROUND(I125*H125,2)</f>
        <v>0</v>
      </c>
      <c r="K125" s="183" t="s">
        <v>171</v>
      </c>
      <c r="L125" s="42"/>
      <c r="M125" s="188" t="s">
        <v>19</v>
      </c>
      <c r="N125" s="189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88</v>
      </c>
      <c r="AT125" s="192" t="s">
        <v>167</v>
      </c>
      <c r="AU125" s="192" t="s">
        <v>85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88</v>
      </c>
      <c r="BM125" s="192" t="s">
        <v>4816</v>
      </c>
    </row>
    <row r="126" spans="1:65" s="2" customFormat="1" ht="11.25">
      <c r="A126" s="37"/>
      <c r="B126" s="38"/>
      <c r="C126" s="39"/>
      <c r="D126" s="194" t="s">
        <v>172</v>
      </c>
      <c r="E126" s="39"/>
      <c r="F126" s="195" t="s">
        <v>4337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172</v>
      </c>
      <c r="AU126" s="20" t="s">
        <v>85</v>
      </c>
    </row>
    <row r="127" spans="1:65" s="12" customFormat="1" ht="25.9" customHeight="1">
      <c r="B127" s="165"/>
      <c r="C127" s="166"/>
      <c r="D127" s="167" t="s">
        <v>68</v>
      </c>
      <c r="E127" s="168" t="s">
        <v>1798</v>
      </c>
      <c r="F127" s="168" t="s">
        <v>1799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P128+P149+P160+P195+P222+P250+P299</f>
        <v>0</v>
      </c>
      <c r="Q127" s="173"/>
      <c r="R127" s="174">
        <f>R128+R149+R160+R195+R222+R250+R299</f>
        <v>4.1543785</v>
      </c>
      <c r="S127" s="173"/>
      <c r="T127" s="175">
        <f>T128+T149+T160+T195+T222+T250+T299</f>
        <v>0</v>
      </c>
      <c r="AR127" s="176" t="s">
        <v>79</v>
      </c>
      <c r="AT127" s="177" t="s">
        <v>68</v>
      </c>
      <c r="AU127" s="177" t="s">
        <v>69</v>
      </c>
      <c r="AY127" s="176" t="s">
        <v>165</v>
      </c>
      <c r="BK127" s="178">
        <f>BK128+BK149+BK160+BK195+BK222+BK250+BK299</f>
        <v>0</v>
      </c>
    </row>
    <row r="128" spans="1:65" s="12" customFormat="1" ht="22.9" customHeight="1">
      <c r="B128" s="165"/>
      <c r="C128" s="166"/>
      <c r="D128" s="167" t="s">
        <v>68</v>
      </c>
      <c r="E128" s="179" t="s">
        <v>1987</v>
      </c>
      <c r="F128" s="179" t="s">
        <v>1988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SUM(P129:P148)</f>
        <v>0</v>
      </c>
      <c r="Q128" s="173"/>
      <c r="R128" s="174">
        <f>SUM(R129:R148)</f>
        <v>0.11243850000000001</v>
      </c>
      <c r="S128" s="173"/>
      <c r="T128" s="175">
        <f>SUM(T129:T148)</f>
        <v>0</v>
      </c>
      <c r="AR128" s="176" t="s">
        <v>79</v>
      </c>
      <c r="AT128" s="177" t="s">
        <v>68</v>
      </c>
      <c r="AU128" s="177" t="s">
        <v>73</v>
      </c>
      <c r="AY128" s="176" t="s">
        <v>165</v>
      </c>
      <c r="BK128" s="178">
        <f>SUM(BK129:BK148)</f>
        <v>0</v>
      </c>
    </row>
    <row r="129" spans="1:65" s="2" customFormat="1" ht="16.5" customHeight="1">
      <c r="A129" s="37"/>
      <c r="B129" s="38"/>
      <c r="C129" s="181" t="s">
        <v>223</v>
      </c>
      <c r="D129" s="181" t="s">
        <v>167</v>
      </c>
      <c r="E129" s="182" t="s">
        <v>4563</v>
      </c>
      <c r="F129" s="183" t="s">
        <v>4564</v>
      </c>
      <c r="G129" s="184" t="s">
        <v>170</v>
      </c>
      <c r="H129" s="185">
        <v>15</v>
      </c>
      <c r="I129" s="186"/>
      <c r="J129" s="187">
        <f>ROUND(I129*H129,2)</f>
        <v>0</v>
      </c>
      <c r="K129" s="183" t="s">
        <v>171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1.6000000000000001E-4</v>
      </c>
      <c r="R129" s="190">
        <f>Q129*H129</f>
        <v>2.4000000000000002E-3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226</v>
      </c>
      <c r="AT129" s="192" t="s">
        <v>167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226</v>
      </c>
      <c r="BM129" s="192" t="s">
        <v>4817</v>
      </c>
    </row>
    <row r="130" spans="1:65" s="2" customFormat="1" ht="11.25">
      <c r="A130" s="37"/>
      <c r="B130" s="38"/>
      <c r="C130" s="39"/>
      <c r="D130" s="194" t="s">
        <v>172</v>
      </c>
      <c r="E130" s="39"/>
      <c r="F130" s="195" t="s">
        <v>4566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172</v>
      </c>
      <c r="AU130" s="20" t="s">
        <v>79</v>
      </c>
    </row>
    <row r="131" spans="1:65" s="13" customFormat="1" ht="11.25">
      <c r="B131" s="199"/>
      <c r="C131" s="200"/>
      <c r="D131" s="201" t="s">
        <v>181</v>
      </c>
      <c r="E131" s="202" t="s">
        <v>19</v>
      </c>
      <c r="F131" s="203" t="s">
        <v>4818</v>
      </c>
      <c r="G131" s="200"/>
      <c r="H131" s="204">
        <v>15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181</v>
      </c>
      <c r="AU131" s="210" t="s">
        <v>79</v>
      </c>
      <c r="AV131" s="13" t="s">
        <v>79</v>
      </c>
      <c r="AW131" s="13" t="s">
        <v>31</v>
      </c>
      <c r="AX131" s="13" t="s">
        <v>73</v>
      </c>
      <c r="AY131" s="210" t="s">
        <v>165</v>
      </c>
    </row>
    <row r="132" spans="1:65" s="2" customFormat="1" ht="21.75" customHeight="1">
      <c r="A132" s="37"/>
      <c r="B132" s="38"/>
      <c r="C132" s="181" t="s">
        <v>8</v>
      </c>
      <c r="D132" s="181" t="s">
        <v>167</v>
      </c>
      <c r="E132" s="182" t="s">
        <v>4819</v>
      </c>
      <c r="F132" s="183" t="s">
        <v>4820</v>
      </c>
      <c r="G132" s="184" t="s">
        <v>170</v>
      </c>
      <c r="H132" s="185">
        <v>15</v>
      </c>
      <c r="I132" s="186"/>
      <c r="J132" s="187">
        <f>ROUND(I132*H132,2)</f>
        <v>0</v>
      </c>
      <c r="K132" s="183" t="s">
        <v>171</v>
      </c>
      <c r="L132" s="42"/>
      <c r="M132" s="188" t="s">
        <v>19</v>
      </c>
      <c r="N132" s="189" t="s">
        <v>41</v>
      </c>
      <c r="O132" s="67"/>
      <c r="P132" s="190">
        <f>O132*H132</f>
        <v>0</v>
      </c>
      <c r="Q132" s="190">
        <v>4.0000000000000002E-4</v>
      </c>
      <c r="R132" s="190">
        <f>Q132*H132</f>
        <v>6.0000000000000001E-3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226</v>
      </c>
      <c r="AT132" s="192" t="s">
        <v>167</v>
      </c>
      <c r="AU132" s="192" t="s">
        <v>79</v>
      </c>
      <c r="AY132" s="20" t="s">
        <v>165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226</v>
      </c>
      <c r="BM132" s="192" t="s">
        <v>4821</v>
      </c>
    </row>
    <row r="133" spans="1:65" s="2" customFormat="1" ht="11.25">
      <c r="A133" s="37"/>
      <c r="B133" s="38"/>
      <c r="C133" s="39"/>
      <c r="D133" s="194" t="s">
        <v>172</v>
      </c>
      <c r="E133" s="39"/>
      <c r="F133" s="195" t="s">
        <v>4822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172</v>
      </c>
      <c r="AU133" s="20" t="s">
        <v>79</v>
      </c>
    </row>
    <row r="134" spans="1:65" s="13" customFormat="1" ht="11.25">
      <c r="B134" s="199"/>
      <c r="C134" s="200"/>
      <c r="D134" s="201" t="s">
        <v>181</v>
      </c>
      <c r="E134" s="202" t="s">
        <v>19</v>
      </c>
      <c r="F134" s="203" t="s">
        <v>4818</v>
      </c>
      <c r="G134" s="200"/>
      <c r="H134" s="204">
        <v>15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181</v>
      </c>
      <c r="AU134" s="210" t="s">
        <v>79</v>
      </c>
      <c r="AV134" s="13" t="s">
        <v>79</v>
      </c>
      <c r="AW134" s="13" t="s">
        <v>31</v>
      </c>
      <c r="AX134" s="13" t="s">
        <v>73</v>
      </c>
      <c r="AY134" s="210" t="s">
        <v>165</v>
      </c>
    </row>
    <row r="135" spans="1:65" s="2" customFormat="1" ht="76.349999999999994" customHeight="1">
      <c r="A135" s="37"/>
      <c r="B135" s="38"/>
      <c r="C135" s="181" t="s">
        <v>240</v>
      </c>
      <c r="D135" s="181" t="s">
        <v>167</v>
      </c>
      <c r="E135" s="182" t="s">
        <v>4823</v>
      </c>
      <c r="F135" s="183" t="s">
        <v>4824</v>
      </c>
      <c r="G135" s="184" t="s">
        <v>170</v>
      </c>
      <c r="H135" s="185">
        <v>272</v>
      </c>
      <c r="I135" s="186"/>
      <c r="J135" s="187">
        <f>ROUND(I135*H135,2)</f>
        <v>0</v>
      </c>
      <c r="K135" s="183" t="s">
        <v>171</v>
      </c>
      <c r="L135" s="42"/>
      <c r="M135" s="188" t="s">
        <v>19</v>
      </c>
      <c r="N135" s="189" t="s">
        <v>41</v>
      </c>
      <c r="O135" s="67"/>
      <c r="P135" s="190">
        <f>O135*H135</f>
        <v>0</v>
      </c>
      <c r="Q135" s="190">
        <v>9.0000000000000006E-5</v>
      </c>
      <c r="R135" s="190">
        <f>Q135*H135</f>
        <v>2.4480000000000002E-2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226</v>
      </c>
      <c r="AT135" s="192" t="s">
        <v>167</v>
      </c>
      <c r="AU135" s="192" t="s">
        <v>79</v>
      </c>
      <c r="AY135" s="20" t="s">
        <v>165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226</v>
      </c>
      <c r="BM135" s="192" t="s">
        <v>4825</v>
      </c>
    </row>
    <row r="136" spans="1:65" s="2" customFormat="1" ht="11.25">
      <c r="A136" s="37"/>
      <c r="B136" s="38"/>
      <c r="C136" s="39"/>
      <c r="D136" s="194" t="s">
        <v>172</v>
      </c>
      <c r="E136" s="39"/>
      <c r="F136" s="195" t="s">
        <v>4826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172</v>
      </c>
      <c r="AU136" s="20" t="s">
        <v>79</v>
      </c>
    </row>
    <row r="137" spans="1:65" s="2" customFormat="1" ht="24.2" customHeight="1">
      <c r="A137" s="37"/>
      <c r="B137" s="38"/>
      <c r="C137" s="233" t="s">
        <v>214</v>
      </c>
      <c r="D137" s="233" t="s">
        <v>502</v>
      </c>
      <c r="E137" s="234" t="s">
        <v>4827</v>
      </c>
      <c r="F137" s="235" t="s">
        <v>4828</v>
      </c>
      <c r="G137" s="236" t="s">
        <v>170</v>
      </c>
      <c r="H137" s="237">
        <v>108.15</v>
      </c>
      <c r="I137" s="238"/>
      <c r="J137" s="239">
        <f>ROUND(I137*H137,2)</f>
        <v>0</v>
      </c>
      <c r="K137" s="235" t="s">
        <v>171</v>
      </c>
      <c r="L137" s="240"/>
      <c r="M137" s="241" t="s">
        <v>19</v>
      </c>
      <c r="N137" s="242" t="s">
        <v>41</v>
      </c>
      <c r="O137" s="67"/>
      <c r="P137" s="190">
        <f>O137*H137</f>
        <v>0</v>
      </c>
      <c r="Q137" s="190">
        <v>2.3000000000000001E-4</v>
      </c>
      <c r="R137" s="190">
        <f>Q137*H137</f>
        <v>2.4874500000000001E-2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297</v>
      </c>
      <c r="AT137" s="192" t="s">
        <v>502</v>
      </c>
      <c r="AU137" s="192" t="s">
        <v>79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226</v>
      </c>
      <c r="BM137" s="192" t="s">
        <v>4829</v>
      </c>
    </row>
    <row r="138" spans="1:65" s="13" customFormat="1" ht="11.25">
      <c r="B138" s="199"/>
      <c r="C138" s="200"/>
      <c r="D138" s="201" t="s">
        <v>181</v>
      </c>
      <c r="E138" s="200"/>
      <c r="F138" s="203" t="s">
        <v>4830</v>
      </c>
      <c r="G138" s="200"/>
      <c r="H138" s="204">
        <v>108.15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181</v>
      </c>
      <c r="AU138" s="210" t="s">
        <v>79</v>
      </c>
      <c r="AV138" s="13" t="s">
        <v>79</v>
      </c>
      <c r="AW138" s="13" t="s">
        <v>4</v>
      </c>
      <c r="AX138" s="13" t="s">
        <v>73</v>
      </c>
      <c r="AY138" s="210" t="s">
        <v>165</v>
      </c>
    </row>
    <row r="139" spans="1:65" s="2" customFormat="1" ht="24.2" customHeight="1">
      <c r="A139" s="37"/>
      <c r="B139" s="38"/>
      <c r="C139" s="233" t="s">
        <v>238</v>
      </c>
      <c r="D139" s="233" t="s">
        <v>502</v>
      </c>
      <c r="E139" s="234" t="s">
        <v>4831</v>
      </c>
      <c r="F139" s="235" t="s">
        <v>4832</v>
      </c>
      <c r="G139" s="236" t="s">
        <v>170</v>
      </c>
      <c r="H139" s="237">
        <v>46.2</v>
      </c>
      <c r="I139" s="238"/>
      <c r="J139" s="239">
        <f>ROUND(I139*H139,2)</f>
        <v>0</v>
      </c>
      <c r="K139" s="235" t="s">
        <v>171</v>
      </c>
      <c r="L139" s="240"/>
      <c r="M139" s="241" t="s">
        <v>19</v>
      </c>
      <c r="N139" s="242" t="s">
        <v>41</v>
      </c>
      <c r="O139" s="67"/>
      <c r="P139" s="190">
        <f>O139*H139</f>
        <v>0</v>
      </c>
      <c r="Q139" s="190">
        <v>2.7E-4</v>
      </c>
      <c r="R139" s="190">
        <f>Q139*H139</f>
        <v>1.2474000000000001E-2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297</v>
      </c>
      <c r="AT139" s="192" t="s">
        <v>502</v>
      </c>
      <c r="AU139" s="192" t="s">
        <v>79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226</v>
      </c>
      <c r="BM139" s="192" t="s">
        <v>4833</v>
      </c>
    </row>
    <row r="140" spans="1:65" s="13" customFormat="1" ht="11.25">
      <c r="B140" s="199"/>
      <c r="C140" s="200"/>
      <c r="D140" s="201" t="s">
        <v>181</v>
      </c>
      <c r="E140" s="200"/>
      <c r="F140" s="203" t="s">
        <v>4834</v>
      </c>
      <c r="G140" s="200"/>
      <c r="H140" s="204">
        <v>46.2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181</v>
      </c>
      <c r="AU140" s="210" t="s">
        <v>79</v>
      </c>
      <c r="AV140" s="13" t="s">
        <v>79</v>
      </c>
      <c r="AW140" s="13" t="s">
        <v>4</v>
      </c>
      <c r="AX140" s="13" t="s">
        <v>73</v>
      </c>
      <c r="AY140" s="210" t="s">
        <v>165</v>
      </c>
    </row>
    <row r="141" spans="1:65" s="2" customFormat="1" ht="24.2" customHeight="1">
      <c r="A141" s="37"/>
      <c r="B141" s="38"/>
      <c r="C141" s="233" t="s">
        <v>226</v>
      </c>
      <c r="D141" s="233" t="s">
        <v>502</v>
      </c>
      <c r="E141" s="234" t="s">
        <v>4835</v>
      </c>
      <c r="F141" s="235" t="s">
        <v>4836</v>
      </c>
      <c r="G141" s="236" t="s">
        <v>170</v>
      </c>
      <c r="H141" s="237">
        <v>120.75</v>
      </c>
      <c r="I141" s="238"/>
      <c r="J141" s="239">
        <f>ROUND(I141*H141,2)</f>
        <v>0</v>
      </c>
      <c r="K141" s="235" t="s">
        <v>171</v>
      </c>
      <c r="L141" s="240"/>
      <c r="M141" s="241" t="s">
        <v>19</v>
      </c>
      <c r="N141" s="242" t="s">
        <v>41</v>
      </c>
      <c r="O141" s="67"/>
      <c r="P141" s="190">
        <f>O141*H141</f>
        <v>0</v>
      </c>
      <c r="Q141" s="190">
        <v>2.9E-4</v>
      </c>
      <c r="R141" s="190">
        <f>Q141*H141</f>
        <v>3.50175E-2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297</v>
      </c>
      <c r="AT141" s="192" t="s">
        <v>502</v>
      </c>
      <c r="AU141" s="192" t="s">
        <v>79</v>
      </c>
      <c r="AY141" s="20" t="s">
        <v>165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226</v>
      </c>
      <c r="BM141" s="192" t="s">
        <v>4837</v>
      </c>
    </row>
    <row r="142" spans="1:65" s="13" customFormat="1" ht="11.25">
      <c r="B142" s="199"/>
      <c r="C142" s="200"/>
      <c r="D142" s="201" t="s">
        <v>181</v>
      </c>
      <c r="E142" s="200"/>
      <c r="F142" s="203" t="s">
        <v>4838</v>
      </c>
      <c r="G142" s="200"/>
      <c r="H142" s="204">
        <v>120.75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181</v>
      </c>
      <c r="AU142" s="210" t="s">
        <v>79</v>
      </c>
      <c r="AV142" s="13" t="s">
        <v>79</v>
      </c>
      <c r="AW142" s="13" t="s">
        <v>4</v>
      </c>
      <c r="AX142" s="13" t="s">
        <v>73</v>
      </c>
      <c r="AY142" s="210" t="s">
        <v>165</v>
      </c>
    </row>
    <row r="143" spans="1:65" s="2" customFormat="1" ht="24.2" customHeight="1">
      <c r="A143" s="37"/>
      <c r="B143" s="38"/>
      <c r="C143" s="233" t="s">
        <v>269</v>
      </c>
      <c r="D143" s="233" t="s">
        <v>502</v>
      </c>
      <c r="E143" s="234" t="s">
        <v>4839</v>
      </c>
      <c r="F143" s="235" t="s">
        <v>4840</v>
      </c>
      <c r="G143" s="236" t="s">
        <v>170</v>
      </c>
      <c r="H143" s="237">
        <v>5.25</v>
      </c>
      <c r="I143" s="238"/>
      <c r="J143" s="239">
        <f>ROUND(I143*H143,2)</f>
        <v>0</v>
      </c>
      <c r="K143" s="235" t="s">
        <v>171</v>
      </c>
      <c r="L143" s="240"/>
      <c r="M143" s="241" t="s">
        <v>19</v>
      </c>
      <c r="N143" s="242" t="s">
        <v>41</v>
      </c>
      <c r="O143" s="67"/>
      <c r="P143" s="190">
        <f>O143*H143</f>
        <v>0</v>
      </c>
      <c r="Q143" s="190">
        <v>6.4999999999999997E-4</v>
      </c>
      <c r="R143" s="190">
        <f>Q143*H143</f>
        <v>3.4124999999999997E-3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297</v>
      </c>
      <c r="AT143" s="192" t="s">
        <v>502</v>
      </c>
      <c r="AU143" s="192" t="s">
        <v>79</v>
      </c>
      <c r="AY143" s="20" t="s">
        <v>165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226</v>
      </c>
      <c r="BM143" s="192" t="s">
        <v>4841</v>
      </c>
    </row>
    <row r="144" spans="1:65" s="13" customFormat="1" ht="11.25">
      <c r="B144" s="199"/>
      <c r="C144" s="200"/>
      <c r="D144" s="201" t="s">
        <v>181</v>
      </c>
      <c r="E144" s="200"/>
      <c r="F144" s="203" t="s">
        <v>4842</v>
      </c>
      <c r="G144" s="200"/>
      <c r="H144" s="204">
        <v>5.25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181</v>
      </c>
      <c r="AU144" s="210" t="s">
        <v>79</v>
      </c>
      <c r="AV144" s="13" t="s">
        <v>79</v>
      </c>
      <c r="AW144" s="13" t="s">
        <v>4</v>
      </c>
      <c r="AX144" s="13" t="s">
        <v>73</v>
      </c>
      <c r="AY144" s="210" t="s">
        <v>165</v>
      </c>
    </row>
    <row r="145" spans="1:65" s="2" customFormat="1" ht="24.2" customHeight="1">
      <c r="A145" s="37"/>
      <c r="B145" s="38"/>
      <c r="C145" s="233" t="s">
        <v>281</v>
      </c>
      <c r="D145" s="233" t="s">
        <v>502</v>
      </c>
      <c r="E145" s="234" t="s">
        <v>4843</v>
      </c>
      <c r="F145" s="235" t="s">
        <v>4844</v>
      </c>
      <c r="G145" s="236" t="s">
        <v>170</v>
      </c>
      <c r="H145" s="237">
        <v>5.25</v>
      </c>
      <c r="I145" s="238"/>
      <c r="J145" s="239">
        <f>ROUND(I145*H145,2)</f>
        <v>0</v>
      </c>
      <c r="K145" s="235" t="s">
        <v>171</v>
      </c>
      <c r="L145" s="240"/>
      <c r="M145" s="241" t="s">
        <v>19</v>
      </c>
      <c r="N145" s="242" t="s">
        <v>41</v>
      </c>
      <c r="O145" s="67"/>
      <c r="P145" s="190">
        <f>O145*H145</f>
        <v>0</v>
      </c>
      <c r="Q145" s="190">
        <v>7.2000000000000005E-4</v>
      </c>
      <c r="R145" s="190">
        <f>Q145*H145</f>
        <v>3.7800000000000004E-3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297</v>
      </c>
      <c r="AT145" s="192" t="s">
        <v>502</v>
      </c>
      <c r="AU145" s="192" t="s">
        <v>79</v>
      </c>
      <c r="AY145" s="20" t="s">
        <v>165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226</v>
      </c>
      <c r="BM145" s="192" t="s">
        <v>4845</v>
      </c>
    </row>
    <row r="146" spans="1:65" s="13" customFormat="1" ht="11.25">
      <c r="B146" s="199"/>
      <c r="C146" s="200"/>
      <c r="D146" s="201" t="s">
        <v>181</v>
      </c>
      <c r="E146" s="200"/>
      <c r="F146" s="203" t="s">
        <v>4842</v>
      </c>
      <c r="G146" s="200"/>
      <c r="H146" s="204">
        <v>5.25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181</v>
      </c>
      <c r="AU146" s="210" t="s">
        <v>79</v>
      </c>
      <c r="AV146" s="13" t="s">
        <v>79</v>
      </c>
      <c r="AW146" s="13" t="s">
        <v>4</v>
      </c>
      <c r="AX146" s="13" t="s">
        <v>73</v>
      </c>
      <c r="AY146" s="210" t="s">
        <v>165</v>
      </c>
    </row>
    <row r="147" spans="1:65" s="2" customFormat="1" ht="55.5" customHeight="1">
      <c r="A147" s="37"/>
      <c r="B147" s="38"/>
      <c r="C147" s="181" t="s">
        <v>287</v>
      </c>
      <c r="D147" s="181" t="s">
        <v>167</v>
      </c>
      <c r="E147" s="182" t="s">
        <v>2093</v>
      </c>
      <c r="F147" s="183" t="s">
        <v>2094</v>
      </c>
      <c r="G147" s="184" t="s">
        <v>256</v>
      </c>
      <c r="H147" s="185">
        <v>0.112</v>
      </c>
      <c r="I147" s="186"/>
      <c r="J147" s="187">
        <f>ROUND(I147*H147,2)</f>
        <v>0</v>
      </c>
      <c r="K147" s="183" t="s">
        <v>171</v>
      </c>
      <c r="L147" s="42"/>
      <c r="M147" s="188" t="s">
        <v>19</v>
      </c>
      <c r="N147" s="189" t="s">
        <v>41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226</v>
      </c>
      <c r="AT147" s="192" t="s">
        <v>167</v>
      </c>
      <c r="AU147" s="192" t="s">
        <v>79</v>
      </c>
      <c r="AY147" s="20" t="s">
        <v>165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79</v>
      </c>
      <c r="BK147" s="193">
        <f>ROUND(I147*H147,2)</f>
        <v>0</v>
      </c>
      <c r="BL147" s="20" t="s">
        <v>226</v>
      </c>
      <c r="BM147" s="192" t="s">
        <v>4846</v>
      </c>
    </row>
    <row r="148" spans="1:65" s="2" customFormat="1" ht="11.25">
      <c r="A148" s="37"/>
      <c r="B148" s="38"/>
      <c r="C148" s="39"/>
      <c r="D148" s="194" t="s">
        <v>172</v>
      </c>
      <c r="E148" s="39"/>
      <c r="F148" s="195" t="s">
        <v>2096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172</v>
      </c>
      <c r="AU148" s="20" t="s">
        <v>79</v>
      </c>
    </row>
    <row r="149" spans="1:65" s="12" customFormat="1" ht="22.9" customHeight="1">
      <c r="B149" s="165"/>
      <c r="C149" s="166"/>
      <c r="D149" s="167" t="s">
        <v>68</v>
      </c>
      <c r="E149" s="179" t="s">
        <v>4847</v>
      </c>
      <c r="F149" s="179" t="s">
        <v>4848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SUM(P150:P159)</f>
        <v>0</v>
      </c>
      <c r="Q149" s="173"/>
      <c r="R149" s="174">
        <f>SUM(R150:R159)</f>
        <v>0.10448</v>
      </c>
      <c r="S149" s="173"/>
      <c r="T149" s="175">
        <f>SUM(T150:T159)</f>
        <v>0</v>
      </c>
      <c r="AR149" s="176" t="s">
        <v>79</v>
      </c>
      <c r="AT149" s="177" t="s">
        <v>68</v>
      </c>
      <c r="AU149" s="177" t="s">
        <v>73</v>
      </c>
      <c r="AY149" s="176" t="s">
        <v>165</v>
      </c>
      <c r="BK149" s="178">
        <f>SUM(BK150:BK159)</f>
        <v>0</v>
      </c>
    </row>
    <row r="150" spans="1:65" s="2" customFormat="1" ht="37.9" customHeight="1">
      <c r="A150" s="37"/>
      <c r="B150" s="38"/>
      <c r="C150" s="181" t="s">
        <v>294</v>
      </c>
      <c r="D150" s="181" t="s">
        <v>167</v>
      </c>
      <c r="E150" s="182" t="s">
        <v>4849</v>
      </c>
      <c r="F150" s="183" t="s">
        <v>4850</v>
      </c>
      <c r="G150" s="184" t="s">
        <v>290</v>
      </c>
      <c r="H150" s="185">
        <v>6</v>
      </c>
      <c r="I150" s="186"/>
      <c r="J150" s="187">
        <f>ROUND(I150*H150,2)</f>
        <v>0</v>
      </c>
      <c r="K150" s="183" t="s">
        <v>171</v>
      </c>
      <c r="L150" s="42"/>
      <c r="M150" s="188" t="s">
        <v>19</v>
      </c>
      <c r="N150" s="189" t="s">
        <v>41</v>
      </c>
      <c r="O150" s="67"/>
      <c r="P150" s="190">
        <f>O150*H150</f>
        <v>0</v>
      </c>
      <c r="Q150" s="190">
        <v>1.8799999999999999E-3</v>
      </c>
      <c r="R150" s="190">
        <f>Q150*H150</f>
        <v>1.128E-2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226</v>
      </c>
      <c r="AT150" s="192" t="s">
        <v>167</v>
      </c>
      <c r="AU150" s="192" t="s">
        <v>79</v>
      </c>
      <c r="AY150" s="20" t="s">
        <v>165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79</v>
      </c>
      <c r="BK150" s="193">
        <f>ROUND(I150*H150,2)</f>
        <v>0</v>
      </c>
      <c r="BL150" s="20" t="s">
        <v>226</v>
      </c>
      <c r="BM150" s="192" t="s">
        <v>4851</v>
      </c>
    </row>
    <row r="151" spans="1:65" s="2" customFormat="1" ht="11.25">
      <c r="A151" s="37"/>
      <c r="B151" s="38"/>
      <c r="C151" s="39"/>
      <c r="D151" s="194" t="s">
        <v>172</v>
      </c>
      <c r="E151" s="39"/>
      <c r="F151" s="195" t="s">
        <v>4852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172</v>
      </c>
      <c r="AU151" s="20" t="s">
        <v>79</v>
      </c>
    </row>
    <row r="152" spans="1:65" s="2" customFormat="1" ht="37.9" customHeight="1">
      <c r="A152" s="37"/>
      <c r="B152" s="38"/>
      <c r="C152" s="181" t="s">
        <v>7</v>
      </c>
      <c r="D152" s="181" t="s">
        <v>167</v>
      </c>
      <c r="E152" s="182" t="s">
        <v>4853</v>
      </c>
      <c r="F152" s="183" t="s">
        <v>4854</v>
      </c>
      <c r="G152" s="184" t="s">
        <v>290</v>
      </c>
      <c r="H152" s="185">
        <v>10</v>
      </c>
      <c r="I152" s="186"/>
      <c r="J152" s="187">
        <f>ROUND(I152*H152,2)</f>
        <v>0</v>
      </c>
      <c r="K152" s="183" t="s">
        <v>171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1.72E-3</v>
      </c>
      <c r="R152" s="190">
        <f>Q152*H152</f>
        <v>1.72E-2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226</v>
      </c>
      <c r="AT152" s="192" t="s">
        <v>167</v>
      </c>
      <c r="AU152" s="192" t="s">
        <v>79</v>
      </c>
      <c r="AY152" s="20" t="s">
        <v>165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226</v>
      </c>
      <c r="BM152" s="192" t="s">
        <v>4855</v>
      </c>
    </row>
    <row r="153" spans="1:65" s="2" customFormat="1" ht="11.25">
      <c r="A153" s="37"/>
      <c r="B153" s="38"/>
      <c r="C153" s="39"/>
      <c r="D153" s="194" t="s">
        <v>172</v>
      </c>
      <c r="E153" s="39"/>
      <c r="F153" s="195" t="s">
        <v>4856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172</v>
      </c>
      <c r="AU153" s="20" t="s">
        <v>79</v>
      </c>
    </row>
    <row r="154" spans="1:65" s="2" customFormat="1" ht="37.9" customHeight="1">
      <c r="A154" s="37"/>
      <c r="B154" s="38"/>
      <c r="C154" s="181" t="s">
        <v>309</v>
      </c>
      <c r="D154" s="181" t="s">
        <v>167</v>
      </c>
      <c r="E154" s="182" t="s">
        <v>4857</v>
      </c>
      <c r="F154" s="183" t="s">
        <v>4858</v>
      </c>
      <c r="G154" s="184" t="s">
        <v>290</v>
      </c>
      <c r="H154" s="185">
        <v>10</v>
      </c>
      <c r="I154" s="186"/>
      <c r="J154" s="187">
        <f>ROUND(I154*H154,2)</f>
        <v>0</v>
      </c>
      <c r="K154" s="183" t="s">
        <v>171</v>
      </c>
      <c r="L154" s="42"/>
      <c r="M154" s="188" t="s">
        <v>19</v>
      </c>
      <c r="N154" s="189" t="s">
        <v>41</v>
      </c>
      <c r="O154" s="67"/>
      <c r="P154" s="190">
        <f>O154*H154</f>
        <v>0</v>
      </c>
      <c r="Q154" s="190">
        <v>1.8600000000000001E-3</v>
      </c>
      <c r="R154" s="190">
        <f>Q154*H154</f>
        <v>1.8600000000000002E-2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226</v>
      </c>
      <c r="AT154" s="192" t="s">
        <v>167</v>
      </c>
      <c r="AU154" s="192" t="s">
        <v>79</v>
      </c>
      <c r="AY154" s="20" t="s">
        <v>165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226</v>
      </c>
      <c r="BM154" s="192" t="s">
        <v>4859</v>
      </c>
    </row>
    <row r="155" spans="1:65" s="2" customFormat="1" ht="11.25">
      <c r="A155" s="37"/>
      <c r="B155" s="38"/>
      <c r="C155" s="39"/>
      <c r="D155" s="194" t="s">
        <v>172</v>
      </c>
      <c r="E155" s="39"/>
      <c r="F155" s="195" t="s">
        <v>4860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172</v>
      </c>
      <c r="AU155" s="20" t="s">
        <v>79</v>
      </c>
    </row>
    <row r="156" spans="1:65" s="2" customFormat="1" ht="37.9" customHeight="1">
      <c r="A156" s="37"/>
      <c r="B156" s="38"/>
      <c r="C156" s="181" t="s">
        <v>315</v>
      </c>
      <c r="D156" s="181" t="s">
        <v>167</v>
      </c>
      <c r="E156" s="182" t="s">
        <v>4861</v>
      </c>
      <c r="F156" s="183" t="s">
        <v>4862</v>
      </c>
      <c r="G156" s="184" t="s">
        <v>290</v>
      </c>
      <c r="H156" s="185">
        <v>20</v>
      </c>
      <c r="I156" s="186"/>
      <c r="J156" s="187">
        <f>ROUND(I156*H156,2)</f>
        <v>0</v>
      </c>
      <c r="K156" s="183" t="s">
        <v>171</v>
      </c>
      <c r="L156" s="42"/>
      <c r="M156" s="188" t="s">
        <v>19</v>
      </c>
      <c r="N156" s="189" t="s">
        <v>41</v>
      </c>
      <c r="O156" s="67"/>
      <c r="P156" s="190">
        <f>O156*H156</f>
        <v>0</v>
      </c>
      <c r="Q156" s="190">
        <v>2.8700000000000002E-3</v>
      </c>
      <c r="R156" s="190">
        <f>Q156*H156</f>
        <v>5.7400000000000007E-2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226</v>
      </c>
      <c r="AT156" s="192" t="s">
        <v>167</v>
      </c>
      <c r="AU156" s="192" t="s">
        <v>79</v>
      </c>
      <c r="AY156" s="20" t="s">
        <v>165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226</v>
      </c>
      <c r="BM156" s="192" t="s">
        <v>4863</v>
      </c>
    </row>
    <row r="157" spans="1:65" s="2" customFormat="1" ht="11.25">
      <c r="A157" s="37"/>
      <c r="B157" s="38"/>
      <c r="C157" s="39"/>
      <c r="D157" s="194" t="s">
        <v>172</v>
      </c>
      <c r="E157" s="39"/>
      <c r="F157" s="195" t="s">
        <v>4864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172</v>
      </c>
      <c r="AU157" s="20" t="s">
        <v>79</v>
      </c>
    </row>
    <row r="158" spans="1:65" s="2" customFormat="1" ht="49.15" customHeight="1">
      <c r="A158" s="37"/>
      <c r="B158" s="38"/>
      <c r="C158" s="181" t="s">
        <v>234</v>
      </c>
      <c r="D158" s="181" t="s">
        <v>167</v>
      </c>
      <c r="E158" s="182" t="s">
        <v>4865</v>
      </c>
      <c r="F158" s="183" t="s">
        <v>4866</v>
      </c>
      <c r="G158" s="184" t="s">
        <v>256</v>
      </c>
      <c r="H158" s="185">
        <v>0.104</v>
      </c>
      <c r="I158" s="186"/>
      <c r="J158" s="187">
        <f>ROUND(I158*H158,2)</f>
        <v>0</v>
      </c>
      <c r="K158" s="183" t="s">
        <v>171</v>
      </c>
      <c r="L158" s="42"/>
      <c r="M158" s="188" t="s">
        <v>19</v>
      </c>
      <c r="N158" s="189" t="s">
        <v>41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226</v>
      </c>
      <c r="AT158" s="192" t="s">
        <v>167</v>
      </c>
      <c r="AU158" s="192" t="s">
        <v>79</v>
      </c>
      <c r="AY158" s="20" t="s">
        <v>165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226</v>
      </c>
      <c r="BM158" s="192" t="s">
        <v>4867</v>
      </c>
    </row>
    <row r="159" spans="1:65" s="2" customFormat="1" ht="11.25">
      <c r="A159" s="37"/>
      <c r="B159" s="38"/>
      <c r="C159" s="39"/>
      <c r="D159" s="194" t="s">
        <v>172</v>
      </c>
      <c r="E159" s="39"/>
      <c r="F159" s="195" t="s">
        <v>4868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172</v>
      </c>
      <c r="AU159" s="20" t="s">
        <v>79</v>
      </c>
    </row>
    <row r="160" spans="1:65" s="12" customFormat="1" ht="22.9" customHeight="1">
      <c r="B160" s="165"/>
      <c r="C160" s="166"/>
      <c r="D160" s="167" t="s">
        <v>68</v>
      </c>
      <c r="E160" s="179" t="s">
        <v>4869</v>
      </c>
      <c r="F160" s="179" t="s">
        <v>4870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P161+SUM(P162:P174)</f>
        <v>0</v>
      </c>
      <c r="Q160" s="173"/>
      <c r="R160" s="174">
        <f>R161+SUM(R162:R174)</f>
        <v>0.98164999999999991</v>
      </c>
      <c r="S160" s="173"/>
      <c r="T160" s="175">
        <f>T161+SUM(T162:T174)</f>
        <v>0</v>
      </c>
      <c r="AR160" s="176" t="s">
        <v>79</v>
      </c>
      <c r="AT160" s="177" t="s">
        <v>68</v>
      </c>
      <c r="AU160" s="177" t="s">
        <v>73</v>
      </c>
      <c r="AY160" s="176" t="s">
        <v>165</v>
      </c>
      <c r="BK160" s="178">
        <f>BK161+SUM(BK162:BK174)</f>
        <v>0</v>
      </c>
    </row>
    <row r="161" spans="1:65" s="2" customFormat="1" ht="33" customHeight="1">
      <c r="A161" s="37"/>
      <c r="B161" s="38"/>
      <c r="C161" s="181" t="s">
        <v>327</v>
      </c>
      <c r="D161" s="181" t="s">
        <v>167</v>
      </c>
      <c r="E161" s="182" t="s">
        <v>4871</v>
      </c>
      <c r="F161" s="183" t="s">
        <v>4872</v>
      </c>
      <c r="G161" s="184" t="s">
        <v>4304</v>
      </c>
      <c r="H161" s="185">
        <v>2</v>
      </c>
      <c r="I161" s="186"/>
      <c r="J161" s="187">
        <f>ROUND(I161*H161,2)</f>
        <v>0</v>
      </c>
      <c r="K161" s="183" t="s">
        <v>171</v>
      </c>
      <c r="L161" s="42"/>
      <c r="M161" s="188" t="s">
        <v>19</v>
      </c>
      <c r="N161" s="189" t="s">
        <v>41</v>
      </c>
      <c r="O161" s="67"/>
      <c r="P161" s="190">
        <f>O161*H161</f>
        <v>0</v>
      </c>
      <c r="Q161" s="190">
        <v>0.23719999999999999</v>
      </c>
      <c r="R161" s="190">
        <f>Q161*H161</f>
        <v>0.47439999999999999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226</v>
      </c>
      <c r="AT161" s="192" t="s">
        <v>167</v>
      </c>
      <c r="AU161" s="192" t="s">
        <v>79</v>
      </c>
      <c r="AY161" s="20" t="s">
        <v>165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226</v>
      </c>
      <c r="BM161" s="192" t="s">
        <v>4873</v>
      </c>
    </row>
    <row r="162" spans="1:65" s="2" customFormat="1" ht="11.25">
      <c r="A162" s="37"/>
      <c r="B162" s="38"/>
      <c r="C162" s="39"/>
      <c r="D162" s="194" t="s">
        <v>172</v>
      </c>
      <c r="E162" s="39"/>
      <c r="F162" s="195" t="s">
        <v>4874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172</v>
      </c>
      <c r="AU162" s="20" t="s">
        <v>79</v>
      </c>
    </row>
    <row r="163" spans="1:65" s="2" customFormat="1" ht="234">
      <c r="A163" s="37"/>
      <c r="B163" s="38"/>
      <c r="C163" s="39"/>
      <c r="D163" s="201" t="s">
        <v>353</v>
      </c>
      <c r="E163" s="39"/>
      <c r="F163" s="232" t="s">
        <v>4875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353</v>
      </c>
      <c r="AU163" s="20" t="s">
        <v>79</v>
      </c>
    </row>
    <row r="164" spans="1:65" s="2" customFormat="1" ht="37.9" customHeight="1">
      <c r="A164" s="37"/>
      <c r="B164" s="38"/>
      <c r="C164" s="181" t="s">
        <v>263</v>
      </c>
      <c r="D164" s="181" t="s">
        <v>167</v>
      </c>
      <c r="E164" s="182" t="s">
        <v>4876</v>
      </c>
      <c r="F164" s="183" t="s">
        <v>4877</v>
      </c>
      <c r="G164" s="184" t="s">
        <v>4304</v>
      </c>
      <c r="H164" s="185">
        <v>2</v>
      </c>
      <c r="I164" s="186"/>
      <c r="J164" s="187">
        <f>ROUND(I164*H164,2)</f>
        <v>0</v>
      </c>
      <c r="K164" s="183" t="s">
        <v>171</v>
      </c>
      <c r="L164" s="42"/>
      <c r="M164" s="188" t="s">
        <v>19</v>
      </c>
      <c r="N164" s="189" t="s">
        <v>41</v>
      </c>
      <c r="O164" s="67"/>
      <c r="P164" s="190">
        <f>O164*H164</f>
        <v>0</v>
      </c>
      <c r="Q164" s="190">
        <v>0.20949000000000001</v>
      </c>
      <c r="R164" s="190">
        <f>Q164*H164</f>
        <v>0.41898000000000002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226</v>
      </c>
      <c r="AT164" s="192" t="s">
        <v>167</v>
      </c>
      <c r="AU164" s="192" t="s">
        <v>79</v>
      </c>
      <c r="AY164" s="20" t="s">
        <v>165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79</v>
      </c>
      <c r="BK164" s="193">
        <f>ROUND(I164*H164,2)</f>
        <v>0</v>
      </c>
      <c r="BL164" s="20" t="s">
        <v>226</v>
      </c>
      <c r="BM164" s="192" t="s">
        <v>4878</v>
      </c>
    </row>
    <row r="165" spans="1:65" s="2" customFormat="1" ht="11.25">
      <c r="A165" s="37"/>
      <c r="B165" s="38"/>
      <c r="C165" s="39"/>
      <c r="D165" s="194" t="s">
        <v>172</v>
      </c>
      <c r="E165" s="39"/>
      <c r="F165" s="195" t="s">
        <v>4879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172</v>
      </c>
      <c r="AU165" s="20" t="s">
        <v>79</v>
      </c>
    </row>
    <row r="166" spans="1:65" s="2" customFormat="1" ht="24.2" customHeight="1">
      <c r="A166" s="37"/>
      <c r="B166" s="38"/>
      <c r="C166" s="181" t="s">
        <v>338</v>
      </c>
      <c r="D166" s="181" t="s">
        <v>167</v>
      </c>
      <c r="E166" s="182" t="s">
        <v>4880</v>
      </c>
      <c r="F166" s="183" t="s">
        <v>4881</v>
      </c>
      <c r="G166" s="184" t="s">
        <v>4304</v>
      </c>
      <c r="H166" s="185">
        <v>2</v>
      </c>
      <c r="I166" s="186"/>
      <c r="J166" s="187">
        <f>ROUND(I166*H166,2)</f>
        <v>0</v>
      </c>
      <c r="K166" s="183" t="s">
        <v>171</v>
      </c>
      <c r="L166" s="42"/>
      <c r="M166" s="188" t="s">
        <v>19</v>
      </c>
      <c r="N166" s="189" t="s">
        <v>41</v>
      </c>
      <c r="O166" s="67"/>
      <c r="P166" s="190">
        <f>O166*H166</f>
        <v>0</v>
      </c>
      <c r="Q166" s="190">
        <v>2.4E-2</v>
      </c>
      <c r="R166" s="190">
        <f>Q166*H166</f>
        <v>4.8000000000000001E-2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226</v>
      </c>
      <c r="AT166" s="192" t="s">
        <v>167</v>
      </c>
      <c r="AU166" s="192" t="s">
        <v>79</v>
      </c>
      <c r="AY166" s="20" t="s">
        <v>165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226</v>
      </c>
      <c r="BM166" s="192" t="s">
        <v>4882</v>
      </c>
    </row>
    <row r="167" spans="1:65" s="2" customFormat="1" ht="11.25">
      <c r="A167" s="37"/>
      <c r="B167" s="38"/>
      <c r="C167" s="39"/>
      <c r="D167" s="194" t="s">
        <v>172</v>
      </c>
      <c r="E167" s="39"/>
      <c r="F167" s="195" t="s">
        <v>4883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172</v>
      </c>
      <c r="AU167" s="20" t="s">
        <v>79</v>
      </c>
    </row>
    <row r="168" spans="1:65" s="2" customFormat="1" ht="44.25" customHeight="1">
      <c r="A168" s="37"/>
      <c r="B168" s="38"/>
      <c r="C168" s="181" t="s">
        <v>272</v>
      </c>
      <c r="D168" s="181" t="s">
        <v>167</v>
      </c>
      <c r="E168" s="182" t="s">
        <v>4884</v>
      </c>
      <c r="F168" s="183" t="s">
        <v>4885</v>
      </c>
      <c r="G168" s="184" t="s">
        <v>170</v>
      </c>
      <c r="H168" s="185">
        <v>30</v>
      </c>
      <c r="I168" s="186"/>
      <c r="J168" s="187">
        <f>ROUND(I168*H168,2)</f>
        <v>0</v>
      </c>
      <c r="K168" s="183" t="s">
        <v>171</v>
      </c>
      <c r="L168" s="42"/>
      <c r="M168" s="188" t="s">
        <v>19</v>
      </c>
      <c r="N168" s="189" t="s">
        <v>41</v>
      </c>
      <c r="O168" s="67"/>
      <c r="P168" s="190">
        <f>O168*H168</f>
        <v>0</v>
      </c>
      <c r="Q168" s="190">
        <v>6.8999999999999997E-4</v>
      </c>
      <c r="R168" s="190">
        <f>Q168*H168</f>
        <v>2.07E-2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226</v>
      </c>
      <c r="AT168" s="192" t="s">
        <v>167</v>
      </c>
      <c r="AU168" s="192" t="s">
        <v>79</v>
      </c>
      <c r="AY168" s="20" t="s">
        <v>165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226</v>
      </c>
      <c r="BM168" s="192" t="s">
        <v>4886</v>
      </c>
    </row>
    <row r="169" spans="1:65" s="2" customFormat="1" ht="11.25">
      <c r="A169" s="37"/>
      <c r="B169" s="38"/>
      <c r="C169" s="39"/>
      <c r="D169" s="194" t="s">
        <v>172</v>
      </c>
      <c r="E169" s="39"/>
      <c r="F169" s="195" t="s">
        <v>4887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172</v>
      </c>
      <c r="AU169" s="20" t="s">
        <v>79</v>
      </c>
    </row>
    <row r="170" spans="1:65" s="2" customFormat="1" ht="37.9" customHeight="1">
      <c r="A170" s="37"/>
      <c r="B170" s="38"/>
      <c r="C170" s="181" t="s">
        <v>348</v>
      </c>
      <c r="D170" s="181" t="s">
        <v>167</v>
      </c>
      <c r="E170" s="182" t="s">
        <v>4888</v>
      </c>
      <c r="F170" s="183" t="s">
        <v>4889</v>
      </c>
      <c r="G170" s="184" t="s">
        <v>290</v>
      </c>
      <c r="H170" s="185">
        <v>6</v>
      </c>
      <c r="I170" s="186"/>
      <c r="J170" s="187">
        <f>ROUND(I170*H170,2)</f>
        <v>0</v>
      </c>
      <c r="K170" s="183" t="s">
        <v>171</v>
      </c>
      <c r="L170" s="42"/>
      <c r="M170" s="188" t="s">
        <v>19</v>
      </c>
      <c r="N170" s="189" t="s">
        <v>41</v>
      </c>
      <c r="O170" s="67"/>
      <c r="P170" s="190">
        <f>O170*H170</f>
        <v>0</v>
      </c>
      <c r="Q170" s="190">
        <v>1.72E-3</v>
      </c>
      <c r="R170" s="190">
        <f>Q170*H170</f>
        <v>1.0319999999999999E-2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226</v>
      </c>
      <c r="AT170" s="192" t="s">
        <v>167</v>
      </c>
      <c r="AU170" s="192" t="s">
        <v>79</v>
      </c>
      <c r="AY170" s="20" t="s">
        <v>165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226</v>
      </c>
      <c r="BM170" s="192" t="s">
        <v>4890</v>
      </c>
    </row>
    <row r="171" spans="1:65" s="2" customFormat="1" ht="11.25">
      <c r="A171" s="37"/>
      <c r="B171" s="38"/>
      <c r="C171" s="39"/>
      <c r="D171" s="194" t="s">
        <v>172</v>
      </c>
      <c r="E171" s="39"/>
      <c r="F171" s="195" t="s">
        <v>4891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172</v>
      </c>
      <c r="AU171" s="20" t="s">
        <v>79</v>
      </c>
    </row>
    <row r="172" spans="1:65" s="2" customFormat="1" ht="49.15" customHeight="1">
      <c r="A172" s="37"/>
      <c r="B172" s="38"/>
      <c r="C172" s="181" t="s">
        <v>284</v>
      </c>
      <c r="D172" s="181" t="s">
        <v>167</v>
      </c>
      <c r="E172" s="182" t="s">
        <v>4892</v>
      </c>
      <c r="F172" s="183" t="s">
        <v>4893</v>
      </c>
      <c r="G172" s="184" t="s">
        <v>256</v>
      </c>
      <c r="H172" s="185">
        <v>0.98199999999999998</v>
      </c>
      <c r="I172" s="186"/>
      <c r="J172" s="187">
        <f>ROUND(I172*H172,2)</f>
        <v>0</v>
      </c>
      <c r="K172" s="183" t="s">
        <v>171</v>
      </c>
      <c r="L172" s="42"/>
      <c r="M172" s="188" t="s">
        <v>19</v>
      </c>
      <c r="N172" s="189" t="s">
        <v>41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226</v>
      </c>
      <c r="AT172" s="192" t="s">
        <v>167</v>
      </c>
      <c r="AU172" s="192" t="s">
        <v>79</v>
      </c>
      <c r="AY172" s="20" t="s">
        <v>165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226</v>
      </c>
      <c r="BM172" s="192" t="s">
        <v>4894</v>
      </c>
    </row>
    <row r="173" spans="1:65" s="2" customFormat="1" ht="11.25">
      <c r="A173" s="37"/>
      <c r="B173" s="38"/>
      <c r="C173" s="39"/>
      <c r="D173" s="194" t="s">
        <v>172</v>
      </c>
      <c r="E173" s="39"/>
      <c r="F173" s="195" t="s">
        <v>4895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172</v>
      </c>
      <c r="AU173" s="20" t="s">
        <v>79</v>
      </c>
    </row>
    <row r="174" spans="1:65" s="12" customFormat="1" ht="20.85" customHeight="1">
      <c r="B174" s="165"/>
      <c r="C174" s="166"/>
      <c r="D174" s="167" t="s">
        <v>68</v>
      </c>
      <c r="E174" s="179" t="s">
        <v>4896</v>
      </c>
      <c r="F174" s="179" t="s">
        <v>4897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SUM(P175:P194)</f>
        <v>0</v>
      </c>
      <c r="Q174" s="173"/>
      <c r="R174" s="174">
        <f>SUM(R175:R194)</f>
        <v>9.2499999999999995E-3</v>
      </c>
      <c r="S174" s="173"/>
      <c r="T174" s="175">
        <f>SUM(T175:T194)</f>
        <v>0</v>
      </c>
      <c r="AR174" s="176" t="s">
        <v>79</v>
      </c>
      <c r="AT174" s="177" t="s">
        <v>68</v>
      </c>
      <c r="AU174" s="177" t="s">
        <v>79</v>
      </c>
      <c r="AY174" s="176" t="s">
        <v>165</v>
      </c>
      <c r="BK174" s="178">
        <f>SUM(BK175:BK194)</f>
        <v>0</v>
      </c>
    </row>
    <row r="175" spans="1:65" s="2" customFormat="1" ht="24.2" customHeight="1">
      <c r="A175" s="37"/>
      <c r="B175" s="38"/>
      <c r="C175" s="181" t="s">
        <v>372</v>
      </c>
      <c r="D175" s="181" t="s">
        <v>167</v>
      </c>
      <c r="E175" s="182" t="s">
        <v>4898</v>
      </c>
      <c r="F175" s="183" t="s">
        <v>4899</v>
      </c>
      <c r="G175" s="184" t="s">
        <v>290</v>
      </c>
      <c r="H175" s="185">
        <v>1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226</v>
      </c>
      <c r="AT175" s="192" t="s">
        <v>167</v>
      </c>
      <c r="AU175" s="192" t="s">
        <v>85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226</v>
      </c>
      <c r="BM175" s="192" t="s">
        <v>4900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4901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85</v>
      </c>
    </row>
    <row r="177" spans="1:65" s="2" customFormat="1" ht="24.2" customHeight="1">
      <c r="A177" s="37"/>
      <c r="B177" s="38"/>
      <c r="C177" s="233" t="s">
        <v>297</v>
      </c>
      <c r="D177" s="233" t="s">
        <v>502</v>
      </c>
      <c r="E177" s="234" t="s">
        <v>4902</v>
      </c>
      <c r="F177" s="235" t="s">
        <v>4903</v>
      </c>
      <c r="G177" s="236" t="s">
        <v>3691</v>
      </c>
      <c r="H177" s="237">
        <v>1</v>
      </c>
      <c r="I177" s="238"/>
      <c r="J177" s="239">
        <f>ROUND(I177*H177,2)</f>
        <v>0</v>
      </c>
      <c r="K177" s="235" t="s">
        <v>171</v>
      </c>
      <c r="L177" s="240"/>
      <c r="M177" s="241" t="s">
        <v>19</v>
      </c>
      <c r="N177" s="242" t="s">
        <v>41</v>
      </c>
      <c r="O177" s="67"/>
      <c r="P177" s="190">
        <f>O177*H177</f>
        <v>0</v>
      </c>
      <c r="Q177" s="190">
        <v>6.4999999999999997E-4</v>
      </c>
      <c r="R177" s="190">
        <f>Q177*H177</f>
        <v>6.4999999999999997E-4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297</v>
      </c>
      <c r="AT177" s="192" t="s">
        <v>502</v>
      </c>
      <c r="AU177" s="192" t="s">
        <v>85</v>
      </c>
      <c r="AY177" s="20" t="s">
        <v>165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226</v>
      </c>
      <c r="BM177" s="192" t="s">
        <v>4904</v>
      </c>
    </row>
    <row r="178" spans="1:65" s="2" customFormat="1" ht="33" customHeight="1">
      <c r="A178" s="37"/>
      <c r="B178" s="38"/>
      <c r="C178" s="181" t="s">
        <v>385</v>
      </c>
      <c r="D178" s="181" t="s">
        <v>167</v>
      </c>
      <c r="E178" s="182" t="s">
        <v>4905</v>
      </c>
      <c r="F178" s="183" t="s">
        <v>4906</v>
      </c>
      <c r="G178" s="184" t="s">
        <v>290</v>
      </c>
      <c r="H178" s="185">
        <v>1</v>
      </c>
      <c r="I178" s="186"/>
      <c r="J178" s="187">
        <f>ROUND(I178*H178,2)</f>
        <v>0</v>
      </c>
      <c r="K178" s="183" t="s">
        <v>171</v>
      </c>
      <c r="L178" s="42"/>
      <c r="M178" s="188" t="s">
        <v>19</v>
      </c>
      <c r="N178" s="189" t="s">
        <v>41</v>
      </c>
      <c r="O178" s="67"/>
      <c r="P178" s="190">
        <f>O178*H178</f>
        <v>0</v>
      </c>
      <c r="Q178" s="190">
        <v>6.9999999999999999E-4</v>
      </c>
      <c r="R178" s="190">
        <f>Q178*H178</f>
        <v>6.9999999999999999E-4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226</v>
      </c>
      <c r="AT178" s="192" t="s">
        <v>167</v>
      </c>
      <c r="AU178" s="192" t="s">
        <v>85</v>
      </c>
      <c r="AY178" s="20" t="s">
        <v>165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79</v>
      </c>
      <c r="BK178" s="193">
        <f>ROUND(I178*H178,2)</f>
        <v>0</v>
      </c>
      <c r="BL178" s="20" t="s">
        <v>226</v>
      </c>
      <c r="BM178" s="192" t="s">
        <v>4907</v>
      </c>
    </row>
    <row r="179" spans="1:65" s="2" customFormat="1" ht="11.25">
      <c r="A179" s="37"/>
      <c r="B179" s="38"/>
      <c r="C179" s="39"/>
      <c r="D179" s="194" t="s">
        <v>172</v>
      </c>
      <c r="E179" s="39"/>
      <c r="F179" s="195" t="s">
        <v>4908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172</v>
      </c>
      <c r="AU179" s="20" t="s">
        <v>85</v>
      </c>
    </row>
    <row r="180" spans="1:65" s="2" customFormat="1" ht="33" customHeight="1">
      <c r="A180" s="37"/>
      <c r="B180" s="38"/>
      <c r="C180" s="181" t="s">
        <v>302</v>
      </c>
      <c r="D180" s="181" t="s">
        <v>167</v>
      </c>
      <c r="E180" s="182" t="s">
        <v>4909</v>
      </c>
      <c r="F180" s="183" t="s">
        <v>4910</v>
      </c>
      <c r="G180" s="184" t="s">
        <v>290</v>
      </c>
      <c r="H180" s="185">
        <v>1</v>
      </c>
      <c r="I180" s="186"/>
      <c r="J180" s="187">
        <f>ROUND(I180*H180,2)</f>
        <v>0</v>
      </c>
      <c r="K180" s="183" t="s">
        <v>171</v>
      </c>
      <c r="L180" s="42"/>
      <c r="M180" s="188" t="s">
        <v>19</v>
      </c>
      <c r="N180" s="189" t="s">
        <v>41</v>
      </c>
      <c r="O180" s="67"/>
      <c r="P180" s="190">
        <f>O180*H180</f>
        <v>0</v>
      </c>
      <c r="Q180" s="190">
        <v>8.0000000000000004E-4</v>
      </c>
      <c r="R180" s="190">
        <f>Q180*H180</f>
        <v>8.0000000000000004E-4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226</v>
      </c>
      <c r="AT180" s="192" t="s">
        <v>167</v>
      </c>
      <c r="AU180" s="192" t="s">
        <v>85</v>
      </c>
      <c r="AY180" s="20" t="s">
        <v>165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79</v>
      </c>
      <c r="BK180" s="193">
        <f>ROUND(I180*H180,2)</f>
        <v>0</v>
      </c>
      <c r="BL180" s="20" t="s">
        <v>226</v>
      </c>
      <c r="BM180" s="192" t="s">
        <v>4911</v>
      </c>
    </row>
    <row r="181" spans="1:65" s="2" customFormat="1" ht="11.25">
      <c r="A181" s="37"/>
      <c r="B181" s="38"/>
      <c r="C181" s="39"/>
      <c r="D181" s="194" t="s">
        <v>172</v>
      </c>
      <c r="E181" s="39"/>
      <c r="F181" s="195" t="s">
        <v>4912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172</v>
      </c>
      <c r="AU181" s="20" t="s">
        <v>85</v>
      </c>
    </row>
    <row r="182" spans="1:65" s="2" customFormat="1" ht="33" customHeight="1">
      <c r="A182" s="37"/>
      <c r="B182" s="38"/>
      <c r="C182" s="181" t="s">
        <v>397</v>
      </c>
      <c r="D182" s="181" t="s">
        <v>167</v>
      </c>
      <c r="E182" s="182" t="s">
        <v>4913</v>
      </c>
      <c r="F182" s="183" t="s">
        <v>4914</v>
      </c>
      <c r="G182" s="184" t="s">
        <v>4304</v>
      </c>
      <c r="H182" s="185">
        <v>1</v>
      </c>
      <c r="I182" s="186"/>
      <c r="J182" s="187">
        <f>ROUND(I182*H182,2)</f>
        <v>0</v>
      </c>
      <c r="K182" s="183" t="s">
        <v>171</v>
      </c>
      <c r="L182" s="42"/>
      <c r="M182" s="188" t="s">
        <v>19</v>
      </c>
      <c r="N182" s="189" t="s">
        <v>41</v>
      </c>
      <c r="O182" s="67"/>
      <c r="P182" s="190">
        <f>O182*H182</f>
        <v>0</v>
      </c>
      <c r="Q182" s="190">
        <v>3.0000000000000001E-5</v>
      </c>
      <c r="R182" s="190">
        <f>Q182*H182</f>
        <v>3.0000000000000001E-5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226</v>
      </c>
      <c r="AT182" s="192" t="s">
        <v>167</v>
      </c>
      <c r="AU182" s="192" t="s">
        <v>85</v>
      </c>
      <c r="AY182" s="20" t="s">
        <v>165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79</v>
      </c>
      <c r="BK182" s="193">
        <f>ROUND(I182*H182,2)</f>
        <v>0</v>
      </c>
      <c r="BL182" s="20" t="s">
        <v>226</v>
      </c>
      <c r="BM182" s="192" t="s">
        <v>4915</v>
      </c>
    </row>
    <row r="183" spans="1:65" s="2" customFormat="1" ht="11.25">
      <c r="A183" s="37"/>
      <c r="B183" s="38"/>
      <c r="C183" s="39"/>
      <c r="D183" s="194" t="s">
        <v>172</v>
      </c>
      <c r="E183" s="39"/>
      <c r="F183" s="195" t="s">
        <v>4916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172</v>
      </c>
      <c r="AU183" s="20" t="s">
        <v>85</v>
      </c>
    </row>
    <row r="184" spans="1:65" s="2" customFormat="1" ht="24.2" customHeight="1">
      <c r="A184" s="37"/>
      <c r="B184" s="38"/>
      <c r="C184" s="233" t="s">
        <v>312</v>
      </c>
      <c r="D184" s="233" t="s">
        <v>502</v>
      </c>
      <c r="E184" s="234" t="s">
        <v>4917</v>
      </c>
      <c r="F184" s="235" t="s">
        <v>4918</v>
      </c>
      <c r="G184" s="236" t="s">
        <v>290</v>
      </c>
      <c r="H184" s="237">
        <v>1</v>
      </c>
      <c r="I184" s="238"/>
      <c r="J184" s="239">
        <f>ROUND(I184*H184,2)</f>
        <v>0</v>
      </c>
      <c r="K184" s="235" t="s">
        <v>171</v>
      </c>
      <c r="L184" s="240"/>
      <c r="M184" s="241" t="s">
        <v>19</v>
      </c>
      <c r="N184" s="242" t="s">
        <v>41</v>
      </c>
      <c r="O184" s="67"/>
      <c r="P184" s="190">
        <f>O184*H184</f>
        <v>0</v>
      </c>
      <c r="Q184" s="190">
        <v>2.8E-3</v>
      </c>
      <c r="R184" s="190">
        <f>Q184*H184</f>
        <v>2.8E-3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297</v>
      </c>
      <c r="AT184" s="192" t="s">
        <v>502</v>
      </c>
      <c r="AU184" s="192" t="s">
        <v>85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226</v>
      </c>
      <c r="BM184" s="192" t="s">
        <v>4919</v>
      </c>
    </row>
    <row r="185" spans="1:65" s="2" customFormat="1" ht="21.75" customHeight="1">
      <c r="A185" s="37"/>
      <c r="B185" s="38"/>
      <c r="C185" s="181" t="s">
        <v>426</v>
      </c>
      <c r="D185" s="181" t="s">
        <v>167</v>
      </c>
      <c r="E185" s="182" t="s">
        <v>4920</v>
      </c>
      <c r="F185" s="183" t="s">
        <v>4921</v>
      </c>
      <c r="G185" s="184" t="s">
        <v>290</v>
      </c>
      <c r="H185" s="185">
        <v>1</v>
      </c>
      <c r="I185" s="186"/>
      <c r="J185" s="187">
        <f>ROUND(I185*H185,2)</f>
        <v>0</v>
      </c>
      <c r="K185" s="183" t="s">
        <v>171</v>
      </c>
      <c r="L185" s="42"/>
      <c r="M185" s="188" t="s">
        <v>19</v>
      </c>
      <c r="N185" s="189" t="s">
        <v>41</v>
      </c>
      <c r="O185" s="67"/>
      <c r="P185" s="190">
        <f>O185*H185</f>
        <v>0</v>
      </c>
      <c r="Q185" s="190">
        <v>1.2999999999999999E-4</v>
      </c>
      <c r="R185" s="190">
        <f>Q185*H185</f>
        <v>1.2999999999999999E-4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226</v>
      </c>
      <c r="AT185" s="192" t="s">
        <v>167</v>
      </c>
      <c r="AU185" s="192" t="s">
        <v>85</v>
      </c>
      <c r="AY185" s="20" t="s">
        <v>165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226</v>
      </c>
      <c r="BM185" s="192" t="s">
        <v>4922</v>
      </c>
    </row>
    <row r="186" spans="1:65" s="2" customFormat="1" ht="11.25">
      <c r="A186" s="37"/>
      <c r="B186" s="38"/>
      <c r="C186" s="39"/>
      <c r="D186" s="194" t="s">
        <v>172</v>
      </c>
      <c r="E186" s="39"/>
      <c r="F186" s="195" t="s">
        <v>4923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172</v>
      </c>
      <c r="AU186" s="20" t="s">
        <v>85</v>
      </c>
    </row>
    <row r="187" spans="1:65" s="2" customFormat="1" ht="24.2" customHeight="1">
      <c r="A187" s="37"/>
      <c r="B187" s="38"/>
      <c r="C187" s="181" t="s">
        <v>318</v>
      </c>
      <c r="D187" s="181" t="s">
        <v>167</v>
      </c>
      <c r="E187" s="182" t="s">
        <v>4924</v>
      </c>
      <c r="F187" s="183" t="s">
        <v>4925</v>
      </c>
      <c r="G187" s="184" t="s">
        <v>290</v>
      </c>
      <c r="H187" s="185">
        <v>3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41</v>
      </c>
      <c r="O187" s="67"/>
      <c r="P187" s="190">
        <f>O187*H187</f>
        <v>0</v>
      </c>
      <c r="Q187" s="190">
        <v>2.1000000000000001E-4</v>
      </c>
      <c r="R187" s="190">
        <f>Q187*H187</f>
        <v>6.3000000000000003E-4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85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4926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4927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85</v>
      </c>
    </row>
    <row r="189" spans="1:65" s="2" customFormat="1" ht="24.2" customHeight="1">
      <c r="A189" s="37"/>
      <c r="B189" s="38"/>
      <c r="C189" s="181" t="s">
        <v>438</v>
      </c>
      <c r="D189" s="181" t="s">
        <v>167</v>
      </c>
      <c r="E189" s="182" t="s">
        <v>4928</v>
      </c>
      <c r="F189" s="183" t="s">
        <v>4929</v>
      </c>
      <c r="G189" s="184" t="s">
        <v>290</v>
      </c>
      <c r="H189" s="185">
        <v>2</v>
      </c>
      <c r="I189" s="186"/>
      <c r="J189" s="187">
        <f>ROUND(I189*H189,2)</f>
        <v>0</v>
      </c>
      <c r="K189" s="183" t="s">
        <v>171</v>
      </c>
      <c r="L189" s="42"/>
      <c r="M189" s="188" t="s">
        <v>19</v>
      </c>
      <c r="N189" s="189" t="s">
        <v>41</v>
      </c>
      <c r="O189" s="67"/>
      <c r="P189" s="190">
        <f>O189*H189</f>
        <v>0</v>
      </c>
      <c r="Q189" s="190">
        <v>1.8000000000000001E-4</v>
      </c>
      <c r="R189" s="190">
        <f>Q189*H189</f>
        <v>3.6000000000000002E-4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226</v>
      </c>
      <c r="AT189" s="192" t="s">
        <v>167</v>
      </c>
      <c r="AU189" s="192" t="s">
        <v>85</v>
      </c>
      <c r="AY189" s="20" t="s">
        <v>165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4930</v>
      </c>
    </row>
    <row r="190" spans="1:65" s="2" customFormat="1" ht="11.25">
      <c r="A190" s="37"/>
      <c r="B190" s="38"/>
      <c r="C190" s="39"/>
      <c r="D190" s="194" t="s">
        <v>172</v>
      </c>
      <c r="E190" s="39"/>
      <c r="F190" s="195" t="s">
        <v>4931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172</v>
      </c>
      <c r="AU190" s="20" t="s">
        <v>85</v>
      </c>
    </row>
    <row r="191" spans="1:65" s="2" customFormat="1" ht="33" customHeight="1">
      <c r="A191" s="37"/>
      <c r="B191" s="38"/>
      <c r="C191" s="181" t="s">
        <v>324</v>
      </c>
      <c r="D191" s="181" t="s">
        <v>167</v>
      </c>
      <c r="E191" s="182" t="s">
        <v>4484</v>
      </c>
      <c r="F191" s="183" t="s">
        <v>4485</v>
      </c>
      <c r="G191" s="184" t="s">
        <v>170</v>
      </c>
      <c r="H191" s="185">
        <v>3</v>
      </c>
      <c r="I191" s="186"/>
      <c r="J191" s="187">
        <f>ROUND(I191*H191,2)</f>
        <v>0</v>
      </c>
      <c r="K191" s="183" t="s">
        <v>171</v>
      </c>
      <c r="L191" s="42"/>
      <c r="M191" s="188" t="s">
        <v>19</v>
      </c>
      <c r="N191" s="189" t="s">
        <v>41</v>
      </c>
      <c r="O191" s="67"/>
      <c r="P191" s="190">
        <f>O191*H191</f>
        <v>0</v>
      </c>
      <c r="Q191" s="190">
        <v>9.7999999999999997E-4</v>
      </c>
      <c r="R191" s="190">
        <f>Q191*H191</f>
        <v>2.9399999999999999E-3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226</v>
      </c>
      <c r="AT191" s="192" t="s">
        <v>167</v>
      </c>
      <c r="AU191" s="192" t="s">
        <v>85</v>
      </c>
      <c r="AY191" s="20" t="s">
        <v>165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226</v>
      </c>
      <c r="BM191" s="192" t="s">
        <v>4932</v>
      </c>
    </row>
    <row r="192" spans="1:65" s="2" customFormat="1" ht="11.25">
      <c r="A192" s="37"/>
      <c r="B192" s="38"/>
      <c r="C192" s="39"/>
      <c r="D192" s="194" t="s">
        <v>172</v>
      </c>
      <c r="E192" s="39"/>
      <c r="F192" s="195" t="s">
        <v>4487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172</v>
      </c>
      <c r="AU192" s="20" t="s">
        <v>85</v>
      </c>
    </row>
    <row r="193" spans="1:65" s="2" customFormat="1" ht="55.5" customHeight="1">
      <c r="A193" s="37"/>
      <c r="B193" s="38"/>
      <c r="C193" s="181" t="s">
        <v>449</v>
      </c>
      <c r="D193" s="181" t="s">
        <v>167</v>
      </c>
      <c r="E193" s="182" t="s">
        <v>4568</v>
      </c>
      <c r="F193" s="183" t="s">
        <v>4569</v>
      </c>
      <c r="G193" s="184" t="s">
        <v>170</v>
      </c>
      <c r="H193" s="185">
        <v>3</v>
      </c>
      <c r="I193" s="186"/>
      <c r="J193" s="187">
        <f>ROUND(I193*H193,2)</f>
        <v>0</v>
      </c>
      <c r="K193" s="183" t="s">
        <v>171</v>
      </c>
      <c r="L193" s="42"/>
      <c r="M193" s="188" t="s">
        <v>19</v>
      </c>
      <c r="N193" s="189" t="s">
        <v>41</v>
      </c>
      <c r="O193" s="67"/>
      <c r="P193" s="190">
        <f>O193*H193</f>
        <v>0</v>
      </c>
      <c r="Q193" s="190">
        <v>6.9999999999999994E-5</v>
      </c>
      <c r="R193" s="190">
        <f>Q193*H193</f>
        <v>2.0999999999999998E-4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226</v>
      </c>
      <c r="AT193" s="192" t="s">
        <v>167</v>
      </c>
      <c r="AU193" s="192" t="s">
        <v>85</v>
      </c>
      <c r="AY193" s="20" t="s">
        <v>165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226</v>
      </c>
      <c r="BM193" s="192" t="s">
        <v>4933</v>
      </c>
    </row>
    <row r="194" spans="1:65" s="2" customFormat="1" ht="11.25">
      <c r="A194" s="37"/>
      <c r="B194" s="38"/>
      <c r="C194" s="39"/>
      <c r="D194" s="194" t="s">
        <v>172</v>
      </c>
      <c r="E194" s="39"/>
      <c r="F194" s="195" t="s">
        <v>4571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172</v>
      </c>
      <c r="AU194" s="20" t="s">
        <v>85</v>
      </c>
    </row>
    <row r="195" spans="1:65" s="12" customFormat="1" ht="22.9" customHeight="1">
      <c r="B195" s="165"/>
      <c r="C195" s="166"/>
      <c r="D195" s="167" t="s">
        <v>68</v>
      </c>
      <c r="E195" s="179" t="s">
        <v>2712</v>
      </c>
      <c r="F195" s="179" t="s">
        <v>4934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SUM(P196:P221)</f>
        <v>0</v>
      </c>
      <c r="Q195" s="173"/>
      <c r="R195" s="174">
        <f>SUM(R196:R221)</f>
        <v>0.40245999999999993</v>
      </c>
      <c r="S195" s="173"/>
      <c r="T195" s="175">
        <f>SUM(T196:T221)</f>
        <v>0</v>
      </c>
      <c r="AR195" s="176" t="s">
        <v>79</v>
      </c>
      <c r="AT195" s="177" t="s">
        <v>68</v>
      </c>
      <c r="AU195" s="177" t="s">
        <v>73</v>
      </c>
      <c r="AY195" s="176" t="s">
        <v>165</v>
      </c>
      <c r="BK195" s="178">
        <f>SUM(BK196:BK221)</f>
        <v>0</v>
      </c>
    </row>
    <row r="196" spans="1:65" s="2" customFormat="1" ht="37.9" customHeight="1">
      <c r="A196" s="37"/>
      <c r="B196" s="38"/>
      <c r="C196" s="181" t="s">
        <v>330</v>
      </c>
      <c r="D196" s="181" t="s">
        <v>167</v>
      </c>
      <c r="E196" s="182" t="s">
        <v>4935</v>
      </c>
      <c r="F196" s="183" t="s">
        <v>4936</v>
      </c>
      <c r="G196" s="184" t="s">
        <v>290</v>
      </c>
      <c r="H196" s="185">
        <v>1</v>
      </c>
      <c r="I196" s="186"/>
      <c r="J196" s="187">
        <f>ROUND(I196*H196,2)</f>
        <v>0</v>
      </c>
      <c r="K196" s="183" t="s">
        <v>171</v>
      </c>
      <c r="L196" s="42"/>
      <c r="M196" s="188" t="s">
        <v>19</v>
      </c>
      <c r="N196" s="189" t="s">
        <v>41</v>
      </c>
      <c r="O196" s="67"/>
      <c r="P196" s="190">
        <f>O196*H196</f>
        <v>0</v>
      </c>
      <c r="Q196" s="190">
        <v>0.12314</v>
      </c>
      <c r="R196" s="190">
        <f>Q196*H196</f>
        <v>0.12314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226</v>
      </c>
      <c r="AT196" s="192" t="s">
        <v>167</v>
      </c>
      <c r="AU196" s="192" t="s">
        <v>79</v>
      </c>
      <c r="AY196" s="20" t="s">
        <v>165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79</v>
      </c>
      <c r="BK196" s="193">
        <f>ROUND(I196*H196,2)</f>
        <v>0</v>
      </c>
      <c r="BL196" s="20" t="s">
        <v>226</v>
      </c>
      <c r="BM196" s="192" t="s">
        <v>4937</v>
      </c>
    </row>
    <row r="197" spans="1:65" s="2" customFormat="1" ht="11.25">
      <c r="A197" s="37"/>
      <c r="B197" s="38"/>
      <c r="C197" s="39"/>
      <c r="D197" s="194" t="s">
        <v>172</v>
      </c>
      <c r="E197" s="39"/>
      <c r="F197" s="195" t="s">
        <v>4938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172</v>
      </c>
      <c r="AU197" s="20" t="s">
        <v>79</v>
      </c>
    </row>
    <row r="198" spans="1:65" s="2" customFormat="1" ht="37.9" customHeight="1">
      <c r="A198" s="37"/>
      <c r="B198" s="38"/>
      <c r="C198" s="181" t="s">
        <v>459</v>
      </c>
      <c r="D198" s="181" t="s">
        <v>167</v>
      </c>
      <c r="E198" s="182" t="s">
        <v>4939</v>
      </c>
      <c r="F198" s="183" t="s">
        <v>4940</v>
      </c>
      <c r="G198" s="184" t="s">
        <v>4304</v>
      </c>
      <c r="H198" s="185">
        <v>1</v>
      </c>
      <c r="I198" s="186"/>
      <c r="J198" s="187">
        <f>ROUND(I198*H198,2)</f>
        <v>0</v>
      </c>
      <c r="K198" s="183" t="s">
        <v>171</v>
      </c>
      <c r="L198" s="42"/>
      <c r="M198" s="188" t="s">
        <v>19</v>
      </c>
      <c r="N198" s="189" t="s">
        <v>41</v>
      </c>
      <c r="O198" s="67"/>
      <c r="P198" s="190">
        <f>O198*H198</f>
        <v>0</v>
      </c>
      <c r="Q198" s="190">
        <v>7.1279999999999996E-2</v>
      </c>
      <c r="R198" s="190">
        <f>Q198*H198</f>
        <v>7.1279999999999996E-2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226</v>
      </c>
      <c r="AT198" s="192" t="s">
        <v>167</v>
      </c>
      <c r="AU198" s="192" t="s">
        <v>79</v>
      </c>
      <c r="AY198" s="20" t="s">
        <v>165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226</v>
      </c>
      <c r="BM198" s="192" t="s">
        <v>4941</v>
      </c>
    </row>
    <row r="199" spans="1:65" s="2" customFormat="1" ht="11.25">
      <c r="A199" s="37"/>
      <c r="B199" s="38"/>
      <c r="C199" s="39"/>
      <c r="D199" s="194" t="s">
        <v>172</v>
      </c>
      <c r="E199" s="39"/>
      <c r="F199" s="195" t="s">
        <v>4942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172</v>
      </c>
      <c r="AU199" s="20" t="s">
        <v>79</v>
      </c>
    </row>
    <row r="200" spans="1:65" s="2" customFormat="1" ht="44.25" customHeight="1">
      <c r="A200" s="37"/>
      <c r="B200" s="38"/>
      <c r="C200" s="181" t="s">
        <v>335</v>
      </c>
      <c r="D200" s="181" t="s">
        <v>167</v>
      </c>
      <c r="E200" s="182" t="s">
        <v>4943</v>
      </c>
      <c r="F200" s="183" t="s">
        <v>4944</v>
      </c>
      <c r="G200" s="184" t="s">
        <v>4304</v>
      </c>
      <c r="H200" s="185">
        <v>1</v>
      </c>
      <c r="I200" s="186"/>
      <c r="J200" s="187">
        <f>ROUND(I200*H200,2)</f>
        <v>0</v>
      </c>
      <c r="K200" s="183" t="s">
        <v>171</v>
      </c>
      <c r="L200" s="42"/>
      <c r="M200" s="188" t="s">
        <v>19</v>
      </c>
      <c r="N200" s="189" t="s">
        <v>41</v>
      </c>
      <c r="O200" s="67"/>
      <c r="P200" s="190">
        <f>O200*H200</f>
        <v>0</v>
      </c>
      <c r="Q200" s="190">
        <v>0.1457</v>
      </c>
      <c r="R200" s="190">
        <f>Q200*H200</f>
        <v>0.1457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226</v>
      </c>
      <c r="AT200" s="192" t="s">
        <v>167</v>
      </c>
      <c r="AU200" s="192" t="s">
        <v>79</v>
      </c>
      <c r="AY200" s="20" t="s">
        <v>165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226</v>
      </c>
      <c r="BM200" s="192" t="s">
        <v>4945</v>
      </c>
    </row>
    <row r="201" spans="1:65" s="2" customFormat="1" ht="11.25">
      <c r="A201" s="37"/>
      <c r="B201" s="38"/>
      <c r="C201" s="39"/>
      <c r="D201" s="194" t="s">
        <v>172</v>
      </c>
      <c r="E201" s="39"/>
      <c r="F201" s="195" t="s">
        <v>4946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172</v>
      </c>
      <c r="AU201" s="20" t="s">
        <v>79</v>
      </c>
    </row>
    <row r="202" spans="1:65" s="2" customFormat="1" ht="24.2" customHeight="1">
      <c r="A202" s="37"/>
      <c r="B202" s="38"/>
      <c r="C202" s="181" t="s">
        <v>469</v>
      </c>
      <c r="D202" s="181" t="s">
        <v>167</v>
      </c>
      <c r="E202" s="182" t="s">
        <v>4947</v>
      </c>
      <c r="F202" s="183" t="s">
        <v>4948</v>
      </c>
      <c r="G202" s="184" t="s">
        <v>4304</v>
      </c>
      <c r="H202" s="185">
        <v>1</v>
      </c>
      <c r="I202" s="186"/>
      <c r="J202" s="187">
        <f>ROUND(I202*H202,2)</f>
        <v>0</v>
      </c>
      <c r="K202" s="183" t="s">
        <v>171</v>
      </c>
      <c r="L202" s="42"/>
      <c r="M202" s="188" t="s">
        <v>19</v>
      </c>
      <c r="N202" s="189" t="s">
        <v>41</v>
      </c>
      <c r="O202" s="67"/>
      <c r="P202" s="190">
        <f>O202*H202</f>
        <v>0</v>
      </c>
      <c r="Q202" s="190">
        <v>2.0600000000000002E-3</v>
      </c>
      <c r="R202" s="190">
        <f>Q202*H202</f>
        <v>2.0600000000000002E-3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226</v>
      </c>
      <c r="AT202" s="192" t="s">
        <v>167</v>
      </c>
      <c r="AU202" s="192" t="s">
        <v>79</v>
      </c>
      <c r="AY202" s="20" t="s">
        <v>165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226</v>
      </c>
      <c r="BM202" s="192" t="s">
        <v>4949</v>
      </c>
    </row>
    <row r="203" spans="1:65" s="2" customFormat="1" ht="11.25">
      <c r="A203" s="37"/>
      <c r="B203" s="38"/>
      <c r="C203" s="39"/>
      <c r="D203" s="194" t="s">
        <v>172</v>
      </c>
      <c r="E203" s="39"/>
      <c r="F203" s="195" t="s">
        <v>4950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172</v>
      </c>
      <c r="AU203" s="20" t="s">
        <v>79</v>
      </c>
    </row>
    <row r="204" spans="1:65" s="2" customFormat="1" ht="24.2" customHeight="1">
      <c r="A204" s="37"/>
      <c r="B204" s="38"/>
      <c r="C204" s="181" t="s">
        <v>351</v>
      </c>
      <c r="D204" s="181" t="s">
        <v>167</v>
      </c>
      <c r="E204" s="182" t="s">
        <v>4951</v>
      </c>
      <c r="F204" s="183" t="s">
        <v>4952</v>
      </c>
      <c r="G204" s="184" t="s">
        <v>4304</v>
      </c>
      <c r="H204" s="185">
        <v>3</v>
      </c>
      <c r="I204" s="186"/>
      <c r="J204" s="187">
        <f>ROUND(I204*H204,2)</f>
        <v>0</v>
      </c>
      <c r="K204" s="183" t="s">
        <v>171</v>
      </c>
      <c r="L204" s="42"/>
      <c r="M204" s="188" t="s">
        <v>19</v>
      </c>
      <c r="N204" s="189" t="s">
        <v>41</v>
      </c>
      <c r="O204" s="67"/>
      <c r="P204" s="190">
        <f>O204*H204</f>
        <v>0</v>
      </c>
      <c r="Q204" s="190">
        <v>3.8999999999999998E-3</v>
      </c>
      <c r="R204" s="190">
        <f>Q204*H204</f>
        <v>1.1699999999999999E-2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226</v>
      </c>
      <c r="AT204" s="192" t="s">
        <v>167</v>
      </c>
      <c r="AU204" s="192" t="s">
        <v>79</v>
      </c>
      <c r="AY204" s="20" t="s">
        <v>165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79</v>
      </c>
      <c r="BK204" s="193">
        <f>ROUND(I204*H204,2)</f>
        <v>0</v>
      </c>
      <c r="BL204" s="20" t="s">
        <v>226</v>
      </c>
      <c r="BM204" s="192" t="s">
        <v>4953</v>
      </c>
    </row>
    <row r="205" spans="1:65" s="2" customFormat="1" ht="11.25">
      <c r="A205" s="37"/>
      <c r="B205" s="38"/>
      <c r="C205" s="39"/>
      <c r="D205" s="194" t="s">
        <v>172</v>
      </c>
      <c r="E205" s="39"/>
      <c r="F205" s="195" t="s">
        <v>4954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172</v>
      </c>
      <c r="AU205" s="20" t="s">
        <v>79</v>
      </c>
    </row>
    <row r="206" spans="1:65" s="2" customFormat="1" ht="37.9" customHeight="1">
      <c r="A206" s="37"/>
      <c r="B206" s="38"/>
      <c r="C206" s="181" t="s">
        <v>480</v>
      </c>
      <c r="D206" s="181" t="s">
        <v>167</v>
      </c>
      <c r="E206" s="182" t="s">
        <v>4955</v>
      </c>
      <c r="F206" s="183" t="s">
        <v>4956</v>
      </c>
      <c r="G206" s="184" t="s">
        <v>4304</v>
      </c>
      <c r="H206" s="185">
        <v>1</v>
      </c>
      <c r="I206" s="186"/>
      <c r="J206" s="187">
        <f>ROUND(I206*H206,2)</f>
        <v>0</v>
      </c>
      <c r="K206" s="183" t="s">
        <v>171</v>
      </c>
      <c r="L206" s="42"/>
      <c r="M206" s="188" t="s">
        <v>19</v>
      </c>
      <c r="N206" s="189" t="s">
        <v>41</v>
      </c>
      <c r="O206" s="67"/>
      <c r="P206" s="190">
        <f>O206*H206</f>
        <v>0</v>
      </c>
      <c r="Q206" s="190">
        <v>1.137E-2</v>
      </c>
      <c r="R206" s="190">
        <f>Q206*H206</f>
        <v>1.137E-2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226</v>
      </c>
      <c r="AT206" s="192" t="s">
        <v>167</v>
      </c>
      <c r="AU206" s="192" t="s">
        <v>79</v>
      </c>
      <c r="AY206" s="20" t="s">
        <v>165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226</v>
      </c>
      <c r="BM206" s="192" t="s">
        <v>4957</v>
      </c>
    </row>
    <row r="207" spans="1:65" s="2" customFormat="1" ht="11.25">
      <c r="A207" s="37"/>
      <c r="B207" s="38"/>
      <c r="C207" s="39"/>
      <c r="D207" s="194" t="s">
        <v>172</v>
      </c>
      <c r="E207" s="39"/>
      <c r="F207" s="195" t="s">
        <v>4958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172</v>
      </c>
      <c r="AU207" s="20" t="s">
        <v>79</v>
      </c>
    </row>
    <row r="208" spans="1:65" s="2" customFormat="1" ht="37.9" customHeight="1">
      <c r="A208" s="37"/>
      <c r="B208" s="38"/>
      <c r="C208" s="181" t="s">
        <v>360</v>
      </c>
      <c r="D208" s="181" t="s">
        <v>167</v>
      </c>
      <c r="E208" s="182" t="s">
        <v>4959</v>
      </c>
      <c r="F208" s="183" t="s">
        <v>4960</v>
      </c>
      <c r="G208" s="184" t="s">
        <v>4304</v>
      </c>
      <c r="H208" s="185">
        <v>1</v>
      </c>
      <c r="I208" s="186"/>
      <c r="J208" s="187">
        <f>ROUND(I208*H208,2)</f>
        <v>0</v>
      </c>
      <c r="K208" s="183" t="s">
        <v>171</v>
      </c>
      <c r="L208" s="42"/>
      <c r="M208" s="188" t="s">
        <v>19</v>
      </c>
      <c r="N208" s="189" t="s">
        <v>41</v>
      </c>
      <c r="O208" s="67"/>
      <c r="P208" s="190">
        <f>O208*H208</f>
        <v>0</v>
      </c>
      <c r="Q208" s="190">
        <v>6.4999999999999997E-4</v>
      </c>
      <c r="R208" s="190">
        <f>Q208*H208</f>
        <v>6.4999999999999997E-4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226</v>
      </c>
      <c r="AT208" s="192" t="s">
        <v>167</v>
      </c>
      <c r="AU208" s="192" t="s">
        <v>79</v>
      </c>
      <c r="AY208" s="20" t="s">
        <v>165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226</v>
      </c>
      <c r="BM208" s="192" t="s">
        <v>4961</v>
      </c>
    </row>
    <row r="209" spans="1:65" s="2" customFormat="1" ht="11.25">
      <c r="A209" s="37"/>
      <c r="B209" s="38"/>
      <c r="C209" s="39"/>
      <c r="D209" s="194" t="s">
        <v>172</v>
      </c>
      <c r="E209" s="39"/>
      <c r="F209" s="195" t="s">
        <v>4962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172</v>
      </c>
      <c r="AU209" s="20" t="s">
        <v>79</v>
      </c>
    </row>
    <row r="210" spans="1:65" s="2" customFormat="1" ht="37.9" customHeight="1">
      <c r="A210" s="37"/>
      <c r="B210" s="38"/>
      <c r="C210" s="181" t="s">
        <v>490</v>
      </c>
      <c r="D210" s="181" t="s">
        <v>167</v>
      </c>
      <c r="E210" s="182" t="s">
        <v>4963</v>
      </c>
      <c r="F210" s="183" t="s">
        <v>4964</v>
      </c>
      <c r="G210" s="184" t="s">
        <v>4304</v>
      </c>
      <c r="H210" s="185">
        <v>1</v>
      </c>
      <c r="I210" s="186"/>
      <c r="J210" s="187">
        <f>ROUND(I210*H210,2)</f>
        <v>0</v>
      </c>
      <c r="K210" s="183" t="s">
        <v>171</v>
      </c>
      <c r="L210" s="42"/>
      <c r="M210" s="188" t="s">
        <v>19</v>
      </c>
      <c r="N210" s="189" t="s">
        <v>41</v>
      </c>
      <c r="O210" s="67"/>
      <c r="P210" s="190">
        <f>O210*H210</f>
        <v>0</v>
      </c>
      <c r="Q210" s="190">
        <v>1.4499999999999999E-3</v>
      </c>
      <c r="R210" s="190">
        <f>Q210*H210</f>
        <v>1.4499999999999999E-3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226</v>
      </c>
      <c r="AT210" s="192" t="s">
        <v>167</v>
      </c>
      <c r="AU210" s="192" t="s">
        <v>79</v>
      </c>
      <c r="AY210" s="20" t="s">
        <v>165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226</v>
      </c>
      <c r="BM210" s="192" t="s">
        <v>4965</v>
      </c>
    </row>
    <row r="211" spans="1:65" s="2" customFormat="1" ht="11.25">
      <c r="A211" s="37"/>
      <c r="B211" s="38"/>
      <c r="C211" s="39"/>
      <c r="D211" s="194" t="s">
        <v>172</v>
      </c>
      <c r="E211" s="39"/>
      <c r="F211" s="195" t="s">
        <v>4966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172</v>
      </c>
      <c r="AU211" s="20" t="s">
        <v>79</v>
      </c>
    </row>
    <row r="212" spans="1:65" s="2" customFormat="1" ht="37.9" customHeight="1">
      <c r="A212" s="37"/>
      <c r="B212" s="38"/>
      <c r="C212" s="181" t="s">
        <v>388</v>
      </c>
      <c r="D212" s="181" t="s">
        <v>167</v>
      </c>
      <c r="E212" s="182" t="s">
        <v>4967</v>
      </c>
      <c r="F212" s="183" t="s">
        <v>4968</v>
      </c>
      <c r="G212" s="184" t="s">
        <v>290</v>
      </c>
      <c r="H212" s="185">
        <v>1</v>
      </c>
      <c r="I212" s="186"/>
      <c r="J212" s="187">
        <f>ROUND(I212*H212,2)</f>
        <v>0</v>
      </c>
      <c r="K212" s="183" t="s">
        <v>171</v>
      </c>
      <c r="L212" s="42"/>
      <c r="M212" s="188" t="s">
        <v>19</v>
      </c>
      <c r="N212" s="189" t="s">
        <v>41</v>
      </c>
      <c r="O212" s="67"/>
      <c r="P212" s="190">
        <f>O212*H212</f>
        <v>0</v>
      </c>
      <c r="Q212" s="190">
        <v>6.7000000000000002E-4</v>
      </c>
      <c r="R212" s="190">
        <f>Q212*H212</f>
        <v>6.7000000000000002E-4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226</v>
      </c>
      <c r="AT212" s="192" t="s">
        <v>167</v>
      </c>
      <c r="AU212" s="192" t="s">
        <v>79</v>
      </c>
      <c r="AY212" s="20" t="s">
        <v>165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79</v>
      </c>
      <c r="BK212" s="193">
        <f>ROUND(I212*H212,2)</f>
        <v>0</v>
      </c>
      <c r="BL212" s="20" t="s">
        <v>226</v>
      </c>
      <c r="BM212" s="192" t="s">
        <v>4969</v>
      </c>
    </row>
    <row r="213" spans="1:65" s="2" customFormat="1" ht="11.25">
      <c r="A213" s="37"/>
      <c r="B213" s="38"/>
      <c r="C213" s="39"/>
      <c r="D213" s="194" t="s">
        <v>172</v>
      </c>
      <c r="E213" s="39"/>
      <c r="F213" s="195" t="s">
        <v>4970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172</v>
      </c>
      <c r="AU213" s="20" t="s">
        <v>79</v>
      </c>
    </row>
    <row r="214" spans="1:65" s="2" customFormat="1" ht="55.5" customHeight="1">
      <c r="A214" s="37"/>
      <c r="B214" s="38"/>
      <c r="C214" s="181" t="s">
        <v>501</v>
      </c>
      <c r="D214" s="181" t="s">
        <v>167</v>
      </c>
      <c r="E214" s="182" t="s">
        <v>4971</v>
      </c>
      <c r="F214" s="183" t="s">
        <v>4972</v>
      </c>
      <c r="G214" s="184" t="s">
        <v>4304</v>
      </c>
      <c r="H214" s="185">
        <v>3</v>
      </c>
      <c r="I214" s="186"/>
      <c r="J214" s="187">
        <f>ROUND(I214*H214,2)</f>
        <v>0</v>
      </c>
      <c r="K214" s="183" t="s">
        <v>171</v>
      </c>
      <c r="L214" s="42"/>
      <c r="M214" s="188" t="s">
        <v>19</v>
      </c>
      <c r="N214" s="189" t="s">
        <v>41</v>
      </c>
      <c r="O214" s="67"/>
      <c r="P214" s="190">
        <f>O214*H214</f>
        <v>0</v>
      </c>
      <c r="Q214" s="190">
        <v>9.2800000000000001E-3</v>
      </c>
      <c r="R214" s="190">
        <f>Q214*H214</f>
        <v>2.784E-2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226</v>
      </c>
      <c r="AT214" s="192" t="s">
        <v>167</v>
      </c>
      <c r="AU214" s="192" t="s">
        <v>79</v>
      </c>
      <c r="AY214" s="20" t="s">
        <v>165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226</v>
      </c>
      <c r="BM214" s="192" t="s">
        <v>4973</v>
      </c>
    </row>
    <row r="215" spans="1:65" s="2" customFormat="1" ht="11.25">
      <c r="A215" s="37"/>
      <c r="B215" s="38"/>
      <c r="C215" s="39"/>
      <c r="D215" s="194" t="s">
        <v>172</v>
      </c>
      <c r="E215" s="39"/>
      <c r="F215" s="195" t="s">
        <v>4974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172</v>
      </c>
      <c r="AU215" s="20" t="s">
        <v>79</v>
      </c>
    </row>
    <row r="216" spans="1:65" s="13" customFormat="1" ht="11.25">
      <c r="B216" s="199"/>
      <c r="C216" s="200"/>
      <c r="D216" s="201" t="s">
        <v>181</v>
      </c>
      <c r="E216" s="202" t="s">
        <v>19</v>
      </c>
      <c r="F216" s="203" t="s">
        <v>4975</v>
      </c>
      <c r="G216" s="200"/>
      <c r="H216" s="204">
        <v>3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181</v>
      </c>
      <c r="AU216" s="210" t="s">
        <v>79</v>
      </c>
      <c r="AV216" s="13" t="s">
        <v>79</v>
      </c>
      <c r="AW216" s="13" t="s">
        <v>31</v>
      </c>
      <c r="AX216" s="13" t="s">
        <v>73</v>
      </c>
      <c r="AY216" s="210" t="s">
        <v>165</v>
      </c>
    </row>
    <row r="217" spans="1:65" s="2" customFormat="1" ht="49.15" customHeight="1">
      <c r="A217" s="37"/>
      <c r="B217" s="38"/>
      <c r="C217" s="181" t="s">
        <v>400</v>
      </c>
      <c r="D217" s="181" t="s">
        <v>167</v>
      </c>
      <c r="E217" s="182" t="s">
        <v>4976</v>
      </c>
      <c r="F217" s="183" t="s">
        <v>4977</v>
      </c>
      <c r="G217" s="184" t="s">
        <v>256</v>
      </c>
      <c r="H217" s="185">
        <v>0.40200000000000002</v>
      </c>
      <c r="I217" s="186"/>
      <c r="J217" s="187">
        <f>ROUND(I217*H217,2)</f>
        <v>0</v>
      </c>
      <c r="K217" s="183" t="s">
        <v>171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226</v>
      </c>
      <c r="AT217" s="192" t="s">
        <v>167</v>
      </c>
      <c r="AU217" s="192" t="s">
        <v>79</v>
      </c>
      <c r="AY217" s="20" t="s">
        <v>165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226</v>
      </c>
      <c r="BM217" s="192" t="s">
        <v>4978</v>
      </c>
    </row>
    <row r="218" spans="1:65" s="2" customFormat="1" ht="11.25">
      <c r="A218" s="37"/>
      <c r="B218" s="38"/>
      <c r="C218" s="39"/>
      <c r="D218" s="194" t="s">
        <v>172</v>
      </c>
      <c r="E218" s="39"/>
      <c r="F218" s="195" t="s">
        <v>4979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172</v>
      </c>
      <c r="AU218" s="20" t="s">
        <v>79</v>
      </c>
    </row>
    <row r="219" spans="1:65" s="2" customFormat="1" ht="24.2" customHeight="1">
      <c r="A219" s="37"/>
      <c r="B219" s="38"/>
      <c r="C219" s="181" t="s">
        <v>513</v>
      </c>
      <c r="D219" s="181" t="s">
        <v>167</v>
      </c>
      <c r="E219" s="182" t="s">
        <v>4980</v>
      </c>
      <c r="F219" s="183" t="s">
        <v>4981</v>
      </c>
      <c r="G219" s="184" t="s">
        <v>290</v>
      </c>
      <c r="H219" s="185">
        <v>2</v>
      </c>
      <c r="I219" s="186"/>
      <c r="J219" s="187">
        <f>ROUND(I219*H219,2)</f>
        <v>0</v>
      </c>
      <c r="K219" s="183" t="s">
        <v>171</v>
      </c>
      <c r="L219" s="42"/>
      <c r="M219" s="188" t="s">
        <v>19</v>
      </c>
      <c r="N219" s="189" t="s">
        <v>41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226</v>
      </c>
      <c r="AT219" s="192" t="s">
        <v>167</v>
      </c>
      <c r="AU219" s="192" t="s">
        <v>79</v>
      </c>
      <c r="AY219" s="20" t="s">
        <v>165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79</v>
      </c>
      <c r="BK219" s="193">
        <f>ROUND(I219*H219,2)</f>
        <v>0</v>
      </c>
      <c r="BL219" s="20" t="s">
        <v>226</v>
      </c>
      <c r="BM219" s="192" t="s">
        <v>4982</v>
      </c>
    </row>
    <row r="220" spans="1:65" s="2" customFormat="1" ht="11.25">
      <c r="A220" s="37"/>
      <c r="B220" s="38"/>
      <c r="C220" s="39"/>
      <c r="D220" s="194" t="s">
        <v>172</v>
      </c>
      <c r="E220" s="39"/>
      <c r="F220" s="195" t="s">
        <v>4983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172</v>
      </c>
      <c r="AU220" s="20" t="s">
        <v>79</v>
      </c>
    </row>
    <row r="221" spans="1:65" s="2" customFormat="1" ht="24.2" customHeight="1">
      <c r="A221" s="37"/>
      <c r="B221" s="38"/>
      <c r="C221" s="233" t="s">
        <v>421</v>
      </c>
      <c r="D221" s="233" t="s">
        <v>502</v>
      </c>
      <c r="E221" s="234" t="s">
        <v>4984</v>
      </c>
      <c r="F221" s="235" t="s">
        <v>4985</v>
      </c>
      <c r="G221" s="236" t="s">
        <v>290</v>
      </c>
      <c r="H221" s="237">
        <v>2</v>
      </c>
      <c r="I221" s="238"/>
      <c r="J221" s="239">
        <f>ROUND(I221*H221,2)</f>
        <v>0</v>
      </c>
      <c r="K221" s="235" t="s">
        <v>171</v>
      </c>
      <c r="L221" s="240"/>
      <c r="M221" s="241" t="s">
        <v>19</v>
      </c>
      <c r="N221" s="242" t="s">
        <v>41</v>
      </c>
      <c r="O221" s="67"/>
      <c r="P221" s="190">
        <f>O221*H221</f>
        <v>0</v>
      </c>
      <c r="Q221" s="190">
        <v>3.3E-3</v>
      </c>
      <c r="R221" s="190">
        <f>Q221*H221</f>
        <v>6.6E-3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297</v>
      </c>
      <c r="AT221" s="192" t="s">
        <v>502</v>
      </c>
      <c r="AU221" s="192" t="s">
        <v>79</v>
      </c>
      <c r="AY221" s="20" t="s">
        <v>165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226</v>
      </c>
      <c r="BM221" s="192" t="s">
        <v>4986</v>
      </c>
    </row>
    <row r="222" spans="1:65" s="12" customFormat="1" ht="22.9" customHeight="1">
      <c r="B222" s="165"/>
      <c r="C222" s="166"/>
      <c r="D222" s="167" t="s">
        <v>68</v>
      </c>
      <c r="E222" s="179" t="s">
        <v>4987</v>
      </c>
      <c r="F222" s="179" t="s">
        <v>4988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SUM(P223:P249)</f>
        <v>0</v>
      </c>
      <c r="Q222" s="173"/>
      <c r="R222" s="174">
        <f>SUM(R223:R249)</f>
        <v>0.24473000000000003</v>
      </c>
      <c r="S222" s="173"/>
      <c r="T222" s="175">
        <f>SUM(T223:T249)</f>
        <v>0</v>
      </c>
      <c r="AR222" s="176" t="s">
        <v>79</v>
      </c>
      <c r="AT222" s="177" t="s">
        <v>68</v>
      </c>
      <c r="AU222" s="177" t="s">
        <v>73</v>
      </c>
      <c r="AY222" s="176" t="s">
        <v>165</v>
      </c>
      <c r="BK222" s="178">
        <f>SUM(BK223:BK249)</f>
        <v>0</v>
      </c>
    </row>
    <row r="223" spans="1:65" s="2" customFormat="1" ht="24.2" customHeight="1">
      <c r="A223" s="37"/>
      <c r="B223" s="38"/>
      <c r="C223" s="181" t="s">
        <v>523</v>
      </c>
      <c r="D223" s="181" t="s">
        <v>167</v>
      </c>
      <c r="E223" s="182" t="s">
        <v>4989</v>
      </c>
      <c r="F223" s="183" t="s">
        <v>4990</v>
      </c>
      <c r="G223" s="184" t="s">
        <v>170</v>
      </c>
      <c r="H223" s="185">
        <v>103</v>
      </c>
      <c r="I223" s="186"/>
      <c r="J223" s="187">
        <f>ROUND(I223*H223,2)</f>
        <v>0</v>
      </c>
      <c r="K223" s="183" t="s">
        <v>171</v>
      </c>
      <c r="L223" s="42"/>
      <c r="M223" s="188" t="s">
        <v>19</v>
      </c>
      <c r="N223" s="189" t="s">
        <v>41</v>
      </c>
      <c r="O223" s="67"/>
      <c r="P223" s="190">
        <f>O223*H223</f>
        <v>0</v>
      </c>
      <c r="Q223" s="190">
        <v>4.6000000000000001E-4</v>
      </c>
      <c r="R223" s="190">
        <f>Q223*H223</f>
        <v>4.7379999999999999E-2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226</v>
      </c>
      <c r="AT223" s="192" t="s">
        <v>167</v>
      </c>
      <c r="AU223" s="192" t="s">
        <v>79</v>
      </c>
      <c r="AY223" s="20" t="s">
        <v>165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79</v>
      </c>
      <c r="BK223" s="193">
        <f>ROUND(I223*H223,2)</f>
        <v>0</v>
      </c>
      <c r="BL223" s="20" t="s">
        <v>226</v>
      </c>
      <c r="BM223" s="192" t="s">
        <v>4991</v>
      </c>
    </row>
    <row r="224" spans="1:65" s="2" customFormat="1" ht="11.25">
      <c r="A224" s="37"/>
      <c r="B224" s="38"/>
      <c r="C224" s="39"/>
      <c r="D224" s="194" t="s">
        <v>172</v>
      </c>
      <c r="E224" s="39"/>
      <c r="F224" s="195" t="s">
        <v>4992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172</v>
      </c>
      <c r="AU224" s="20" t="s">
        <v>79</v>
      </c>
    </row>
    <row r="225" spans="1:65" s="2" customFormat="1" ht="24.2" customHeight="1">
      <c r="A225" s="37"/>
      <c r="B225" s="38"/>
      <c r="C225" s="181" t="s">
        <v>429</v>
      </c>
      <c r="D225" s="181" t="s">
        <v>167</v>
      </c>
      <c r="E225" s="182" t="s">
        <v>4993</v>
      </c>
      <c r="F225" s="183" t="s">
        <v>4994</v>
      </c>
      <c r="G225" s="184" t="s">
        <v>170</v>
      </c>
      <c r="H225" s="185">
        <v>44</v>
      </c>
      <c r="I225" s="186"/>
      <c r="J225" s="187">
        <f>ROUND(I225*H225,2)</f>
        <v>0</v>
      </c>
      <c r="K225" s="183" t="s">
        <v>171</v>
      </c>
      <c r="L225" s="42"/>
      <c r="M225" s="188" t="s">
        <v>19</v>
      </c>
      <c r="N225" s="189" t="s">
        <v>41</v>
      </c>
      <c r="O225" s="67"/>
      <c r="P225" s="190">
        <f>O225*H225</f>
        <v>0</v>
      </c>
      <c r="Q225" s="190">
        <v>6.9999999999999999E-4</v>
      </c>
      <c r="R225" s="190">
        <f>Q225*H225</f>
        <v>3.0800000000000001E-2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226</v>
      </c>
      <c r="AT225" s="192" t="s">
        <v>167</v>
      </c>
      <c r="AU225" s="192" t="s">
        <v>79</v>
      </c>
      <c r="AY225" s="20" t="s">
        <v>165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226</v>
      </c>
      <c r="BM225" s="192" t="s">
        <v>4995</v>
      </c>
    </row>
    <row r="226" spans="1:65" s="2" customFormat="1" ht="11.25">
      <c r="A226" s="37"/>
      <c r="B226" s="38"/>
      <c r="C226" s="39"/>
      <c r="D226" s="194" t="s">
        <v>172</v>
      </c>
      <c r="E226" s="39"/>
      <c r="F226" s="195" t="s">
        <v>4996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172</v>
      </c>
      <c r="AU226" s="20" t="s">
        <v>79</v>
      </c>
    </row>
    <row r="227" spans="1:65" s="2" customFormat="1" ht="24.2" customHeight="1">
      <c r="A227" s="37"/>
      <c r="B227" s="38"/>
      <c r="C227" s="181" t="s">
        <v>534</v>
      </c>
      <c r="D227" s="181" t="s">
        <v>167</v>
      </c>
      <c r="E227" s="182" t="s">
        <v>4997</v>
      </c>
      <c r="F227" s="183" t="s">
        <v>4998</v>
      </c>
      <c r="G227" s="184" t="s">
        <v>170</v>
      </c>
      <c r="H227" s="185">
        <v>115</v>
      </c>
      <c r="I227" s="186"/>
      <c r="J227" s="187">
        <f>ROUND(I227*H227,2)</f>
        <v>0</v>
      </c>
      <c r="K227" s="183" t="s">
        <v>171</v>
      </c>
      <c r="L227" s="42"/>
      <c r="M227" s="188" t="s">
        <v>19</v>
      </c>
      <c r="N227" s="189" t="s">
        <v>41</v>
      </c>
      <c r="O227" s="67"/>
      <c r="P227" s="190">
        <f>O227*H227</f>
        <v>0</v>
      </c>
      <c r="Q227" s="190">
        <v>1.2700000000000001E-3</v>
      </c>
      <c r="R227" s="190">
        <f>Q227*H227</f>
        <v>0.14605000000000001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226</v>
      </c>
      <c r="AT227" s="192" t="s">
        <v>167</v>
      </c>
      <c r="AU227" s="192" t="s">
        <v>79</v>
      </c>
      <c r="AY227" s="20" t="s">
        <v>165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226</v>
      </c>
      <c r="BM227" s="192" t="s">
        <v>4999</v>
      </c>
    </row>
    <row r="228" spans="1:65" s="2" customFormat="1" ht="11.25">
      <c r="A228" s="37"/>
      <c r="B228" s="38"/>
      <c r="C228" s="39"/>
      <c r="D228" s="194" t="s">
        <v>172</v>
      </c>
      <c r="E228" s="39"/>
      <c r="F228" s="195" t="s">
        <v>5000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172</v>
      </c>
      <c r="AU228" s="20" t="s">
        <v>79</v>
      </c>
    </row>
    <row r="229" spans="1:65" s="2" customFormat="1" ht="24.2" customHeight="1">
      <c r="A229" s="37"/>
      <c r="B229" s="38"/>
      <c r="C229" s="181" t="s">
        <v>436</v>
      </c>
      <c r="D229" s="181" t="s">
        <v>167</v>
      </c>
      <c r="E229" s="182" t="s">
        <v>5001</v>
      </c>
      <c r="F229" s="183" t="s">
        <v>5002</v>
      </c>
      <c r="G229" s="184" t="s">
        <v>170</v>
      </c>
      <c r="H229" s="185">
        <v>5</v>
      </c>
      <c r="I229" s="186"/>
      <c r="J229" s="187">
        <f>ROUND(I229*H229,2)</f>
        <v>0</v>
      </c>
      <c r="K229" s="183" t="s">
        <v>171</v>
      </c>
      <c r="L229" s="42"/>
      <c r="M229" s="188" t="s">
        <v>19</v>
      </c>
      <c r="N229" s="189" t="s">
        <v>41</v>
      </c>
      <c r="O229" s="67"/>
      <c r="P229" s="190">
        <f>O229*H229</f>
        <v>0</v>
      </c>
      <c r="Q229" s="190">
        <v>1.5900000000000001E-3</v>
      </c>
      <c r="R229" s="190">
        <f>Q229*H229</f>
        <v>7.9500000000000005E-3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226</v>
      </c>
      <c r="AT229" s="192" t="s">
        <v>167</v>
      </c>
      <c r="AU229" s="192" t="s">
        <v>79</v>
      </c>
      <c r="AY229" s="20" t="s">
        <v>165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226</v>
      </c>
      <c r="BM229" s="192" t="s">
        <v>5003</v>
      </c>
    </row>
    <row r="230" spans="1:65" s="2" customFormat="1" ht="11.25">
      <c r="A230" s="37"/>
      <c r="B230" s="38"/>
      <c r="C230" s="39"/>
      <c r="D230" s="194" t="s">
        <v>172</v>
      </c>
      <c r="E230" s="39"/>
      <c r="F230" s="195" t="s">
        <v>5004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172</v>
      </c>
      <c r="AU230" s="20" t="s">
        <v>79</v>
      </c>
    </row>
    <row r="231" spans="1:65" s="2" customFormat="1" ht="24.2" customHeight="1">
      <c r="A231" s="37"/>
      <c r="B231" s="38"/>
      <c r="C231" s="181" t="s">
        <v>554</v>
      </c>
      <c r="D231" s="181" t="s">
        <v>167</v>
      </c>
      <c r="E231" s="182" t="s">
        <v>5005</v>
      </c>
      <c r="F231" s="183" t="s">
        <v>5006</v>
      </c>
      <c r="G231" s="184" t="s">
        <v>170</v>
      </c>
      <c r="H231" s="185">
        <v>5</v>
      </c>
      <c r="I231" s="186"/>
      <c r="J231" s="187">
        <f>ROUND(I231*H231,2)</f>
        <v>0</v>
      </c>
      <c r="K231" s="183" t="s">
        <v>171</v>
      </c>
      <c r="L231" s="42"/>
      <c r="M231" s="188" t="s">
        <v>19</v>
      </c>
      <c r="N231" s="189" t="s">
        <v>41</v>
      </c>
      <c r="O231" s="67"/>
      <c r="P231" s="190">
        <f>O231*H231</f>
        <v>0</v>
      </c>
      <c r="Q231" s="190">
        <v>1.99E-3</v>
      </c>
      <c r="R231" s="190">
        <f>Q231*H231</f>
        <v>9.9500000000000005E-3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226</v>
      </c>
      <c r="AT231" s="192" t="s">
        <v>167</v>
      </c>
      <c r="AU231" s="192" t="s">
        <v>79</v>
      </c>
      <c r="AY231" s="20" t="s">
        <v>165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226</v>
      </c>
      <c r="BM231" s="192" t="s">
        <v>5007</v>
      </c>
    </row>
    <row r="232" spans="1:65" s="2" customFormat="1" ht="11.25">
      <c r="A232" s="37"/>
      <c r="B232" s="38"/>
      <c r="C232" s="39"/>
      <c r="D232" s="194" t="s">
        <v>172</v>
      </c>
      <c r="E232" s="39"/>
      <c r="F232" s="195" t="s">
        <v>5008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172</v>
      </c>
      <c r="AU232" s="20" t="s">
        <v>79</v>
      </c>
    </row>
    <row r="233" spans="1:65" s="2" customFormat="1" ht="33" customHeight="1">
      <c r="A233" s="37"/>
      <c r="B233" s="38"/>
      <c r="C233" s="181" t="s">
        <v>441</v>
      </c>
      <c r="D233" s="181" t="s">
        <v>167</v>
      </c>
      <c r="E233" s="182" t="s">
        <v>5009</v>
      </c>
      <c r="F233" s="183" t="s">
        <v>5010</v>
      </c>
      <c r="G233" s="184" t="s">
        <v>170</v>
      </c>
      <c r="H233" s="185">
        <v>15</v>
      </c>
      <c r="I233" s="186"/>
      <c r="J233" s="187">
        <f>ROUND(I233*H233,2)</f>
        <v>0</v>
      </c>
      <c r="K233" s="183" t="s">
        <v>171</v>
      </c>
      <c r="L233" s="42"/>
      <c r="M233" s="188" t="s">
        <v>19</v>
      </c>
      <c r="N233" s="189" t="s">
        <v>41</v>
      </c>
      <c r="O233" s="67"/>
      <c r="P233" s="190">
        <f>O233*H233</f>
        <v>0</v>
      </c>
      <c r="Q233" s="190">
        <v>3.0000000000000001E-5</v>
      </c>
      <c r="R233" s="190">
        <f>Q233*H233</f>
        <v>4.4999999999999999E-4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226</v>
      </c>
      <c r="AT233" s="192" t="s">
        <v>167</v>
      </c>
      <c r="AU233" s="192" t="s">
        <v>79</v>
      </c>
      <c r="AY233" s="20" t="s">
        <v>165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226</v>
      </c>
      <c r="BM233" s="192" t="s">
        <v>5011</v>
      </c>
    </row>
    <row r="234" spans="1:65" s="2" customFormat="1" ht="11.25">
      <c r="A234" s="37"/>
      <c r="B234" s="38"/>
      <c r="C234" s="39"/>
      <c r="D234" s="194" t="s">
        <v>172</v>
      </c>
      <c r="E234" s="39"/>
      <c r="F234" s="195" t="s">
        <v>5012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172</v>
      </c>
      <c r="AU234" s="20" t="s">
        <v>79</v>
      </c>
    </row>
    <row r="235" spans="1:65" s="2" customFormat="1" ht="33" customHeight="1">
      <c r="A235" s="37"/>
      <c r="B235" s="38"/>
      <c r="C235" s="181" t="s">
        <v>565</v>
      </c>
      <c r="D235" s="181" t="s">
        <v>167</v>
      </c>
      <c r="E235" s="182" t="s">
        <v>5013</v>
      </c>
      <c r="F235" s="183" t="s">
        <v>5014</v>
      </c>
      <c r="G235" s="184" t="s">
        <v>170</v>
      </c>
      <c r="H235" s="185">
        <v>15</v>
      </c>
      <c r="I235" s="186"/>
      <c r="J235" s="187">
        <f>ROUND(I235*H235,2)</f>
        <v>0</v>
      </c>
      <c r="K235" s="183" t="s">
        <v>171</v>
      </c>
      <c r="L235" s="42"/>
      <c r="M235" s="188" t="s">
        <v>19</v>
      </c>
      <c r="N235" s="189" t="s">
        <v>41</v>
      </c>
      <c r="O235" s="67"/>
      <c r="P235" s="190">
        <f>O235*H235</f>
        <v>0</v>
      </c>
      <c r="Q235" s="190">
        <v>5.0000000000000002E-5</v>
      </c>
      <c r="R235" s="190">
        <f>Q235*H235</f>
        <v>7.5000000000000002E-4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226</v>
      </c>
      <c r="AT235" s="192" t="s">
        <v>167</v>
      </c>
      <c r="AU235" s="192" t="s">
        <v>79</v>
      </c>
      <c r="AY235" s="20" t="s">
        <v>165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79</v>
      </c>
      <c r="BK235" s="193">
        <f>ROUND(I235*H235,2)</f>
        <v>0</v>
      </c>
      <c r="BL235" s="20" t="s">
        <v>226</v>
      </c>
      <c r="BM235" s="192" t="s">
        <v>5015</v>
      </c>
    </row>
    <row r="236" spans="1:65" s="2" customFormat="1" ht="11.25">
      <c r="A236" s="37"/>
      <c r="B236" s="38"/>
      <c r="C236" s="39"/>
      <c r="D236" s="194" t="s">
        <v>172</v>
      </c>
      <c r="E236" s="39"/>
      <c r="F236" s="195" t="s">
        <v>5016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172</v>
      </c>
      <c r="AU236" s="20" t="s">
        <v>79</v>
      </c>
    </row>
    <row r="237" spans="1:65" s="2" customFormat="1" ht="33" customHeight="1">
      <c r="A237" s="37"/>
      <c r="B237" s="38"/>
      <c r="C237" s="181" t="s">
        <v>446</v>
      </c>
      <c r="D237" s="181" t="s">
        <v>167</v>
      </c>
      <c r="E237" s="182" t="s">
        <v>5017</v>
      </c>
      <c r="F237" s="183" t="s">
        <v>5018</v>
      </c>
      <c r="G237" s="184" t="s">
        <v>170</v>
      </c>
      <c r="H237" s="185">
        <v>5</v>
      </c>
      <c r="I237" s="186"/>
      <c r="J237" s="187">
        <f>ROUND(I237*H237,2)</f>
        <v>0</v>
      </c>
      <c r="K237" s="183" t="s">
        <v>171</v>
      </c>
      <c r="L237" s="42"/>
      <c r="M237" s="188" t="s">
        <v>19</v>
      </c>
      <c r="N237" s="189" t="s">
        <v>41</v>
      </c>
      <c r="O237" s="67"/>
      <c r="P237" s="190">
        <f>O237*H237</f>
        <v>0</v>
      </c>
      <c r="Q237" s="190">
        <v>6.0000000000000002E-5</v>
      </c>
      <c r="R237" s="190">
        <f>Q237*H237</f>
        <v>3.0000000000000003E-4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226</v>
      </c>
      <c r="AT237" s="192" t="s">
        <v>167</v>
      </c>
      <c r="AU237" s="192" t="s">
        <v>79</v>
      </c>
      <c r="AY237" s="20" t="s">
        <v>165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79</v>
      </c>
      <c r="BK237" s="193">
        <f>ROUND(I237*H237,2)</f>
        <v>0</v>
      </c>
      <c r="BL237" s="20" t="s">
        <v>226</v>
      </c>
      <c r="BM237" s="192" t="s">
        <v>5019</v>
      </c>
    </row>
    <row r="238" spans="1:65" s="2" customFormat="1" ht="11.25">
      <c r="A238" s="37"/>
      <c r="B238" s="38"/>
      <c r="C238" s="39"/>
      <c r="D238" s="194" t="s">
        <v>172</v>
      </c>
      <c r="E238" s="39"/>
      <c r="F238" s="195" t="s">
        <v>5020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172</v>
      </c>
      <c r="AU238" s="20" t="s">
        <v>79</v>
      </c>
    </row>
    <row r="239" spans="1:65" s="2" customFormat="1" ht="33" customHeight="1">
      <c r="A239" s="37"/>
      <c r="B239" s="38"/>
      <c r="C239" s="181" t="s">
        <v>580</v>
      </c>
      <c r="D239" s="181" t="s">
        <v>167</v>
      </c>
      <c r="E239" s="182" t="s">
        <v>5021</v>
      </c>
      <c r="F239" s="183" t="s">
        <v>5022</v>
      </c>
      <c r="G239" s="184" t="s">
        <v>170</v>
      </c>
      <c r="H239" s="185">
        <v>5</v>
      </c>
      <c r="I239" s="186"/>
      <c r="J239" s="187">
        <f>ROUND(I239*H239,2)</f>
        <v>0</v>
      </c>
      <c r="K239" s="183" t="s">
        <v>171</v>
      </c>
      <c r="L239" s="42"/>
      <c r="M239" s="188" t="s">
        <v>19</v>
      </c>
      <c r="N239" s="189" t="s">
        <v>41</v>
      </c>
      <c r="O239" s="67"/>
      <c r="P239" s="190">
        <f>O239*H239</f>
        <v>0</v>
      </c>
      <c r="Q239" s="190">
        <v>1.3999999999999999E-4</v>
      </c>
      <c r="R239" s="190">
        <f>Q239*H239</f>
        <v>6.9999999999999988E-4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226</v>
      </c>
      <c r="AT239" s="192" t="s">
        <v>167</v>
      </c>
      <c r="AU239" s="192" t="s">
        <v>79</v>
      </c>
      <c r="AY239" s="20" t="s">
        <v>165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79</v>
      </c>
      <c r="BK239" s="193">
        <f>ROUND(I239*H239,2)</f>
        <v>0</v>
      </c>
      <c r="BL239" s="20" t="s">
        <v>226</v>
      </c>
      <c r="BM239" s="192" t="s">
        <v>5023</v>
      </c>
    </row>
    <row r="240" spans="1:65" s="2" customFormat="1" ht="11.25">
      <c r="A240" s="37"/>
      <c r="B240" s="38"/>
      <c r="C240" s="39"/>
      <c r="D240" s="194" t="s">
        <v>172</v>
      </c>
      <c r="E240" s="39"/>
      <c r="F240" s="195" t="s">
        <v>5024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172</v>
      </c>
      <c r="AU240" s="20" t="s">
        <v>79</v>
      </c>
    </row>
    <row r="241" spans="1:65" s="2" customFormat="1" ht="24.2" customHeight="1">
      <c r="A241" s="37"/>
      <c r="B241" s="38"/>
      <c r="C241" s="181" t="s">
        <v>452</v>
      </c>
      <c r="D241" s="181" t="s">
        <v>167</v>
      </c>
      <c r="E241" s="182" t="s">
        <v>5025</v>
      </c>
      <c r="F241" s="183" t="s">
        <v>5026</v>
      </c>
      <c r="G241" s="184" t="s">
        <v>290</v>
      </c>
      <c r="H241" s="185">
        <v>40</v>
      </c>
      <c r="I241" s="186"/>
      <c r="J241" s="187">
        <f>ROUND(I241*H241,2)</f>
        <v>0</v>
      </c>
      <c r="K241" s="183" t="s">
        <v>171</v>
      </c>
      <c r="L241" s="42"/>
      <c r="M241" s="188" t="s">
        <v>19</v>
      </c>
      <c r="N241" s="189" t="s">
        <v>41</v>
      </c>
      <c r="O241" s="67"/>
      <c r="P241" s="190">
        <f>O241*H241</f>
        <v>0</v>
      </c>
      <c r="Q241" s="190">
        <v>1.0000000000000001E-5</v>
      </c>
      <c r="R241" s="190">
        <f>Q241*H241</f>
        <v>4.0000000000000002E-4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226</v>
      </c>
      <c r="AT241" s="192" t="s">
        <v>167</v>
      </c>
      <c r="AU241" s="192" t="s">
        <v>79</v>
      </c>
      <c r="AY241" s="20" t="s">
        <v>165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79</v>
      </c>
      <c r="BK241" s="193">
        <f>ROUND(I241*H241,2)</f>
        <v>0</v>
      </c>
      <c r="BL241" s="20" t="s">
        <v>226</v>
      </c>
      <c r="BM241" s="192" t="s">
        <v>5027</v>
      </c>
    </row>
    <row r="242" spans="1:65" s="2" customFormat="1" ht="11.25">
      <c r="A242" s="37"/>
      <c r="B242" s="38"/>
      <c r="C242" s="39"/>
      <c r="D242" s="194" t="s">
        <v>172</v>
      </c>
      <c r="E242" s="39"/>
      <c r="F242" s="195" t="s">
        <v>5028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172</v>
      </c>
      <c r="AU242" s="20" t="s">
        <v>79</v>
      </c>
    </row>
    <row r="243" spans="1:65" s="2" customFormat="1" ht="24.2" customHeight="1">
      <c r="A243" s="37"/>
      <c r="B243" s="38"/>
      <c r="C243" s="181" t="s">
        <v>592</v>
      </c>
      <c r="D243" s="181" t="s">
        <v>167</v>
      </c>
      <c r="E243" s="182" t="s">
        <v>5029</v>
      </c>
      <c r="F243" s="183" t="s">
        <v>5030</v>
      </c>
      <c r="G243" s="184" t="s">
        <v>170</v>
      </c>
      <c r="H243" s="185">
        <v>267</v>
      </c>
      <c r="I243" s="186"/>
      <c r="J243" s="187">
        <f>ROUND(I243*H243,2)</f>
        <v>0</v>
      </c>
      <c r="K243" s="183" t="s">
        <v>171</v>
      </c>
      <c r="L243" s="42"/>
      <c r="M243" s="188" t="s">
        <v>19</v>
      </c>
      <c r="N243" s="189" t="s">
        <v>41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226</v>
      </c>
      <c r="AT243" s="192" t="s">
        <v>167</v>
      </c>
      <c r="AU243" s="192" t="s">
        <v>79</v>
      </c>
      <c r="AY243" s="20" t="s">
        <v>165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226</v>
      </c>
      <c r="BM243" s="192" t="s">
        <v>5031</v>
      </c>
    </row>
    <row r="244" spans="1:65" s="2" customFormat="1" ht="11.25">
      <c r="A244" s="37"/>
      <c r="B244" s="38"/>
      <c r="C244" s="39"/>
      <c r="D244" s="194" t="s">
        <v>172</v>
      </c>
      <c r="E244" s="39"/>
      <c r="F244" s="195" t="s">
        <v>5032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172</v>
      </c>
      <c r="AU244" s="20" t="s">
        <v>79</v>
      </c>
    </row>
    <row r="245" spans="1:65" s="13" customFormat="1" ht="11.25">
      <c r="B245" s="199"/>
      <c r="C245" s="200"/>
      <c r="D245" s="201" t="s">
        <v>181</v>
      </c>
      <c r="E245" s="202" t="s">
        <v>19</v>
      </c>
      <c r="F245" s="203" t="s">
        <v>5033</v>
      </c>
      <c r="G245" s="200"/>
      <c r="H245" s="204">
        <v>267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181</v>
      </c>
      <c r="AU245" s="210" t="s">
        <v>79</v>
      </c>
      <c r="AV245" s="13" t="s">
        <v>79</v>
      </c>
      <c r="AW245" s="13" t="s">
        <v>31</v>
      </c>
      <c r="AX245" s="13" t="s">
        <v>73</v>
      </c>
      <c r="AY245" s="210" t="s">
        <v>165</v>
      </c>
    </row>
    <row r="246" spans="1:65" s="2" customFormat="1" ht="24.2" customHeight="1">
      <c r="A246" s="37"/>
      <c r="B246" s="38"/>
      <c r="C246" s="181" t="s">
        <v>457</v>
      </c>
      <c r="D246" s="181" t="s">
        <v>167</v>
      </c>
      <c r="E246" s="182" t="s">
        <v>5034</v>
      </c>
      <c r="F246" s="183" t="s">
        <v>5035</v>
      </c>
      <c r="G246" s="184" t="s">
        <v>170</v>
      </c>
      <c r="H246" s="185">
        <v>5</v>
      </c>
      <c r="I246" s="186"/>
      <c r="J246" s="187">
        <f>ROUND(I246*H246,2)</f>
        <v>0</v>
      </c>
      <c r="K246" s="183" t="s">
        <v>171</v>
      </c>
      <c r="L246" s="42"/>
      <c r="M246" s="188" t="s">
        <v>19</v>
      </c>
      <c r="N246" s="189" t="s">
        <v>41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226</v>
      </c>
      <c r="AT246" s="192" t="s">
        <v>167</v>
      </c>
      <c r="AU246" s="192" t="s">
        <v>79</v>
      </c>
      <c r="AY246" s="20" t="s">
        <v>165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79</v>
      </c>
      <c r="BK246" s="193">
        <f>ROUND(I246*H246,2)</f>
        <v>0</v>
      </c>
      <c r="BL246" s="20" t="s">
        <v>226</v>
      </c>
      <c r="BM246" s="192" t="s">
        <v>5036</v>
      </c>
    </row>
    <row r="247" spans="1:65" s="2" customFormat="1" ht="11.25">
      <c r="A247" s="37"/>
      <c r="B247" s="38"/>
      <c r="C247" s="39"/>
      <c r="D247" s="194" t="s">
        <v>172</v>
      </c>
      <c r="E247" s="39"/>
      <c r="F247" s="195" t="s">
        <v>5037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172</v>
      </c>
      <c r="AU247" s="20" t="s">
        <v>79</v>
      </c>
    </row>
    <row r="248" spans="1:65" s="2" customFormat="1" ht="49.15" customHeight="1">
      <c r="A248" s="37"/>
      <c r="B248" s="38"/>
      <c r="C248" s="181" t="s">
        <v>614</v>
      </c>
      <c r="D248" s="181" t="s">
        <v>167</v>
      </c>
      <c r="E248" s="182" t="s">
        <v>5038</v>
      </c>
      <c r="F248" s="183" t="s">
        <v>5039</v>
      </c>
      <c r="G248" s="184" t="s">
        <v>256</v>
      </c>
      <c r="H248" s="185">
        <v>0.245</v>
      </c>
      <c r="I248" s="186"/>
      <c r="J248" s="187">
        <f>ROUND(I248*H248,2)</f>
        <v>0</v>
      </c>
      <c r="K248" s="183" t="s">
        <v>171</v>
      </c>
      <c r="L248" s="42"/>
      <c r="M248" s="188" t="s">
        <v>19</v>
      </c>
      <c r="N248" s="189" t="s">
        <v>41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226</v>
      </c>
      <c r="AT248" s="192" t="s">
        <v>167</v>
      </c>
      <c r="AU248" s="192" t="s">
        <v>79</v>
      </c>
      <c r="AY248" s="20" t="s">
        <v>165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79</v>
      </c>
      <c r="BK248" s="193">
        <f>ROUND(I248*H248,2)</f>
        <v>0</v>
      </c>
      <c r="BL248" s="20" t="s">
        <v>226</v>
      </c>
      <c r="BM248" s="192" t="s">
        <v>5040</v>
      </c>
    </row>
    <row r="249" spans="1:65" s="2" customFormat="1" ht="11.25">
      <c r="A249" s="37"/>
      <c r="B249" s="38"/>
      <c r="C249" s="39"/>
      <c r="D249" s="194" t="s">
        <v>172</v>
      </c>
      <c r="E249" s="39"/>
      <c r="F249" s="195" t="s">
        <v>5041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172</v>
      </c>
      <c r="AU249" s="20" t="s">
        <v>79</v>
      </c>
    </row>
    <row r="250" spans="1:65" s="12" customFormat="1" ht="22.9" customHeight="1">
      <c r="B250" s="165"/>
      <c r="C250" s="166"/>
      <c r="D250" s="167" t="s">
        <v>68</v>
      </c>
      <c r="E250" s="179" t="s">
        <v>2716</v>
      </c>
      <c r="F250" s="179" t="s">
        <v>5042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SUM(P251:P298)</f>
        <v>0</v>
      </c>
      <c r="Q250" s="173"/>
      <c r="R250" s="174">
        <f>SUM(R251:R298)</f>
        <v>7.9130000000000006E-2</v>
      </c>
      <c r="S250" s="173"/>
      <c r="T250" s="175">
        <f>SUM(T251:T298)</f>
        <v>0</v>
      </c>
      <c r="AR250" s="176" t="s">
        <v>79</v>
      </c>
      <c r="AT250" s="177" t="s">
        <v>68</v>
      </c>
      <c r="AU250" s="177" t="s">
        <v>73</v>
      </c>
      <c r="AY250" s="176" t="s">
        <v>165</v>
      </c>
      <c r="BK250" s="178">
        <f>SUM(BK251:BK298)</f>
        <v>0</v>
      </c>
    </row>
    <row r="251" spans="1:65" s="2" customFormat="1" ht="24.2" customHeight="1">
      <c r="A251" s="37"/>
      <c r="B251" s="38"/>
      <c r="C251" s="181" t="s">
        <v>462</v>
      </c>
      <c r="D251" s="181" t="s">
        <v>167</v>
      </c>
      <c r="E251" s="182" t="s">
        <v>5043</v>
      </c>
      <c r="F251" s="183" t="s">
        <v>5044</v>
      </c>
      <c r="G251" s="184" t="s">
        <v>290</v>
      </c>
      <c r="H251" s="185">
        <v>14</v>
      </c>
      <c r="I251" s="186"/>
      <c r="J251" s="187">
        <f>ROUND(I251*H251,2)</f>
        <v>0</v>
      </c>
      <c r="K251" s="183" t="s">
        <v>171</v>
      </c>
      <c r="L251" s="42"/>
      <c r="M251" s="188" t="s">
        <v>19</v>
      </c>
      <c r="N251" s="189" t="s">
        <v>41</v>
      </c>
      <c r="O251" s="67"/>
      <c r="P251" s="190">
        <f>O251*H251</f>
        <v>0</v>
      </c>
      <c r="Q251" s="190">
        <v>5.0000000000000002E-5</v>
      </c>
      <c r="R251" s="190">
        <f>Q251*H251</f>
        <v>6.9999999999999999E-4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226</v>
      </c>
      <c r="AT251" s="192" t="s">
        <v>167</v>
      </c>
      <c r="AU251" s="192" t="s">
        <v>79</v>
      </c>
      <c r="AY251" s="20" t="s">
        <v>165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79</v>
      </c>
      <c r="BK251" s="193">
        <f>ROUND(I251*H251,2)</f>
        <v>0</v>
      </c>
      <c r="BL251" s="20" t="s">
        <v>226</v>
      </c>
      <c r="BM251" s="192" t="s">
        <v>5045</v>
      </c>
    </row>
    <row r="252" spans="1:65" s="2" customFormat="1" ht="11.25">
      <c r="A252" s="37"/>
      <c r="B252" s="38"/>
      <c r="C252" s="39"/>
      <c r="D252" s="194" t="s">
        <v>172</v>
      </c>
      <c r="E252" s="39"/>
      <c r="F252" s="195" t="s">
        <v>5046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172</v>
      </c>
      <c r="AU252" s="20" t="s">
        <v>79</v>
      </c>
    </row>
    <row r="253" spans="1:65" s="2" customFormat="1" ht="24.2" customHeight="1">
      <c r="A253" s="37"/>
      <c r="B253" s="38"/>
      <c r="C253" s="181" t="s">
        <v>629</v>
      </c>
      <c r="D253" s="181" t="s">
        <v>167</v>
      </c>
      <c r="E253" s="182" t="s">
        <v>5047</v>
      </c>
      <c r="F253" s="183" t="s">
        <v>5048</v>
      </c>
      <c r="G253" s="184" t="s">
        <v>290</v>
      </c>
      <c r="H253" s="185">
        <v>9</v>
      </c>
      <c r="I253" s="186"/>
      <c r="J253" s="187">
        <f>ROUND(I253*H253,2)</f>
        <v>0</v>
      </c>
      <c r="K253" s="183" t="s">
        <v>171</v>
      </c>
      <c r="L253" s="42"/>
      <c r="M253" s="188" t="s">
        <v>19</v>
      </c>
      <c r="N253" s="189" t="s">
        <v>41</v>
      </c>
      <c r="O253" s="67"/>
      <c r="P253" s="190">
        <f>O253*H253</f>
        <v>0</v>
      </c>
      <c r="Q253" s="190">
        <v>2.4000000000000001E-4</v>
      </c>
      <c r="R253" s="190">
        <f>Q253*H253</f>
        <v>2.16E-3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226</v>
      </c>
      <c r="AT253" s="192" t="s">
        <v>167</v>
      </c>
      <c r="AU253" s="192" t="s">
        <v>79</v>
      </c>
      <c r="AY253" s="20" t="s">
        <v>165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79</v>
      </c>
      <c r="BK253" s="193">
        <f>ROUND(I253*H253,2)</f>
        <v>0</v>
      </c>
      <c r="BL253" s="20" t="s">
        <v>226</v>
      </c>
      <c r="BM253" s="192" t="s">
        <v>5049</v>
      </c>
    </row>
    <row r="254" spans="1:65" s="2" customFormat="1" ht="11.25">
      <c r="A254" s="37"/>
      <c r="B254" s="38"/>
      <c r="C254" s="39"/>
      <c r="D254" s="194" t="s">
        <v>172</v>
      </c>
      <c r="E254" s="39"/>
      <c r="F254" s="195" t="s">
        <v>5050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172</v>
      </c>
      <c r="AU254" s="20" t="s">
        <v>79</v>
      </c>
    </row>
    <row r="255" spans="1:65" s="2" customFormat="1" ht="24.2" customHeight="1">
      <c r="A255" s="37"/>
      <c r="B255" s="38"/>
      <c r="C255" s="181" t="s">
        <v>466</v>
      </c>
      <c r="D255" s="181" t="s">
        <v>167</v>
      </c>
      <c r="E255" s="182" t="s">
        <v>5051</v>
      </c>
      <c r="F255" s="183" t="s">
        <v>5052</v>
      </c>
      <c r="G255" s="184" t="s">
        <v>290</v>
      </c>
      <c r="H255" s="185">
        <v>1</v>
      </c>
      <c r="I255" s="186"/>
      <c r="J255" s="187">
        <f>ROUND(I255*H255,2)</f>
        <v>0</v>
      </c>
      <c r="K255" s="183" t="s">
        <v>171</v>
      </c>
      <c r="L255" s="42"/>
      <c r="M255" s="188" t="s">
        <v>19</v>
      </c>
      <c r="N255" s="189" t="s">
        <v>41</v>
      </c>
      <c r="O255" s="67"/>
      <c r="P255" s="190">
        <f>O255*H255</f>
        <v>0</v>
      </c>
      <c r="Q255" s="190">
        <v>5.1999999999999995E-4</v>
      </c>
      <c r="R255" s="190">
        <f>Q255*H255</f>
        <v>5.1999999999999995E-4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226</v>
      </c>
      <c r="AT255" s="192" t="s">
        <v>167</v>
      </c>
      <c r="AU255" s="192" t="s">
        <v>79</v>
      </c>
      <c r="AY255" s="20" t="s">
        <v>165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226</v>
      </c>
      <c r="BM255" s="192" t="s">
        <v>5053</v>
      </c>
    </row>
    <row r="256" spans="1:65" s="2" customFormat="1" ht="11.25">
      <c r="A256" s="37"/>
      <c r="B256" s="38"/>
      <c r="C256" s="39"/>
      <c r="D256" s="194" t="s">
        <v>172</v>
      </c>
      <c r="E256" s="39"/>
      <c r="F256" s="195" t="s">
        <v>5054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172</v>
      </c>
      <c r="AU256" s="20" t="s">
        <v>79</v>
      </c>
    </row>
    <row r="257" spans="1:65" s="2" customFormat="1" ht="24.2" customHeight="1">
      <c r="A257" s="37"/>
      <c r="B257" s="38"/>
      <c r="C257" s="181" t="s">
        <v>644</v>
      </c>
      <c r="D257" s="181" t="s">
        <v>167</v>
      </c>
      <c r="E257" s="182" t="s">
        <v>5055</v>
      </c>
      <c r="F257" s="183" t="s">
        <v>5056</v>
      </c>
      <c r="G257" s="184" t="s">
        <v>290</v>
      </c>
      <c r="H257" s="185">
        <v>1</v>
      </c>
      <c r="I257" s="186"/>
      <c r="J257" s="187">
        <f>ROUND(I257*H257,2)</f>
        <v>0</v>
      </c>
      <c r="K257" s="183" t="s">
        <v>171</v>
      </c>
      <c r="L257" s="42"/>
      <c r="M257" s="188" t="s">
        <v>19</v>
      </c>
      <c r="N257" s="189" t="s">
        <v>41</v>
      </c>
      <c r="O257" s="67"/>
      <c r="P257" s="190">
        <f>O257*H257</f>
        <v>0</v>
      </c>
      <c r="Q257" s="190">
        <v>6.2E-4</v>
      </c>
      <c r="R257" s="190">
        <f>Q257*H257</f>
        <v>6.2E-4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226</v>
      </c>
      <c r="AT257" s="192" t="s">
        <v>167</v>
      </c>
      <c r="AU257" s="192" t="s">
        <v>79</v>
      </c>
      <c r="AY257" s="20" t="s">
        <v>165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226</v>
      </c>
      <c r="BM257" s="192" t="s">
        <v>5057</v>
      </c>
    </row>
    <row r="258" spans="1:65" s="2" customFormat="1" ht="11.25">
      <c r="A258" s="37"/>
      <c r="B258" s="38"/>
      <c r="C258" s="39"/>
      <c r="D258" s="194" t="s">
        <v>172</v>
      </c>
      <c r="E258" s="39"/>
      <c r="F258" s="195" t="s">
        <v>5058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172</v>
      </c>
      <c r="AU258" s="20" t="s">
        <v>79</v>
      </c>
    </row>
    <row r="259" spans="1:65" s="2" customFormat="1" ht="24.2" customHeight="1">
      <c r="A259" s="37"/>
      <c r="B259" s="38"/>
      <c r="C259" s="181" t="s">
        <v>472</v>
      </c>
      <c r="D259" s="181" t="s">
        <v>167</v>
      </c>
      <c r="E259" s="182" t="s">
        <v>5059</v>
      </c>
      <c r="F259" s="183" t="s">
        <v>5060</v>
      </c>
      <c r="G259" s="184" t="s">
        <v>290</v>
      </c>
      <c r="H259" s="185">
        <v>1</v>
      </c>
      <c r="I259" s="186"/>
      <c r="J259" s="187">
        <f>ROUND(I259*H259,2)</f>
        <v>0</v>
      </c>
      <c r="K259" s="183" t="s">
        <v>171</v>
      </c>
      <c r="L259" s="42"/>
      <c r="M259" s="188" t="s">
        <v>19</v>
      </c>
      <c r="N259" s="189" t="s">
        <v>41</v>
      </c>
      <c r="O259" s="67"/>
      <c r="P259" s="190">
        <f>O259*H259</f>
        <v>0</v>
      </c>
      <c r="Q259" s="190">
        <v>9.2000000000000003E-4</v>
      </c>
      <c r="R259" s="190">
        <f>Q259*H259</f>
        <v>9.2000000000000003E-4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226</v>
      </c>
      <c r="AT259" s="192" t="s">
        <v>167</v>
      </c>
      <c r="AU259" s="192" t="s">
        <v>79</v>
      </c>
      <c r="AY259" s="20" t="s">
        <v>165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79</v>
      </c>
      <c r="BK259" s="193">
        <f>ROUND(I259*H259,2)</f>
        <v>0</v>
      </c>
      <c r="BL259" s="20" t="s">
        <v>226</v>
      </c>
      <c r="BM259" s="192" t="s">
        <v>5061</v>
      </c>
    </row>
    <row r="260" spans="1:65" s="2" customFormat="1" ht="11.25">
      <c r="A260" s="37"/>
      <c r="B260" s="38"/>
      <c r="C260" s="39"/>
      <c r="D260" s="194" t="s">
        <v>172</v>
      </c>
      <c r="E260" s="39"/>
      <c r="F260" s="195" t="s">
        <v>5062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172</v>
      </c>
      <c r="AU260" s="20" t="s">
        <v>79</v>
      </c>
    </row>
    <row r="261" spans="1:65" s="2" customFormat="1" ht="21.75" customHeight="1">
      <c r="A261" s="37"/>
      <c r="B261" s="38"/>
      <c r="C261" s="181" t="s">
        <v>660</v>
      </c>
      <c r="D261" s="181" t="s">
        <v>167</v>
      </c>
      <c r="E261" s="182" t="s">
        <v>5063</v>
      </c>
      <c r="F261" s="183" t="s">
        <v>5064</v>
      </c>
      <c r="G261" s="184" t="s">
        <v>290</v>
      </c>
      <c r="H261" s="185">
        <v>1</v>
      </c>
      <c r="I261" s="186"/>
      <c r="J261" s="187">
        <f>ROUND(I261*H261,2)</f>
        <v>0</v>
      </c>
      <c r="K261" s="183" t="s">
        <v>171</v>
      </c>
      <c r="L261" s="42"/>
      <c r="M261" s="188" t="s">
        <v>19</v>
      </c>
      <c r="N261" s="189" t="s">
        <v>41</v>
      </c>
      <c r="O261" s="67"/>
      <c r="P261" s="190">
        <f>O261*H261</f>
        <v>0</v>
      </c>
      <c r="Q261" s="190">
        <v>1.8000000000000001E-4</v>
      </c>
      <c r="R261" s="190">
        <f>Q261*H261</f>
        <v>1.8000000000000001E-4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226</v>
      </c>
      <c r="AT261" s="192" t="s">
        <v>167</v>
      </c>
      <c r="AU261" s="192" t="s">
        <v>79</v>
      </c>
      <c r="AY261" s="20" t="s">
        <v>165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79</v>
      </c>
      <c r="BK261" s="193">
        <f>ROUND(I261*H261,2)</f>
        <v>0</v>
      </c>
      <c r="BL261" s="20" t="s">
        <v>226</v>
      </c>
      <c r="BM261" s="192" t="s">
        <v>5065</v>
      </c>
    </row>
    <row r="262" spans="1:65" s="2" customFormat="1" ht="11.25">
      <c r="A262" s="37"/>
      <c r="B262" s="38"/>
      <c r="C262" s="39"/>
      <c r="D262" s="194" t="s">
        <v>172</v>
      </c>
      <c r="E262" s="39"/>
      <c r="F262" s="195" t="s">
        <v>5066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172</v>
      </c>
      <c r="AU262" s="20" t="s">
        <v>79</v>
      </c>
    </row>
    <row r="263" spans="1:65" s="2" customFormat="1" ht="21.75" customHeight="1">
      <c r="A263" s="37"/>
      <c r="B263" s="38"/>
      <c r="C263" s="181" t="s">
        <v>477</v>
      </c>
      <c r="D263" s="181" t="s">
        <v>167</v>
      </c>
      <c r="E263" s="182" t="s">
        <v>5067</v>
      </c>
      <c r="F263" s="183" t="s">
        <v>5068</v>
      </c>
      <c r="G263" s="184" t="s">
        <v>290</v>
      </c>
      <c r="H263" s="185">
        <v>1</v>
      </c>
      <c r="I263" s="186"/>
      <c r="J263" s="187">
        <f>ROUND(I263*H263,2)</f>
        <v>0</v>
      </c>
      <c r="K263" s="183" t="s">
        <v>171</v>
      </c>
      <c r="L263" s="42"/>
      <c r="M263" s="188" t="s">
        <v>19</v>
      </c>
      <c r="N263" s="189" t="s">
        <v>41</v>
      </c>
      <c r="O263" s="67"/>
      <c r="P263" s="190">
        <f>O263*H263</f>
        <v>0</v>
      </c>
      <c r="Q263" s="190">
        <v>5.2999999999999998E-4</v>
      </c>
      <c r="R263" s="190">
        <f>Q263*H263</f>
        <v>5.2999999999999998E-4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226</v>
      </c>
      <c r="AT263" s="192" t="s">
        <v>167</v>
      </c>
      <c r="AU263" s="192" t="s">
        <v>79</v>
      </c>
      <c r="AY263" s="20" t="s">
        <v>165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226</v>
      </c>
      <c r="BM263" s="192" t="s">
        <v>5069</v>
      </c>
    </row>
    <row r="264" spans="1:65" s="2" customFormat="1" ht="11.25">
      <c r="A264" s="37"/>
      <c r="B264" s="38"/>
      <c r="C264" s="39"/>
      <c r="D264" s="194" t="s">
        <v>172</v>
      </c>
      <c r="E264" s="39"/>
      <c r="F264" s="195" t="s">
        <v>5070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172</v>
      </c>
      <c r="AU264" s="20" t="s">
        <v>79</v>
      </c>
    </row>
    <row r="265" spans="1:65" s="2" customFormat="1" ht="21.75" customHeight="1">
      <c r="A265" s="37"/>
      <c r="B265" s="38"/>
      <c r="C265" s="181" t="s">
        <v>669</v>
      </c>
      <c r="D265" s="181" t="s">
        <v>167</v>
      </c>
      <c r="E265" s="182" t="s">
        <v>5071</v>
      </c>
      <c r="F265" s="183" t="s">
        <v>5072</v>
      </c>
      <c r="G265" s="184" t="s">
        <v>290</v>
      </c>
      <c r="H265" s="185">
        <v>2</v>
      </c>
      <c r="I265" s="186"/>
      <c r="J265" s="187">
        <f>ROUND(I265*H265,2)</f>
        <v>0</v>
      </c>
      <c r="K265" s="183" t="s">
        <v>171</v>
      </c>
      <c r="L265" s="42"/>
      <c r="M265" s="188" t="s">
        <v>19</v>
      </c>
      <c r="N265" s="189" t="s">
        <v>41</v>
      </c>
      <c r="O265" s="67"/>
      <c r="P265" s="190">
        <f>O265*H265</f>
        <v>0</v>
      </c>
      <c r="Q265" s="190">
        <v>8.4000000000000003E-4</v>
      </c>
      <c r="R265" s="190">
        <f>Q265*H265</f>
        <v>1.6800000000000001E-3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226</v>
      </c>
      <c r="AT265" s="192" t="s">
        <v>167</v>
      </c>
      <c r="AU265" s="192" t="s">
        <v>79</v>
      </c>
      <c r="AY265" s="20" t="s">
        <v>165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79</v>
      </c>
      <c r="BK265" s="193">
        <f>ROUND(I265*H265,2)</f>
        <v>0</v>
      </c>
      <c r="BL265" s="20" t="s">
        <v>226</v>
      </c>
      <c r="BM265" s="192" t="s">
        <v>5073</v>
      </c>
    </row>
    <row r="266" spans="1:65" s="2" customFormat="1" ht="11.25">
      <c r="A266" s="37"/>
      <c r="B266" s="38"/>
      <c r="C266" s="39"/>
      <c r="D266" s="194" t="s">
        <v>172</v>
      </c>
      <c r="E266" s="39"/>
      <c r="F266" s="195" t="s">
        <v>5074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172</v>
      </c>
      <c r="AU266" s="20" t="s">
        <v>79</v>
      </c>
    </row>
    <row r="267" spans="1:65" s="2" customFormat="1" ht="21.75" customHeight="1">
      <c r="A267" s="37"/>
      <c r="B267" s="38"/>
      <c r="C267" s="181" t="s">
        <v>483</v>
      </c>
      <c r="D267" s="181" t="s">
        <v>167</v>
      </c>
      <c r="E267" s="182" t="s">
        <v>5075</v>
      </c>
      <c r="F267" s="183" t="s">
        <v>5076</v>
      </c>
      <c r="G267" s="184" t="s">
        <v>290</v>
      </c>
      <c r="H267" s="185">
        <v>2</v>
      </c>
      <c r="I267" s="186"/>
      <c r="J267" s="187">
        <f>ROUND(I267*H267,2)</f>
        <v>0</v>
      </c>
      <c r="K267" s="183" t="s">
        <v>171</v>
      </c>
      <c r="L267" s="42"/>
      <c r="M267" s="188" t="s">
        <v>19</v>
      </c>
      <c r="N267" s="189" t="s">
        <v>41</v>
      </c>
      <c r="O267" s="67"/>
      <c r="P267" s="190">
        <f>O267*H267</f>
        <v>0</v>
      </c>
      <c r="Q267" s="190">
        <v>5.1999999999999995E-4</v>
      </c>
      <c r="R267" s="190">
        <f>Q267*H267</f>
        <v>1.0399999999999999E-3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226</v>
      </c>
      <c r="AT267" s="192" t="s">
        <v>167</v>
      </c>
      <c r="AU267" s="192" t="s">
        <v>79</v>
      </c>
      <c r="AY267" s="20" t="s">
        <v>165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79</v>
      </c>
      <c r="BK267" s="193">
        <f>ROUND(I267*H267,2)</f>
        <v>0</v>
      </c>
      <c r="BL267" s="20" t="s">
        <v>226</v>
      </c>
      <c r="BM267" s="192" t="s">
        <v>5077</v>
      </c>
    </row>
    <row r="268" spans="1:65" s="2" customFormat="1" ht="11.25">
      <c r="A268" s="37"/>
      <c r="B268" s="38"/>
      <c r="C268" s="39"/>
      <c r="D268" s="194" t="s">
        <v>172</v>
      </c>
      <c r="E268" s="39"/>
      <c r="F268" s="195" t="s">
        <v>5078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172</v>
      </c>
      <c r="AU268" s="20" t="s">
        <v>79</v>
      </c>
    </row>
    <row r="269" spans="1:65" s="2" customFormat="1" ht="24.2" customHeight="1">
      <c r="A269" s="37"/>
      <c r="B269" s="38"/>
      <c r="C269" s="181" t="s">
        <v>680</v>
      </c>
      <c r="D269" s="181" t="s">
        <v>167</v>
      </c>
      <c r="E269" s="182" t="s">
        <v>5079</v>
      </c>
      <c r="F269" s="183" t="s">
        <v>5080</v>
      </c>
      <c r="G269" s="184" t="s">
        <v>290</v>
      </c>
      <c r="H269" s="185">
        <v>3</v>
      </c>
      <c r="I269" s="186"/>
      <c r="J269" s="187">
        <f>ROUND(I269*H269,2)</f>
        <v>0</v>
      </c>
      <c r="K269" s="183" t="s">
        <v>171</v>
      </c>
      <c r="L269" s="42"/>
      <c r="M269" s="188" t="s">
        <v>19</v>
      </c>
      <c r="N269" s="189" t="s">
        <v>41</v>
      </c>
      <c r="O269" s="67"/>
      <c r="P269" s="190">
        <f>O269*H269</f>
        <v>0</v>
      </c>
      <c r="Q269" s="190">
        <v>2.5000000000000001E-4</v>
      </c>
      <c r="R269" s="190">
        <f>Q269*H269</f>
        <v>7.5000000000000002E-4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226</v>
      </c>
      <c r="AT269" s="192" t="s">
        <v>167</v>
      </c>
      <c r="AU269" s="192" t="s">
        <v>79</v>
      </c>
      <c r="AY269" s="20" t="s">
        <v>165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79</v>
      </c>
      <c r="BK269" s="193">
        <f>ROUND(I269*H269,2)</f>
        <v>0</v>
      </c>
      <c r="BL269" s="20" t="s">
        <v>226</v>
      </c>
      <c r="BM269" s="192" t="s">
        <v>5081</v>
      </c>
    </row>
    <row r="270" spans="1:65" s="2" customFormat="1" ht="11.25">
      <c r="A270" s="37"/>
      <c r="B270" s="38"/>
      <c r="C270" s="39"/>
      <c r="D270" s="194" t="s">
        <v>172</v>
      </c>
      <c r="E270" s="39"/>
      <c r="F270" s="195" t="s">
        <v>5082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172</v>
      </c>
      <c r="AU270" s="20" t="s">
        <v>79</v>
      </c>
    </row>
    <row r="271" spans="1:65" s="2" customFormat="1" ht="33" customHeight="1">
      <c r="A271" s="37"/>
      <c r="B271" s="38"/>
      <c r="C271" s="181" t="s">
        <v>488</v>
      </c>
      <c r="D271" s="181" t="s">
        <v>167</v>
      </c>
      <c r="E271" s="182" t="s">
        <v>5083</v>
      </c>
      <c r="F271" s="183" t="s">
        <v>5084</v>
      </c>
      <c r="G271" s="184" t="s">
        <v>290</v>
      </c>
      <c r="H271" s="185">
        <v>1</v>
      </c>
      <c r="I271" s="186"/>
      <c r="J271" s="187">
        <f>ROUND(I271*H271,2)</f>
        <v>0</v>
      </c>
      <c r="K271" s="183" t="s">
        <v>171</v>
      </c>
      <c r="L271" s="42"/>
      <c r="M271" s="188" t="s">
        <v>19</v>
      </c>
      <c r="N271" s="189" t="s">
        <v>41</v>
      </c>
      <c r="O271" s="67"/>
      <c r="P271" s="190">
        <f>O271*H271</f>
        <v>0</v>
      </c>
      <c r="Q271" s="190">
        <v>3.3E-4</v>
      </c>
      <c r="R271" s="190">
        <f>Q271*H271</f>
        <v>3.3E-4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226</v>
      </c>
      <c r="AT271" s="192" t="s">
        <v>167</v>
      </c>
      <c r="AU271" s="192" t="s">
        <v>79</v>
      </c>
      <c r="AY271" s="20" t="s">
        <v>165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79</v>
      </c>
      <c r="BK271" s="193">
        <f>ROUND(I271*H271,2)</f>
        <v>0</v>
      </c>
      <c r="BL271" s="20" t="s">
        <v>226</v>
      </c>
      <c r="BM271" s="192" t="s">
        <v>5085</v>
      </c>
    </row>
    <row r="272" spans="1:65" s="2" customFormat="1" ht="11.25">
      <c r="A272" s="37"/>
      <c r="B272" s="38"/>
      <c r="C272" s="39"/>
      <c r="D272" s="194" t="s">
        <v>172</v>
      </c>
      <c r="E272" s="39"/>
      <c r="F272" s="195" t="s">
        <v>5086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172</v>
      </c>
      <c r="AU272" s="20" t="s">
        <v>79</v>
      </c>
    </row>
    <row r="273" spans="1:65" s="2" customFormat="1" ht="33" customHeight="1">
      <c r="A273" s="37"/>
      <c r="B273" s="38"/>
      <c r="C273" s="181" t="s">
        <v>698</v>
      </c>
      <c r="D273" s="181" t="s">
        <v>167</v>
      </c>
      <c r="E273" s="182" t="s">
        <v>5087</v>
      </c>
      <c r="F273" s="183" t="s">
        <v>5088</v>
      </c>
      <c r="G273" s="184" t="s">
        <v>290</v>
      </c>
      <c r="H273" s="185">
        <v>1</v>
      </c>
      <c r="I273" s="186"/>
      <c r="J273" s="187">
        <f>ROUND(I273*H273,2)</f>
        <v>0</v>
      </c>
      <c r="K273" s="183" t="s">
        <v>171</v>
      </c>
      <c r="L273" s="42"/>
      <c r="M273" s="188" t="s">
        <v>19</v>
      </c>
      <c r="N273" s="189" t="s">
        <v>41</v>
      </c>
      <c r="O273" s="67"/>
      <c r="P273" s="190">
        <f>O273*H273</f>
        <v>0</v>
      </c>
      <c r="Q273" s="190">
        <v>5.6999999999999998E-4</v>
      </c>
      <c r="R273" s="190">
        <f>Q273*H273</f>
        <v>5.6999999999999998E-4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226</v>
      </c>
      <c r="AT273" s="192" t="s">
        <v>167</v>
      </c>
      <c r="AU273" s="192" t="s">
        <v>79</v>
      </c>
      <c r="AY273" s="20" t="s">
        <v>165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226</v>
      </c>
      <c r="BM273" s="192" t="s">
        <v>5089</v>
      </c>
    </row>
    <row r="274" spans="1:65" s="2" customFormat="1" ht="11.25">
      <c r="A274" s="37"/>
      <c r="B274" s="38"/>
      <c r="C274" s="39"/>
      <c r="D274" s="194" t="s">
        <v>172</v>
      </c>
      <c r="E274" s="39"/>
      <c r="F274" s="195" t="s">
        <v>5090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172</v>
      </c>
      <c r="AU274" s="20" t="s">
        <v>79</v>
      </c>
    </row>
    <row r="275" spans="1:65" s="2" customFormat="1" ht="37.9" customHeight="1">
      <c r="A275" s="37"/>
      <c r="B275" s="38"/>
      <c r="C275" s="181" t="s">
        <v>493</v>
      </c>
      <c r="D275" s="181" t="s">
        <v>167</v>
      </c>
      <c r="E275" s="182" t="s">
        <v>5091</v>
      </c>
      <c r="F275" s="183" t="s">
        <v>5092</v>
      </c>
      <c r="G275" s="184" t="s">
        <v>290</v>
      </c>
      <c r="H275" s="185">
        <v>1</v>
      </c>
      <c r="I275" s="186"/>
      <c r="J275" s="187">
        <f>ROUND(I275*H275,2)</f>
        <v>0</v>
      </c>
      <c r="K275" s="183" t="s">
        <v>171</v>
      </c>
      <c r="L275" s="42"/>
      <c r="M275" s="188" t="s">
        <v>19</v>
      </c>
      <c r="N275" s="189" t="s">
        <v>41</v>
      </c>
      <c r="O275" s="67"/>
      <c r="P275" s="190">
        <f>O275*H275</f>
        <v>0</v>
      </c>
      <c r="Q275" s="190">
        <v>1.14E-3</v>
      </c>
      <c r="R275" s="190">
        <f>Q275*H275</f>
        <v>1.14E-3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226</v>
      </c>
      <c r="AT275" s="192" t="s">
        <v>167</v>
      </c>
      <c r="AU275" s="192" t="s">
        <v>79</v>
      </c>
      <c r="AY275" s="20" t="s">
        <v>165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226</v>
      </c>
      <c r="BM275" s="192" t="s">
        <v>5093</v>
      </c>
    </row>
    <row r="276" spans="1:65" s="2" customFormat="1" ht="11.25">
      <c r="A276" s="37"/>
      <c r="B276" s="38"/>
      <c r="C276" s="39"/>
      <c r="D276" s="194" t="s">
        <v>172</v>
      </c>
      <c r="E276" s="39"/>
      <c r="F276" s="195" t="s">
        <v>5094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172</v>
      </c>
      <c r="AU276" s="20" t="s">
        <v>79</v>
      </c>
    </row>
    <row r="277" spans="1:65" s="2" customFormat="1" ht="33" customHeight="1">
      <c r="A277" s="37"/>
      <c r="B277" s="38"/>
      <c r="C277" s="181" t="s">
        <v>708</v>
      </c>
      <c r="D277" s="181" t="s">
        <v>167</v>
      </c>
      <c r="E277" s="182" t="s">
        <v>5095</v>
      </c>
      <c r="F277" s="183" t="s">
        <v>5096</v>
      </c>
      <c r="G277" s="184" t="s">
        <v>290</v>
      </c>
      <c r="H277" s="185">
        <v>1</v>
      </c>
      <c r="I277" s="186"/>
      <c r="J277" s="187">
        <f>ROUND(I277*H277,2)</f>
        <v>0</v>
      </c>
      <c r="K277" s="183" t="s">
        <v>171</v>
      </c>
      <c r="L277" s="42"/>
      <c r="M277" s="188" t="s">
        <v>19</v>
      </c>
      <c r="N277" s="189" t="s">
        <v>41</v>
      </c>
      <c r="O277" s="67"/>
      <c r="P277" s="190">
        <f>O277*H277</f>
        <v>0</v>
      </c>
      <c r="Q277" s="190">
        <v>1.73E-3</v>
      </c>
      <c r="R277" s="190">
        <f>Q277*H277</f>
        <v>1.73E-3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226</v>
      </c>
      <c r="AT277" s="192" t="s">
        <v>167</v>
      </c>
      <c r="AU277" s="192" t="s">
        <v>79</v>
      </c>
      <c r="AY277" s="20" t="s">
        <v>165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226</v>
      </c>
      <c r="BM277" s="192" t="s">
        <v>5097</v>
      </c>
    </row>
    <row r="278" spans="1:65" s="2" customFormat="1" ht="11.25">
      <c r="A278" s="37"/>
      <c r="B278" s="38"/>
      <c r="C278" s="39"/>
      <c r="D278" s="194" t="s">
        <v>172</v>
      </c>
      <c r="E278" s="39"/>
      <c r="F278" s="195" t="s">
        <v>5098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172</v>
      </c>
      <c r="AU278" s="20" t="s">
        <v>79</v>
      </c>
    </row>
    <row r="279" spans="1:65" s="2" customFormat="1" ht="44.25" customHeight="1">
      <c r="A279" s="37"/>
      <c r="B279" s="38"/>
      <c r="C279" s="181" t="s">
        <v>714</v>
      </c>
      <c r="D279" s="181" t="s">
        <v>167</v>
      </c>
      <c r="E279" s="182" t="s">
        <v>5099</v>
      </c>
      <c r="F279" s="183" t="s">
        <v>5100</v>
      </c>
      <c r="G279" s="184" t="s">
        <v>290</v>
      </c>
      <c r="H279" s="185">
        <v>2</v>
      </c>
      <c r="I279" s="186"/>
      <c r="J279" s="187">
        <f>ROUND(I279*H279,2)</f>
        <v>0</v>
      </c>
      <c r="K279" s="183" t="s">
        <v>171</v>
      </c>
      <c r="L279" s="42"/>
      <c r="M279" s="188" t="s">
        <v>19</v>
      </c>
      <c r="N279" s="189" t="s">
        <v>41</v>
      </c>
      <c r="O279" s="67"/>
      <c r="P279" s="190">
        <f>O279*H279</f>
        <v>0</v>
      </c>
      <c r="Q279" s="190">
        <v>1.24E-3</v>
      </c>
      <c r="R279" s="190">
        <f>Q279*H279</f>
        <v>2.48E-3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226</v>
      </c>
      <c r="AT279" s="192" t="s">
        <v>167</v>
      </c>
      <c r="AU279" s="192" t="s">
        <v>79</v>
      </c>
      <c r="AY279" s="20" t="s">
        <v>165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226</v>
      </c>
      <c r="BM279" s="192" t="s">
        <v>5101</v>
      </c>
    </row>
    <row r="280" spans="1:65" s="2" customFormat="1" ht="11.25">
      <c r="A280" s="37"/>
      <c r="B280" s="38"/>
      <c r="C280" s="39"/>
      <c r="D280" s="194" t="s">
        <v>172</v>
      </c>
      <c r="E280" s="39"/>
      <c r="F280" s="195" t="s">
        <v>5102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172</v>
      </c>
      <c r="AU280" s="20" t="s">
        <v>79</v>
      </c>
    </row>
    <row r="281" spans="1:65" s="2" customFormat="1" ht="24.2" customHeight="1">
      <c r="A281" s="37"/>
      <c r="B281" s="38"/>
      <c r="C281" s="181" t="s">
        <v>719</v>
      </c>
      <c r="D281" s="181" t="s">
        <v>167</v>
      </c>
      <c r="E281" s="182" t="s">
        <v>5103</v>
      </c>
      <c r="F281" s="183" t="s">
        <v>5104</v>
      </c>
      <c r="G281" s="184" t="s">
        <v>290</v>
      </c>
      <c r="H281" s="185">
        <v>8</v>
      </c>
      <c r="I281" s="186"/>
      <c r="J281" s="187">
        <f>ROUND(I281*H281,2)</f>
        <v>0</v>
      </c>
      <c r="K281" s="183" t="s">
        <v>171</v>
      </c>
      <c r="L281" s="42"/>
      <c r="M281" s="188" t="s">
        <v>19</v>
      </c>
      <c r="N281" s="189" t="s">
        <v>41</v>
      </c>
      <c r="O281" s="67"/>
      <c r="P281" s="190">
        <f>O281*H281</f>
        <v>0</v>
      </c>
      <c r="Q281" s="190">
        <v>6.9999999999999999E-4</v>
      </c>
      <c r="R281" s="190">
        <f>Q281*H281</f>
        <v>5.5999999999999999E-3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226</v>
      </c>
      <c r="AT281" s="192" t="s">
        <v>167</v>
      </c>
      <c r="AU281" s="192" t="s">
        <v>79</v>
      </c>
      <c r="AY281" s="20" t="s">
        <v>165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79</v>
      </c>
      <c r="BK281" s="193">
        <f>ROUND(I281*H281,2)</f>
        <v>0</v>
      </c>
      <c r="BL281" s="20" t="s">
        <v>226</v>
      </c>
      <c r="BM281" s="192" t="s">
        <v>5105</v>
      </c>
    </row>
    <row r="282" spans="1:65" s="2" customFormat="1" ht="11.25">
      <c r="A282" s="37"/>
      <c r="B282" s="38"/>
      <c r="C282" s="39"/>
      <c r="D282" s="194" t="s">
        <v>172</v>
      </c>
      <c r="E282" s="39"/>
      <c r="F282" s="195" t="s">
        <v>5106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172</v>
      </c>
      <c r="AU282" s="20" t="s">
        <v>79</v>
      </c>
    </row>
    <row r="283" spans="1:65" s="2" customFormat="1" ht="24.2" customHeight="1">
      <c r="A283" s="37"/>
      <c r="B283" s="38"/>
      <c r="C283" s="181" t="s">
        <v>498</v>
      </c>
      <c r="D283" s="181" t="s">
        <v>167</v>
      </c>
      <c r="E283" s="182" t="s">
        <v>5107</v>
      </c>
      <c r="F283" s="183" t="s">
        <v>5108</v>
      </c>
      <c r="G283" s="184" t="s">
        <v>290</v>
      </c>
      <c r="H283" s="185">
        <v>4</v>
      </c>
      <c r="I283" s="186"/>
      <c r="J283" s="187">
        <f>ROUND(I283*H283,2)</f>
        <v>0</v>
      </c>
      <c r="K283" s="183" t="s">
        <v>171</v>
      </c>
      <c r="L283" s="42"/>
      <c r="M283" s="188" t="s">
        <v>19</v>
      </c>
      <c r="N283" s="189" t="s">
        <v>41</v>
      </c>
      <c r="O283" s="67"/>
      <c r="P283" s="190">
        <f>O283*H283</f>
        <v>0</v>
      </c>
      <c r="Q283" s="190">
        <v>1.07E-3</v>
      </c>
      <c r="R283" s="190">
        <f>Q283*H283</f>
        <v>4.28E-3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226</v>
      </c>
      <c r="AT283" s="192" t="s">
        <v>167</v>
      </c>
      <c r="AU283" s="192" t="s">
        <v>79</v>
      </c>
      <c r="AY283" s="20" t="s">
        <v>165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226</v>
      </c>
      <c r="BM283" s="192" t="s">
        <v>5109</v>
      </c>
    </row>
    <row r="284" spans="1:65" s="2" customFormat="1" ht="11.25">
      <c r="A284" s="37"/>
      <c r="B284" s="38"/>
      <c r="C284" s="39"/>
      <c r="D284" s="194" t="s">
        <v>172</v>
      </c>
      <c r="E284" s="39"/>
      <c r="F284" s="195" t="s">
        <v>5110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172</v>
      </c>
      <c r="AU284" s="20" t="s">
        <v>79</v>
      </c>
    </row>
    <row r="285" spans="1:65" s="2" customFormat="1" ht="24.2" customHeight="1">
      <c r="A285" s="37"/>
      <c r="B285" s="38"/>
      <c r="C285" s="181" t="s">
        <v>731</v>
      </c>
      <c r="D285" s="181" t="s">
        <v>167</v>
      </c>
      <c r="E285" s="182" t="s">
        <v>5111</v>
      </c>
      <c r="F285" s="183" t="s">
        <v>5112</v>
      </c>
      <c r="G285" s="184" t="s">
        <v>290</v>
      </c>
      <c r="H285" s="185">
        <v>16</v>
      </c>
      <c r="I285" s="186"/>
      <c r="J285" s="187">
        <f>ROUND(I285*H285,2)</f>
        <v>0</v>
      </c>
      <c r="K285" s="183" t="s">
        <v>171</v>
      </c>
      <c r="L285" s="42"/>
      <c r="M285" s="188" t="s">
        <v>19</v>
      </c>
      <c r="N285" s="189" t="s">
        <v>41</v>
      </c>
      <c r="O285" s="67"/>
      <c r="P285" s="190">
        <f>O285*H285</f>
        <v>0</v>
      </c>
      <c r="Q285" s="190">
        <v>1.6800000000000001E-3</v>
      </c>
      <c r="R285" s="190">
        <f>Q285*H285</f>
        <v>2.6880000000000001E-2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226</v>
      </c>
      <c r="AT285" s="192" t="s">
        <v>167</v>
      </c>
      <c r="AU285" s="192" t="s">
        <v>79</v>
      </c>
      <c r="AY285" s="20" t="s">
        <v>165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79</v>
      </c>
      <c r="BK285" s="193">
        <f>ROUND(I285*H285,2)</f>
        <v>0</v>
      </c>
      <c r="BL285" s="20" t="s">
        <v>226</v>
      </c>
      <c r="BM285" s="192" t="s">
        <v>5113</v>
      </c>
    </row>
    <row r="286" spans="1:65" s="2" customFormat="1" ht="11.25">
      <c r="A286" s="37"/>
      <c r="B286" s="38"/>
      <c r="C286" s="39"/>
      <c r="D286" s="194" t="s">
        <v>172</v>
      </c>
      <c r="E286" s="39"/>
      <c r="F286" s="195" t="s">
        <v>5114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172</v>
      </c>
      <c r="AU286" s="20" t="s">
        <v>79</v>
      </c>
    </row>
    <row r="287" spans="1:65" s="2" customFormat="1" ht="24.2" customHeight="1">
      <c r="A287" s="37"/>
      <c r="B287" s="38"/>
      <c r="C287" s="181" t="s">
        <v>544</v>
      </c>
      <c r="D287" s="181" t="s">
        <v>167</v>
      </c>
      <c r="E287" s="182" t="s">
        <v>5115</v>
      </c>
      <c r="F287" s="183" t="s">
        <v>5116</v>
      </c>
      <c r="G287" s="184" t="s">
        <v>290</v>
      </c>
      <c r="H287" s="185">
        <v>19</v>
      </c>
      <c r="I287" s="186"/>
      <c r="J287" s="187">
        <f>ROUND(I287*H287,2)</f>
        <v>0</v>
      </c>
      <c r="K287" s="183" t="s">
        <v>171</v>
      </c>
      <c r="L287" s="42"/>
      <c r="M287" s="188" t="s">
        <v>19</v>
      </c>
      <c r="N287" s="189" t="s">
        <v>41</v>
      </c>
      <c r="O287" s="67"/>
      <c r="P287" s="190">
        <f>O287*H287</f>
        <v>0</v>
      </c>
      <c r="Q287" s="190">
        <v>2.7E-4</v>
      </c>
      <c r="R287" s="190">
        <f>Q287*H287</f>
        <v>5.13E-3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226</v>
      </c>
      <c r="AT287" s="192" t="s">
        <v>167</v>
      </c>
      <c r="AU287" s="192" t="s">
        <v>79</v>
      </c>
      <c r="AY287" s="20" t="s">
        <v>165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79</v>
      </c>
      <c r="BK287" s="193">
        <f>ROUND(I287*H287,2)</f>
        <v>0</v>
      </c>
      <c r="BL287" s="20" t="s">
        <v>226</v>
      </c>
      <c r="BM287" s="192" t="s">
        <v>5117</v>
      </c>
    </row>
    <row r="288" spans="1:65" s="2" customFormat="1" ht="11.25">
      <c r="A288" s="37"/>
      <c r="B288" s="38"/>
      <c r="C288" s="39"/>
      <c r="D288" s="194" t="s">
        <v>172</v>
      </c>
      <c r="E288" s="39"/>
      <c r="F288" s="195" t="s">
        <v>5118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172</v>
      </c>
      <c r="AU288" s="20" t="s">
        <v>79</v>
      </c>
    </row>
    <row r="289" spans="1:65" s="2" customFormat="1" ht="24.2" customHeight="1">
      <c r="A289" s="37"/>
      <c r="B289" s="38"/>
      <c r="C289" s="181" t="s">
        <v>741</v>
      </c>
      <c r="D289" s="181" t="s">
        <v>167</v>
      </c>
      <c r="E289" s="182" t="s">
        <v>5119</v>
      </c>
      <c r="F289" s="183" t="s">
        <v>5120</v>
      </c>
      <c r="G289" s="184" t="s">
        <v>290</v>
      </c>
      <c r="H289" s="185">
        <v>4</v>
      </c>
      <c r="I289" s="186"/>
      <c r="J289" s="187">
        <f>ROUND(I289*H289,2)</f>
        <v>0</v>
      </c>
      <c r="K289" s="183" t="s">
        <v>171</v>
      </c>
      <c r="L289" s="42"/>
      <c r="M289" s="188" t="s">
        <v>19</v>
      </c>
      <c r="N289" s="189" t="s">
        <v>41</v>
      </c>
      <c r="O289" s="67"/>
      <c r="P289" s="190">
        <f>O289*H289</f>
        <v>0</v>
      </c>
      <c r="Q289" s="190">
        <v>3.4000000000000002E-4</v>
      </c>
      <c r="R289" s="190">
        <f>Q289*H289</f>
        <v>1.3600000000000001E-3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226</v>
      </c>
      <c r="AT289" s="192" t="s">
        <v>167</v>
      </c>
      <c r="AU289" s="192" t="s">
        <v>79</v>
      </c>
      <c r="AY289" s="20" t="s">
        <v>165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79</v>
      </c>
      <c r="BK289" s="193">
        <f>ROUND(I289*H289,2)</f>
        <v>0</v>
      </c>
      <c r="BL289" s="20" t="s">
        <v>226</v>
      </c>
      <c r="BM289" s="192" t="s">
        <v>5121</v>
      </c>
    </row>
    <row r="290" spans="1:65" s="2" customFormat="1" ht="11.25">
      <c r="A290" s="37"/>
      <c r="B290" s="38"/>
      <c r="C290" s="39"/>
      <c r="D290" s="194" t="s">
        <v>172</v>
      </c>
      <c r="E290" s="39"/>
      <c r="F290" s="195" t="s">
        <v>5122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172</v>
      </c>
      <c r="AU290" s="20" t="s">
        <v>79</v>
      </c>
    </row>
    <row r="291" spans="1:65" s="2" customFormat="1" ht="24.2" customHeight="1">
      <c r="A291" s="37"/>
      <c r="B291" s="38"/>
      <c r="C291" s="181" t="s">
        <v>557</v>
      </c>
      <c r="D291" s="181" t="s">
        <v>167</v>
      </c>
      <c r="E291" s="182" t="s">
        <v>5123</v>
      </c>
      <c r="F291" s="183" t="s">
        <v>5124</v>
      </c>
      <c r="G291" s="184" t="s">
        <v>290</v>
      </c>
      <c r="H291" s="185">
        <v>4</v>
      </c>
      <c r="I291" s="186"/>
      <c r="J291" s="187">
        <f>ROUND(I291*H291,2)</f>
        <v>0</v>
      </c>
      <c r="K291" s="183" t="s">
        <v>171</v>
      </c>
      <c r="L291" s="42"/>
      <c r="M291" s="188" t="s">
        <v>19</v>
      </c>
      <c r="N291" s="189" t="s">
        <v>41</v>
      </c>
      <c r="O291" s="67"/>
      <c r="P291" s="190">
        <f>O291*H291</f>
        <v>0</v>
      </c>
      <c r="Q291" s="190">
        <v>5.0000000000000001E-4</v>
      </c>
      <c r="R291" s="190">
        <f>Q291*H291</f>
        <v>2E-3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226</v>
      </c>
      <c r="AT291" s="192" t="s">
        <v>167</v>
      </c>
      <c r="AU291" s="192" t="s">
        <v>79</v>
      </c>
      <c r="AY291" s="20" t="s">
        <v>165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79</v>
      </c>
      <c r="BK291" s="193">
        <f>ROUND(I291*H291,2)</f>
        <v>0</v>
      </c>
      <c r="BL291" s="20" t="s">
        <v>226</v>
      </c>
      <c r="BM291" s="192" t="s">
        <v>5125</v>
      </c>
    </row>
    <row r="292" spans="1:65" s="2" customFormat="1" ht="11.25">
      <c r="A292" s="37"/>
      <c r="B292" s="38"/>
      <c r="C292" s="39"/>
      <c r="D292" s="194" t="s">
        <v>172</v>
      </c>
      <c r="E292" s="39"/>
      <c r="F292" s="195" t="s">
        <v>5126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172</v>
      </c>
      <c r="AU292" s="20" t="s">
        <v>79</v>
      </c>
    </row>
    <row r="293" spans="1:65" s="2" customFormat="1" ht="37.9" customHeight="1">
      <c r="A293" s="37"/>
      <c r="B293" s="38"/>
      <c r="C293" s="181" t="s">
        <v>752</v>
      </c>
      <c r="D293" s="181" t="s">
        <v>167</v>
      </c>
      <c r="E293" s="182" t="s">
        <v>5127</v>
      </c>
      <c r="F293" s="183" t="s">
        <v>5128</v>
      </c>
      <c r="G293" s="184" t="s">
        <v>290</v>
      </c>
      <c r="H293" s="185">
        <v>10</v>
      </c>
      <c r="I293" s="186"/>
      <c r="J293" s="187">
        <f>ROUND(I293*H293,2)</f>
        <v>0</v>
      </c>
      <c r="K293" s="183" t="s">
        <v>171</v>
      </c>
      <c r="L293" s="42"/>
      <c r="M293" s="188" t="s">
        <v>19</v>
      </c>
      <c r="N293" s="189" t="s">
        <v>41</v>
      </c>
      <c r="O293" s="67"/>
      <c r="P293" s="190">
        <f>O293*H293</f>
        <v>0</v>
      </c>
      <c r="Q293" s="190">
        <v>5.2999999999999998E-4</v>
      </c>
      <c r="R293" s="190">
        <f>Q293*H293</f>
        <v>5.3E-3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226</v>
      </c>
      <c r="AT293" s="192" t="s">
        <v>167</v>
      </c>
      <c r="AU293" s="192" t="s">
        <v>79</v>
      </c>
      <c r="AY293" s="20" t="s">
        <v>165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79</v>
      </c>
      <c r="BK293" s="193">
        <f>ROUND(I293*H293,2)</f>
        <v>0</v>
      </c>
      <c r="BL293" s="20" t="s">
        <v>226</v>
      </c>
      <c r="BM293" s="192" t="s">
        <v>5129</v>
      </c>
    </row>
    <row r="294" spans="1:65" s="2" customFormat="1" ht="11.25">
      <c r="A294" s="37"/>
      <c r="B294" s="38"/>
      <c r="C294" s="39"/>
      <c r="D294" s="194" t="s">
        <v>172</v>
      </c>
      <c r="E294" s="39"/>
      <c r="F294" s="195" t="s">
        <v>5130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172</v>
      </c>
      <c r="AU294" s="20" t="s">
        <v>79</v>
      </c>
    </row>
    <row r="295" spans="1:65" s="2" customFormat="1" ht="37.9" customHeight="1">
      <c r="A295" s="37"/>
      <c r="B295" s="38"/>
      <c r="C295" s="181" t="s">
        <v>562</v>
      </c>
      <c r="D295" s="181" t="s">
        <v>167</v>
      </c>
      <c r="E295" s="182" t="s">
        <v>5131</v>
      </c>
      <c r="F295" s="183" t="s">
        <v>5132</v>
      </c>
      <c r="G295" s="184" t="s">
        <v>290</v>
      </c>
      <c r="H295" s="185">
        <v>9</v>
      </c>
      <c r="I295" s="186"/>
      <c r="J295" s="187">
        <f>ROUND(I295*H295,2)</f>
        <v>0</v>
      </c>
      <c r="K295" s="183" t="s">
        <v>171</v>
      </c>
      <c r="L295" s="42"/>
      <c r="M295" s="188" t="s">
        <v>19</v>
      </c>
      <c r="N295" s="189" t="s">
        <v>41</v>
      </c>
      <c r="O295" s="67"/>
      <c r="P295" s="190">
        <f>O295*H295</f>
        <v>0</v>
      </c>
      <c r="Q295" s="190">
        <v>1.47E-3</v>
      </c>
      <c r="R295" s="190">
        <f>Q295*H295</f>
        <v>1.3229999999999999E-2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226</v>
      </c>
      <c r="AT295" s="192" t="s">
        <v>167</v>
      </c>
      <c r="AU295" s="192" t="s">
        <v>79</v>
      </c>
      <c r="AY295" s="20" t="s">
        <v>165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79</v>
      </c>
      <c r="BK295" s="193">
        <f>ROUND(I295*H295,2)</f>
        <v>0</v>
      </c>
      <c r="BL295" s="20" t="s">
        <v>226</v>
      </c>
      <c r="BM295" s="192" t="s">
        <v>5133</v>
      </c>
    </row>
    <row r="296" spans="1:65" s="2" customFormat="1" ht="11.25">
      <c r="A296" s="37"/>
      <c r="B296" s="38"/>
      <c r="C296" s="39"/>
      <c r="D296" s="194" t="s">
        <v>172</v>
      </c>
      <c r="E296" s="39"/>
      <c r="F296" s="195" t="s">
        <v>5134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172</v>
      </c>
      <c r="AU296" s="20" t="s">
        <v>79</v>
      </c>
    </row>
    <row r="297" spans="1:65" s="2" customFormat="1" ht="49.15" customHeight="1">
      <c r="A297" s="37"/>
      <c r="B297" s="38"/>
      <c r="C297" s="181" t="s">
        <v>763</v>
      </c>
      <c r="D297" s="181" t="s">
        <v>167</v>
      </c>
      <c r="E297" s="182" t="s">
        <v>5135</v>
      </c>
      <c r="F297" s="183" t="s">
        <v>5136</v>
      </c>
      <c r="G297" s="184" t="s">
        <v>256</v>
      </c>
      <c r="H297" s="185">
        <v>7.9000000000000001E-2</v>
      </c>
      <c r="I297" s="186"/>
      <c r="J297" s="187">
        <f>ROUND(I297*H297,2)</f>
        <v>0</v>
      </c>
      <c r="K297" s="183" t="s">
        <v>171</v>
      </c>
      <c r="L297" s="42"/>
      <c r="M297" s="188" t="s">
        <v>19</v>
      </c>
      <c r="N297" s="189" t="s">
        <v>41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226</v>
      </c>
      <c r="AT297" s="192" t="s">
        <v>167</v>
      </c>
      <c r="AU297" s="192" t="s">
        <v>79</v>
      </c>
      <c r="AY297" s="20" t="s">
        <v>165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79</v>
      </c>
      <c r="BK297" s="193">
        <f>ROUND(I297*H297,2)</f>
        <v>0</v>
      </c>
      <c r="BL297" s="20" t="s">
        <v>226</v>
      </c>
      <c r="BM297" s="192" t="s">
        <v>5137</v>
      </c>
    </row>
    <row r="298" spans="1:65" s="2" customFormat="1" ht="11.25">
      <c r="A298" s="37"/>
      <c r="B298" s="38"/>
      <c r="C298" s="39"/>
      <c r="D298" s="194" t="s">
        <v>172</v>
      </c>
      <c r="E298" s="39"/>
      <c r="F298" s="195" t="s">
        <v>5138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172</v>
      </c>
      <c r="AU298" s="20" t="s">
        <v>79</v>
      </c>
    </row>
    <row r="299" spans="1:65" s="12" customFormat="1" ht="22.9" customHeight="1">
      <c r="B299" s="165"/>
      <c r="C299" s="166"/>
      <c r="D299" s="167" t="s">
        <v>68</v>
      </c>
      <c r="E299" s="179" t="s">
        <v>5139</v>
      </c>
      <c r="F299" s="179" t="s">
        <v>5140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P300+SUM(P301:P327)</f>
        <v>0</v>
      </c>
      <c r="Q299" s="173"/>
      <c r="R299" s="174">
        <f>R300+SUM(R301:R327)</f>
        <v>2.2294899999999997</v>
      </c>
      <c r="S299" s="173"/>
      <c r="T299" s="175">
        <f>T300+SUM(T301:T327)</f>
        <v>0</v>
      </c>
      <c r="AR299" s="176" t="s">
        <v>79</v>
      </c>
      <c r="AT299" s="177" t="s">
        <v>68</v>
      </c>
      <c r="AU299" s="177" t="s">
        <v>73</v>
      </c>
      <c r="AY299" s="176" t="s">
        <v>165</v>
      </c>
      <c r="BK299" s="178">
        <f>BK300+SUM(BK301:BK327)</f>
        <v>0</v>
      </c>
    </row>
    <row r="300" spans="1:65" s="2" customFormat="1" ht="49.15" customHeight="1">
      <c r="A300" s="37"/>
      <c r="B300" s="38"/>
      <c r="C300" s="181" t="s">
        <v>568</v>
      </c>
      <c r="D300" s="181" t="s">
        <v>167</v>
      </c>
      <c r="E300" s="182" t="s">
        <v>5141</v>
      </c>
      <c r="F300" s="183" t="s">
        <v>5142</v>
      </c>
      <c r="G300" s="184" t="s">
        <v>290</v>
      </c>
      <c r="H300" s="185">
        <v>4</v>
      </c>
      <c r="I300" s="186"/>
      <c r="J300" s="187">
        <f>ROUND(I300*H300,2)</f>
        <v>0</v>
      </c>
      <c r="K300" s="183" t="s">
        <v>171</v>
      </c>
      <c r="L300" s="42"/>
      <c r="M300" s="188" t="s">
        <v>19</v>
      </c>
      <c r="N300" s="189" t="s">
        <v>41</v>
      </c>
      <c r="O300" s="67"/>
      <c r="P300" s="190">
        <f>O300*H300</f>
        <v>0</v>
      </c>
      <c r="Q300" s="190">
        <v>1.34E-2</v>
      </c>
      <c r="R300" s="190">
        <f>Q300*H300</f>
        <v>5.3600000000000002E-2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226</v>
      </c>
      <c r="AT300" s="192" t="s">
        <v>167</v>
      </c>
      <c r="AU300" s="192" t="s">
        <v>79</v>
      </c>
      <c r="AY300" s="20" t="s">
        <v>165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79</v>
      </c>
      <c r="BK300" s="193">
        <f>ROUND(I300*H300,2)</f>
        <v>0</v>
      </c>
      <c r="BL300" s="20" t="s">
        <v>226</v>
      </c>
      <c r="BM300" s="192" t="s">
        <v>5143</v>
      </c>
    </row>
    <row r="301" spans="1:65" s="2" customFormat="1" ht="11.25">
      <c r="A301" s="37"/>
      <c r="B301" s="38"/>
      <c r="C301" s="39"/>
      <c r="D301" s="194" t="s">
        <v>172</v>
      </c>
      <c r="E301" s="39"/>
      <c r="F301" s="195" t="s">
        <v>5144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172</v>
      </c>
      <c r="AU301" s="20" t="s">
        <v>79</v>
      </c>
    </row>
    <row r="302" spans="1:65" s="2" customFormat="1" ht="49.15" customHeight="1">
      <c r="A302" s="37"/>
      <c r="B302" s="38"/>
      <c r="C302" s="181" t="s">
        <v>774</v>
      </c>
      <c r="D302" s="181" t="s">
        <v>167</v>
      </c>
      <c r="E302" s="182" t="s">
        <v>5145</v>
      </c>
      <c r="F302" s="183" t="s">
        <v>5146</v>
      </c>
      <c r="G302" s="184" t="s">
        <v>290</v>
      </c>
      <c r="H302" s="185">
        <v>1</v>
      </c>
      <c r="I302" s="186"/>
      <c r="J302" s="187">
        <f>ROUND(I302*H302,2)</f>
        <v>0</v>
      </c>
      <c r="K302" s="183" t="s">
        <v>171</v>
      </c>
      <c r="L302" s="42"/>
      <c r="M302" s="188" t="s">
        <v>19</v>
      </c>
      <c r="N302" s="189" t="s">
        <v>41</v>
      </c>
      <c r="O302" s="67"/>
      <c r="P302" s="190">
        <f>O302*H302</f>
        <v>0</v>
      </c>
      <c r="Q302" s="190">
        <v>1.545E-2</v>
      </c>
      <c r="R302" s="190">
        <f>Q302*H302</f>
        <v>1.545E-2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226</v>
      </c>
      <c r="AT302" s="192" t="s">
        <v>167</v>
      </c>
      <c r="AU302" s="192" t="s">
        <v>79</v>
      </c>
      <c r="AY302" s="20" t="s">
        <v>165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79</v>
      </c>
      <c r="BK302" s="193">
        <f>ROUND(I302*H302,2)</f>
        <v>0</v>
      </c>
      <c r="BL302" s="20" t="s">
        <v>226</v>
      </c>
      <c r="BM302" s="192" t="s">
        <v>5147</v>
      </c>
    </row>
    <row r="303" spans="1:65" s="2" customFormat="1" ht="11.25">
      <c r="A303" s="37"/>
      <c r="B303" s="38"/>
      <c r="C303" s="39"/>
      <c r="D303" s="194" t="s">
        <v>172</v>
      </c>
      <c r="E303" s="39"/>
      <c r="F303" s="195" t="s">
        <v>5148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172</v>
      </c>
      <c r="AU303" s="20" t="s">
        <v>79</v>
      </c>
    </row>
    <row r="304" spans="1:65" s="2" customFormat="1" ht="49.15" customHeight="1">
      <c r="A304" s="37"/>
      <c r="B304" s="38"/>
      <c r="C304" s="181" t="s">
        <v>574</v>
      </c>
      <c r="D304" s="181" t="s">
        <v>167</v>
      </c>
      <c r="E304" s="182" t="s">
        <v>5149</v>
      </c>
      <c r="F304" s="183" t="s">
        <v>5150</v>
      </c>
      <c r="G304" s="184" t="s">
        <v>290</v>
      </c>
      <c r="H304" s="185">
        <v>1</v>
      </c>
      <c r="I304" s="186"/>
      <c r="J304" s="187">
        <f>ROUND(I304*H304,2)</f>
        <v>0</v>
      </c>
      <c r="K304" s="183" t="s">
        <v>171</v>
      </c>
      <c r="L304" s="42"/>
      <c r="M304" s="188" t="s">
        <v>19</v>
      </c>
      <c r="N304" s="189" t="s">
        <v>41</v>
      </c>
      <c r="O304" s="67"/>
      <c r="P304" s="190">
        <f>O304*H304</f>
        <v>0</v>
      </c>
      <c r="Q304" s="190">
        <v>1.8100000000000002E-2</v>
      </c>
      <c r="R304" s="190">
        <f>Q304*H304</f>
        <v>1.8100000000000002E-2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226</v>
      </c>
      <c r="AT304" s="192" t="s">
        <v>167</v>
      </c>
      <c r="AU304" s="192" t="s">
        <v>79</v>
      </c>
      <c r="AY304" s="20" t="s">
        <v>165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79</v>
      </c>
      <c r="BK304" s="193">
        <f>ROUND(I304*H304,2)</f>
        <v>0</v>
      </c>
      <c r="BL304" s="20" t="s">
        <v>226</v>
      </c>
      <c r="BM304" s="192" t="s">
        <v>5151</v>
      </c>
    </row>
    <row r="305" spans="1:65" s="2" customFormat="1" ht="11.25">
      <c r="A305" s="37"/>
      <c r="B305" s="38"/>
      <c r="C305" s="39"/>
      <c r="D305" s="194" t="s">
        <v>172</v>
      </c>
      <c r="E305" s="39"/>
      <c r="F305" s="195" t="s">
        <v>5152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172</v>
      </c>
      <c r="AU305" s="20" t="s">
        <v>79</v>
      </c>
    </row>
    <row r="306" spans="1:65" s="2" customFormat="1" ht="49.15" customHeight="1">
      <c r="A306" s="37"/>
      <c r="B306" s="38"/>
      <c r="C306" s="181" t="s">
        <v>785</v>
      </c>
      <c r="D306" s="181" t="s">
        <v>167</v>
      </c>
      <c r="E306" s="182" t="s">
        <v>5153</v>
      </c>
      <c r="F306" s="183" t="s">
        <v>5154</v>
      </c>
      <c r="G306" s="184" t="s">
        <v>290</v>
      </c>
      <c r="H306" s="185">
        <v>1</v>
      </c>
      <c r="I306" s="186"/>
      <c r="J306" s="187">
        <f>ROUND(I306*H306,2)</f>
        <v>0</v>
      </c>
      <c r="K306" s="183" t="s">
        <v>171</v>
      </c>
      <c r="L306" s="42"/>
      <c r="M306" s="188" t="s">
        <v>19</v>
      </c>
      <c r="N306" s="189" t="s">
        <v>41</v>
      </c>
      <c r="O306" s="67"/>
      <c r="P306" s="190">
        <f>O306*H306</f>
        <v>0</v>
      </c>
      <c r="Q306" s="190">
        <v>2.605E-2</v>
      </c>
      <c r="R306" s="190">
        <f>Q306*H306</f>
        <v>2.605E-2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226</v>
      </c>
      <c r="AT306" s="192" t="s">
        <v>167</v>
      </c>
      <c r="AU306" s="192" t="s">
        <v>79</v>
      </c>
      <c r="AY306" s="20" t="s">
        <v>165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226</v>
      </c>
      <c r="BM306" s="192" t="s">
        <v>5155</v>
      </c>
    </row>
    <row r="307" spans="1:65" s="2" customFormat="1" ht="11.25">
      <c r="A307" s="37"/>
      <c r="B307" s="38"/>
      <c r="C307" s="39"/>
      <c r="D307" s="194" t="s">
        <v>172</v>
      </c>
      <c r="E307" s="39"/>
      <c r="F307" s="195" t="s">
        <v>5156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172</v>
      </c>
      <c r="AU307" s="20" t="s">
        <v>79</v>
      </c>
    </row>
    <row r="308" spans="1:65" s="2" customFormat="1" ht="49.15" customHeight="1">
      <c r="A308" s="37"/>
      <c r="B308" s="38"/>
      <c r="C308" s="181" t="s">
        <v>583</v>
      </c>
      <c r="D308" s="181" t="s">
        <v>167</v>
      </c>
      <c r="E308" s="182" t="s">
        <v>5157</v>
      </c>
      <c r="F308" s="183" t="s">
        <v>5158</v>
      </c>
      <c r="G308" s="184" t="s">
        <v>290</v>
      </c>
      <c r="H308" s="185">
        <v>1</v>
      </c>
      <c r="I308" s="186"/>
      <c r="J308" s="187">
        <f>ROUND(I308*H308,2)</f>
        <v>0</v>
      </c>
      <c r="K308" s="183" t="s">
        <v>171</v>
      </c>
      <c r="L308" s="42"/>
      <c r="M308" s="188" t="s">
        <v>19</v>
      </c>
      <c r="N308" s="189" t="s">
        <v>41</v>
      </c>
      <c r="O308" s="67"/>
      <c r="P308" s="190">
        <f>O308*H308</f>
        <v>0</v>
      </c>
      <c r="Q308" s="190">
        <v>3.4799999999999998E-2</v>
      </c>
      <c r="R308" s="190">
        <f>Q308*H308</f>
        <v>3.4799999999999998E-2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226</v>
      </c>
      <c r="AT308" s="192" t="s">
        <v>167</v>
      </c>
      <c r="AU308" s="192" t="s">
        <v>79</v>
      </c>
      <c r="AY308" s="20" t="s">
        <v>165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79</v>
      </c>
      <c r="BK308" s="193">
        <f>ROUND(I308*H308,2)</f>
        <v>0</v>
      </c>
      <c r="BL308" s="20" t="s">
        <v>226</v>
      </c>
      <c r="BM308" s="192" t="s">
        <v>5159</v>
      </c>
    </row>
    <row r="309" spans="1:65" s="2" customFormat="1" ht="11.25">
      <c r="A309" s="37"/>
      <c r="B309" s="38"/>
      <c r="C309" s="39"/>
      <c r="D309" s="194" t="s">
        <v>172</v>
      </c>
      <c r="E309" s="39"/>
      <c r="F309" s="195" t="s">
        <v>5160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172</v>
      </c>
      <c r="AU309" s="20" t="s">
        <v>79</v>
      </c>
    </row>
    <row r="310" spans="1:65" s="2" customFormat="1" ht="49.15" customHeight="1">
      <c r="A310" s="37"/>
      <c r="B310" s="38"/>
      <c r="C310" s="181" t="s">
        <v>797</v>
      </c>
      <c r="D310" s="181" t="s">
        <v>167</v>
      </c>
      <c r="E310" s="182" t="s">
        <v>5161</v>
      </c>
      <c r="F310" s="183" t="s">
        <v>5162</v>
      </c>
      <c r="G310" s="184" t="s">
        <v>290</v>
      </c>
      <c r="H310" s="185">
        <v>2</v>
      </c>
      <c r="I310" s="186"/>
      <c r="J310" s="187">
        <f>ROUND(I310*H310,2)</f>
        <v>0</v>
      </c>
      <c r="K310" s="183" t="s">
        <v>171</v>
      </c>
      <c r="L310" s="42"/>
      <c r="M310" s="188" t="s">
        <v>19</v>
      </c>
      <c r="N310" s="189" t="s">
        <v>41</v>
      </c>
      <c r="O310" s="67"/>
      <c r="P310" s="190">
        <f>O310*H310</f>
        <v>0</v>
      </c>
      <c r="Q310" s="190">
        <v>3.7199999999999997E-2</v>
      </c>
      <c r="R310" s="190">
        <f>Q310*H310</f>
        <v>7.4399999999999994E-2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226</v>
      </c>
      <c r="AT310" s="192" t="s">
        <v>167</v>
      </c>
      <c r="AU310" s="192" t="s">
        <v>79</v>
      </c>
      <c r="AY310" s="20" t="s">
        <v>165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79</v>
      </c>
      <c r="BK310" s="193">
        <f>ROUND(I310*H310,2)</f>
        <v>0</v>
      </c>
      <c r="BL310" s="20" t="s">
        <v>226</v>
      </c>
      <c r="BM310" s="192" t="s">
        <v>5163</v>
      </c>
    </row>
    <row r="311" spans="1:65" s="2" customFormat="1" ht="11.25">
      <c r="A311" s="37"/>
      <c r="B311" s="38"/>
      <c r="C311" s="39"/>
      <c r="D311" s="194" t="s">
        <v>172</v>
      </c>
      <c r="E311" s="39"/>
      <c r="F311" s="195" t="s">
        <v>5164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172</v>
      </c>
      <c r="AU311" s="20" t="s">
        <v>79</v>
      </c>
    </row>
    <row r="312" spans="1:65" s="2" customFormat="1" ht="49.15" customHeight="1">
      <c r="A312" s="37"/>
      <c r="B312" s="38"/>
      <c r="C312" s="181" t="s">
        <v>589</v>
      </c>
      <c r="D312" s="181" t="s">
        <v>167</v>
      </c>
      <c r="E312" s="182" t="s">
        <v>5165</v>
      </c>
      <c r="F312" s="183" t="s">
        <v>5166</v>
      </c>
      <c r="G312" s="184" t="s">
        <v>290</v>
      </c>
      <c r="H312" s="185">
        <v>1</v>
      </c>
      <c r="I312" s="186"/>
      <c r="J312" s="187">
        <f>ROUND(I312*H312,2)</f>
        <v>0</v>
      </c>
      <c r="K312" s="183" t="s">
        <v>171</v>
      </c>
      <c r="L312" s="42"/>
      <c r="M312" s="188" t="s">
        <v>19</v>
      </c>
      <c r="N312" s="189" t="s">
        <v>41</v>
      </c>
      <c r="O312" s="67"/>
      <c r="P312" s="190">
        <f>O312*H312</f>
        <v>0</v>
      </c>
      <c r="Q312" s="190">
        <v>4.7840000000000001E-2</v>
      </c>
      <c r="R312" s="190">
        <f>Q312*H312</f>
        <v>4.7840000000000001E-2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226</v>
      </c>
      <c r="AT312" s="192" t="s">
        <v>167</v>
      </c>
      <c r="AU312" s="192" t="s">
        <v>79</v>
      </c>
      <c r="AY312" s="20" t="s">
        <v>165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226</v>
      </c>
      <c r="BM312" s="192" t="s">
        <v>5167</v>
      </c>
    </row>
    <row r="313" spans="1:65" s="2" customFormat="1" ht="11.25">
      <c r="A313" s="37"/>
      <c r="B313" s="38"/>
      <c r="C313" s="39"/>
      <c r="D313" s="194" t="s">
        <v>172</v>
      </c>
      <c r="E313" s="39"/>
      <c r="F313" s="195" t="s">
        <v>5168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172</v>
      </c>
      <c r="AU313" s="20" t="s">
        <v>79</v>
      </c>
    </row>
    <row r="314" spans="1:65" s="2" customFormat="1" ht="49.15" customHeight="1">
      <c r="A314" s="37"/>
      <c r="B314" s="38"/>
      <c r="C314" s="181" t="s">
        <v>808</v>
      </c>
      <c r="D314" s="181" t="s">
        <v>167</v>
      </c>
      <c r="E314" s="182" t="s">
        <v>5169</v>
      </c>
      <c r="F314" s="183" t="s">
        <v>5170</v>
      </c>
      <c r="G314" s="184" t="s">
        <v>290</v>
      </c>
      <c r="H314" s="185">
        <v>1</v>
      </c>
      <c r="I314" s="186"/>
      <c r="J314" s="187">
        <f>ROUND(I314*H314,2)</f>
        <v>0</v>
      </c>
      <c r="K314" s="183" t="s">
        <v>171</v>
      </c>
      <c r="L314" s="42"/>
      <c r="M314" s="188" t="s">
        <v>19</v>
      </c>
      <c r="N314" s="189" t="s">
        <v>41</v>
      </c>
      <c r="O314" s="67"/>
      <c r="P314" s="190">
        <f>O314*H314</f>
        <v>0</v>
      </c>
      <c r="Q314" s="190">
        <v>5.4359999999999999E-2</v>
      </c>
      <c r="R314" s="190">
        <f>Q314*H314</f>
        <v>5.4359999999999999E-2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226</v>
      </c>
      <c r="AT314" s="192" t="s">
        <v>167</v>
      </c>
      <c r="AU314" s="192" t="s">
        <v>79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5171</v>
      </c>
    </row>
    <row r="315" spans="1:65" s="2" customFormat="1" ht="11.25">
      <c r="A315" s="37"/>
      <c r="B315" s="38"/>
      <c r="C315" s="39"/>
      <c r="D315" s="194" t="s">
        <v>172</v>
      </c>
      <c r="E315" s="39"/>
      <c r="F315" s="195" t="s">
        <v>5172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172</v>
      </c>
      <c r="AU315" s="20" t="s">
        <v>79</v>
      </c>
    </row>
    <row r="316" spans="1:65" s="2" customFormat="1" ht="49.15" customHeight="1">
      <c r="A316" s="37"/>
      <c r="B316" s="38"/>
      <c r="C316" s="181" t="s">
        <v>595</v>
      </c>
      <c r="D316" s="181" t="s">
        <v>167</v>
      </c>
      <c r="E316" s="182" t="s">
        <v>5173</v>
      </c>
      <c r="F316" s="183" t="s">
        <v>5174</v>
      </c>
      <c r="G316" s="184" t="s">
        <v>290</v>
      </c>
      <c r="H316" s="185">
        <v>2</v>
      </c>
      <c r="I316" s="186"/>
      <c r="J316" s="187">
        <f>ROUND(I316*H316,2)</f>
        <v>0</v>
      </c>
      <c r="K316" s="183" t="s">
        <v>171</v>
      </c>
      <c r="L316" s="42"/>
      <c r="M316" s="188" t="s">
        <v>19</v>
      </c>
      <c r="N316" s="189" t="s">
        <v>41</v>
      </c>
      <c r="O316" s="67"/>
      <c r="P316" s="190">
        <f>O316*H316</f>
        <v>0</v>
      </c>
      <c r="Q316" s="190">
        <v>2.24E-2</v>
      </c>
      <c r="R316" s="190">
        <f>Q316*H316</f>
        <v>4.48E-2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226</v>
      </c>
      <c r="AT316" s="192" t="s">
        <v>167</v>
      </c>
      <c r="AU316" s="192" t="s">
        <v>79</v>
      </c>
      <c r="AY316" s="20" t="s">
        <v>165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79</v>
      </c>
      <c r="BK316" s="193">
        <f>ROUND(I316*H316,2)</f>
        <v>0</v>
      </c>
      <c r="BL316" s="20" t="s">
        <v>226</v>
      </c>
      <c r="BM316" s="192" t="s">
        <v>5175</v>
      </c>
    </row>
    <row r="317" spans="1:65" s="2" customFormat="1" ht="11.25">
      <c r="A317" s="37"/>
      <c r="B317" s="38"/>
      <c r="C317" s="39"/>
      <c r="D317" s="194" t="s">
        <v>172</v>
      </c>
      <c r="E317" s="39"/>
      <c r="F317" s="195" t="s">
        <v>5176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172</v>
      </c>
      <c r="AU317" s="20" t="s">
        <v>79</v>
      </c>
    </row>
    <row r="318" spans="1:65" s="2" customFormat="1" ht="24.2" customHeight="1">
      <c r="A318" s="37"/>
      <c r="B318" s="38"/>
      <c r="C318" s="181" t="s">
        <v>819</v>
      </c>
      <c r="D318" s="181" t="s">
        <v>167</v>
      </c>
      <c r="E318" s="182" t="s">
        <v>5177</v>
      </c>
      <c r="F318" s="183" t="s">
        <v>5178</v>
      </c>
      <c r="G318" s="184" t="s">
        <v>290</v>
      </c>
      <c r="H318" s="185">
        <v>5</v>
      </c>
      <c r="I318" s="186"/>
      <c r="J318" s="187">
        <f>ROUND(I318*H318,2)</f>
        <v>0</v>
      </c>
      <c r="K318" s="183" t="s">
        <v>171</v>
      </c>
      <c r="L318" s="42"/>
      <c r="M318" s="188" t="s">
        <v>19</v>
      </c>
      <c r="N318" s="189" t="s">
        <v>41</v>
      </c>
      <c r="O318" s="67"/>
      <c r="P318" s="190">
        <f>O318*H318</f>
        <v>0</v>
      </c>
      <c r="Q318" s="190">
        <v>2.1399999999999999E-2</v>
      </c>
      <c r="R318" s="190">
        <f>Q318*H318</f>
        <v>0.107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226</v>
      </c>
      <c r="AT318" s="192" t="s">
        <v>167</v>
      </c>
      <c r="AU318" s="192" t="s">
        <v>79</v>
      </c>
      <c r="AY318" s="20" t="s">
        <v>165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79</v>
      </c>
      <c r="BK318" s="193">
        <f>ROUND(I318*H318,2)</f>
        <v>0</v>
      </c>
      <c r="BL318" s="20" t="s">
        <v>226</v>
      </c>
      <c r="BM318" s="192" t="s">
        <v>5179</v>
      </c>
    </row>
    <row r="319" spans="1:65" s="2" customFormat="1" ht="11.25">
      <c r="A319" s="37"/>
      <c r="B319" s="38"/>
      <c r="C319" s="39"/>
      <c r="D319" s="194" t="s">
        <v>172</v>
      </c>
      <c r="E319" s="39"/>
      <c r="F319" s="195" t="s">
        <v>5180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172</v>
      </c>
      <c r="AU319" s="20" t="s">
        <v>79</v>
      </c>
    </row>
    <row r="320" spans="1:65" s="2" customFormat="1" ht="24.2" customHeight="1">
      <c r="A320" s="37"/>
      <c r="B320" s="38"/>
      <c r="C320" s="233" t="s">
        <v>602</v>
      </c>
      <c r="D320" s="233" t="s">
        <v>502</v>
      </c>
      <c r="E320" s="234" t="s">
        <v>5181</v>
      </c>
      <c r="F320" s="235" t="s">
        <v>5182</v>
      </c>
      <c r="G320" s="236" t="s">
        <v>3691</v>
      </c>
      <c r="H320" s="237">
        <v>14</v>
      </c>
      <c r="I320" s="238"/>
      <c r="J320" s="239">
        <f>ROUND(I320*H320,2)</f>
        <v>0</v>
      </c>
      <c r="K320" s="235" t="s">
        <v>171</v>
      </c>
      <c r="L320" s="240"/>
      <c r="M320" s="241" t="s">
        <v>19</v>
      </c>
      <c r="N320" s="242" t="s">
        <v>41</v>
      </c>
      <c r="O320" s="67"/>
      <c r="P320" s="190">
        <f>O320*H320</f>
        <v>0</v>
      </c>
      <c r="Q320" s="190">
        <v>2.0999999999999999E-3</v>
      </c>
      <c r="R320" s="190">
        <f>Q320*H320</f>
        <v>2.9399999999999999E-2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297</v>
      </c>
      <c r="AT320" s="192" t="s">
        <v>502</v>
      </c>
      <c r="AU320" s="192" t="s">
        <v>79</v>
      </c>
      <c r="AY320" s="20" t="s">
        <v>165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79</v>
      </c>
      <c r="BK320" s="193">
        <f>ROUND(I320*H320,2)</f>
        <v>0</v>
      </c>
      <c r="BL320" s="20" t="s">
        <v>226</v>
      </c>
      <c r="BM320" s="192" t="s">
        <v>5183</v>
      </c>
    </row>
    <row r="321" spans="1:65" s="2" customFormat="1" ht="33" customHeight="1">
      <c r="A321" s="37"/>
      <c r="B321" s="38"/>
      <c r="C321" s="181" t="s">
        <v>830</v>
      </c>
      <c r="D321" s="181" t="s">
        <v>167</v>
      </c>
      <c r="E321" s="182" t="s">
        <v>5184</v>
      </c>
      <c r="F321" s="183" t="s">
        <v>5185</v>
      </c>
      <c r="G321" s="184" t="s">
        <v>290</v>
      </c>
      <c r="H321" s="185">
        <v>14</v>
      </c>
      <c r="I321" s="186"/>
      <c r="J321" s="187">
        <f>ROUND(I321*H321,2)</f>
        <v>0</v>
      </c>
      <c r="K321" s="183" t="s">
        <v>171</v>
      </c>
      <c r="L321" s="42"/>
      <c r="M321" s="188" t="s">
        <v>19</v>
      </c>
      <c r="N321" s="189" t="s">
        <v>41</v>
      </c>
      <c r="O321" s="67"/>
      <c r="P321" s="190">
        <f>O321*H321</f>
        <v>0</v>
      </c>
      <c r="Q321" s="190">
        <v>6.9999999999999999E-4</v>
      </c>
      <c r="R321" s="190">
        <f>Q321*H321</f>
        <v>9.7999999999999997E-3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226</v>
      </c>
      <c r="AT321" s="192" t="s">
        <v>167</v>
      </c>
      <c r="AU321" s="192" t="s">
        <v>79</v>
      </c>
      <c r="AY321" s="20" t="s">
        <v>165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79</v>
      </c>
      <c r="BK321" s="193">
        <f>ROUND(I321*H321,2)</f>
        <v>0</v>
      </c>
      <c r="BL321" s="20" t="s">
        <v>226</v>
      </c>
      <c r="BM321" s="192" t="s">
        <v>5186</v>
      </c>
    </row>
    <row r="322" spans="1:65" s="2" customFormat="1" ht="11.25">
      <c r="A322" s="37"/>
      <c r="B322" s="38"/>
      <c r="C322" s="39"/>
      <c r="D322" s="194" t="s">
        <v>172</v>
      </c>
      <c r="E322" s="39"/>
      <c r="F322" s="195" t="s">
        <v>5187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172</v>
      </c>
      <c r="AU322" s="20" t="s">
        <v>79</v>
      </c>
    </row>
    <row r="323" spans="1:65" s="2" customFormat="1" ht="37.9" customHeight="1">
      <c r="A323" s="37"/>
      <c r="B323" s="38"/>
      <c r="C323" s="181" t="s">
        <v>617</v>
      </c>
      <c r="D323" s="181" t="s">
        <v>167</v>
      </c>
      <c r="E323" s="182" t="s">
        <v>5188</v>
      </c>
      <c r="F323" s="183" t="s">
        <v>5189</v>
      </c>
      <c r="G323" s="184" t="s">
        <v>290</v>
      </c>
      <c r="H323" s="185">
        <v>14</v>
      </c>
      <c r="I323" s="186"/>
      <c r="J323" s="187">
        <f>ROUND(I323*H323,2)</f>
        <v>0</v>
      </c>
      <c r="K323" s="183" t="s">
        <v>171</v>
      </c>
      <c r="L323" s="42"/>
      <c r="M323" s="188" t="s">
        <v>19</v>
      </c>
      <c r="N323" s="189" t="s">
        <v>41</v>
      </c>
      <c r="O323" s="67"/>
      <c r="P323" s="190">
        <f>O323*H323</f>
        <v>0</v>
      </c>
      <c r="Q323" s="190">
        <v>2.7999999999999998E-4</v>
      </c>
      <c r="R323" s="190">
        <f>Q323*H323</f>
        <v>3.9199999999999999E-3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226</v>
      </c>
      <c r="AT323" s="192" t="s">
        <v>167</v>
      </c>
      <c r="AU323" s="192" t="s">
        <v>79</v>
      </c>
      <c r="AY323" s="20" t="s">
        <v>165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79</v>
      </c>
      <c r="BK323" s="193">
        <f>ROUND(I323*H323,2)</f>
        <v>0</v>
      </c>
      <c r="BL323" s="20" t="s">
        <v>226</v>
      </c>
      <c r="BM323" s="192" t="s">
        <v>5190</v>
      </c>
    </row>
    <row r="324" spans="1:65" s="2" customFormat="1" ht="11.25">
      <c r="A324" s="37"/>
      <c r="B324" s="38"/>
      <c r="C324" s="39"/>
      <c r="D324" s="194" t="s">
        <v>172</v>
      </c>
      <c r="E324" s="39"/>
      <c r="F324" s="195" t="s">
        <v>5191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172</v>
      </c>
      <c r="AU324" s="20" t="s">
        <v>79</v>
      </c>
    </row>
    <row r="325" spans="1:65" s="2" customFormat="1" ht="49.15" customHeight="1">
      <c r="A325" s="37"/>
      <c r="B325" s="38"/>
      <c r="C325" s="181" t="s">
        <v>839</v>
      </c>
      <c r="D325" s="181" t="s">
        <v>167</v>
      </c>
      <c r="E325" s="182" t="s">
        <v>5192</v>
      </c>
      <c r="F325" s="183" t="s">
        <v>5193</v>
      </c>
      <c r="G325" s="184" t="s">
        <v>256</v>
      </c>
      <c r="H325" s="185">
        <v>2.2290000000000001</v>
      </c>
      <c r="I325" s="186"/>
      <c r="J325" s="187">
        <f>ROUND(I325*H325,2)</f>
        <v>0</v>
      </c>
      <c r="K325" s="183" t="s">
        <v>171</v>
      </c>
      <c r="L325" s="42"/>
      <c r="M325" s="188" t="s">
        <v>19</v>
      </c>
      <c r="N325" s="189" t="s">
        <v>41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226</v>
      </c>
      <c r="AT325" s="192" t="s">
        <v>167</v>
      </c>
      <c r="AU325" s="192" t="s">
        <v>79</v>
      </c>
      <c r="AY325" s="20" t="s">
        <v>165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79</v>
      </c>
      <c r="BK325" s="193">
        <f>ROUND(I325*H325,2)</f>
        <v>0</v>
      </c>
      <c r="BL325" s="20" t="s">
        <v>226</v>
      </c>
      <c r="BM325" s="192" t="s">
        <v>5194</v>
      </c>
    </row>
    <row r="326" spans="1:65" s="2" customFormat="1" ht="11.25">
      <c r="A326" s="37"/>
      <c r="B326" s="38"/>
      <c r="C326" s="39"/>
      <c r="D326" s="194" t="s">
        <v>172</v>
      </c>
      <c r="E326" s="39"/>
      <c r="F326" s="195" t="s">
        <v>5195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172</v>
      </c>
      <c r="AU326" s="20" t="s">
        <v>79</v>
      </c>
    </row>
    <row r="327" spans="1:65" s="12" customFormat="1" ht="20.85" customHeight="1">
      <c r="B327" s="165"/>
      <c r="C327" s="166"/>
      <c r="D327" s="167" t="s">
        <v>68</v>
      </c>
      <c r="E327" s="179" t="s">
        <v>5196</v>
      </c>
      <c r="F327" s="179" t="s">
        <v>5197</v>
      </c>
      <c r="G327" s="166"/>
      <c r="H327" s="166"/>
      <c r="I327" s="169"/>
      <c r="J327" s="180">
        <f>BK327</f>
        <v>0</v>
      </c>
      <c r="K327" s="166"/>
      <c r="L327" s="171"/>
      <c r="M327" s="172"/>
      <c r="N327" s="173"/>
      <c r="O327" s="173"/>
      <c r="P327" s="174">
        <f>SUM(P328:P365)</f>
        <v>0</v>
      </c>
      <c r="Q327" s="173"/>
      <c r="R327" s="174">
        <f>SUM(R328:R365)</f>
        <v>1.70997</v>
      </c>
      <c r="S327" s="173"/>
      <c r="T327" s="175">
        <f>SUM(T328:T365)</f>
        <v>0</v>
      </c>
      <c r="AR327" s="176" t="s">
        <v>79</v>
      </c>
      <c r="AT327" s="177" t="s">
        <v>68</v>
      </c>
      <c r="AU327" s="177" t="s">
        <v>79</v>
      </c>
      <c r="AY327" s="176" t="s">
        <v>165</v>
      </c>
      <c r="BK327" s="178">
        <f>SUM(BK328:BK365)</f>
        <v>0</v>
      </c>
    </row>
    <row r="328" spans="1:65" s="2" customFormat="1" ht="37.9" customHeight="1">
      <c r="A328" s="37"/>
      <c r="B328" s="38"/>
      <c r="C328" s="181" t="s">
        <v>625</v>
      </c>
      <c r="D328" s="181" t="s">
        <v>167</v>
      </c>
      <c r="E328" s="182" t="s">
        <v>5198</v>
      </c>
      <c r="F328" s="183" t="s">
        <v>5199</v>
      </c>
      <c r="G328" s="184" t="s">
        <v>170</v>
      </c>
      <c r="H328" s="185">
        <v>2626</v>
      </c>
      <c r="I328" s="186"/>
      <c r="J328" s="187">
        <f>ROUND(I328*H328,2)</f>
        <v>0</v>
      </c>
      <c r="K328" s="183" t="s">
        <v>171</v>
      </c>
      <c r="L328" s="42"/>
      <c r="M328" s="188" t="s">
        <v>19</v>
      </c>
      <c r="N328" s="189" t="s">
        <v>41</v>
      </c>
      <c r="O328" s="67"/>
      <c r="P328" s="190">
        <f>O328*H328</f>
        <v>0</v>
      </c>
      <c r="Q328" s="190">
        <v>1.1E-4</v>
      </c>
      <c r="R328" s="190">
        <f>Q328*H328</f>
        <v>0.28886000000000001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226</v>
      </c>
      <c r="AT328" s="192" t="s">
        <v>167</v>
      </c>
      <c r="AU328" s="192" t="s">
        <v>85</v>
      </c>
      <c r="AY328" s="20" t="s">
        <v>165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79</v>
      </c>
      <c r="BK328" s="193">
        <f>ROUND(I328*H328,2)</f>
        <v>0</v>
      </c>
      <c r="BL328" s="20" t="s">
        <v>226</v>
      </c>
      <c r="BM328" s="192" t="s">
        <v>5200</v>
      </c>
    </row>
    <row r="329" spans="1:65" s="2" customFormat="1" ht="11.25">
      <c r="A329" s="37"/>
      <c r="B329" s="38"/>
      <c r="C329" s="39"/>
      <c r="D329" s="194" t="s">
        <v>172</v>
      </c>
      <c r="E329" s="39"/>
      <c r="F329" s="195" t="s">
        <v>5201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172</v>
      </c>
      <c r="AU329" s="20" t="s">
        <v>85</v>
      </c>
    </row>
    <row r="330" spans="1:65" s="2" customFormat="1" ht="37.9" customHeight="1">
      <c r="A330" s="37"/>
      <c r="B330" s="38"/>
      <c r="C330" s="181" t="s">
        <v>849</v>
      </c>
      <c r="D330" s="181" t="s">
        <v>167</v>
      </c>
      <c r="E330" s="182" t="s">
        <v>5202</v>
      </c>
      <c r="F330" s="183" t="s">
        <v>5203</v>
      </c>
      <c r="G330" s="184" t="s">
        <v>323</v>
      </c>
      <c r="H330" s="185">
        <v>620</v>
      </c>
      <c r="I330" s="186"/>
      <c r="J330" s="187">
        <f>ROUND(I330*H330,2)</f>
        <v>0</v>
      </c>
      <c r="K330" s="183" t="s">
        <v>171</v>
      </c>
      <c r="L330" s="42"/>
      <c r="M330" s="188" t="s">
        <v>19</v>
      </c>
      <c r="N330" s="189" t="s">
        <v>41</v>
      </c>
      <c r="O330" s="67"/>
      <c r="P330" s="190">
        <f>O330*H330</f>
        <v>0</v>
      </c>
      <c r="Q330" s="190">
        <v>1.74E-3</v>
      </c>
      <c r="R330" s="190">
        <f>Q330*H330</f>
        <v>1.0788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226</v>
      </c>
      <c r="AT330" s="192" t="s">
        <v>167</v>
      </c>
      <c r="AU330" s="192" t="s">
        <v>85</v>
      </c>
      <c r="AY330" s="20" t="s">
        <v>165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226</v>
      </c>
      <c r="BM330" s="192" t="s">
        <v>5204</v>
      </c>
    </row>
    <row r="331" spans="1:65" s="2" customFormat="1" ht="11.25">
      <c r="A331" s="37"/>
      <c r="B331" s="38"/>
      <c r="C331" s="39"/>
      <c r="D331" s="194" t="s">
        <v>172</v>
      </c>
      <c r="E331" s="39"/>
      <c r="F331" s="195" t="s">
        <v>5205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172</v>
      </c>
      <c r="AU331" s="20" t="s">
        <v>85</v>
      </c>
    </row>
    <row r="332" spans="1:65" s="2" customFormat="1" ht="37.9" customHeight="1">
      <c r="A332" s="37"/>
      <c r="B332" s="38"/>
      <c r="C332" s="181" t="s">
        <v>632</v>
      </c>
      <c r="D332" s="181" t="s">
        <v>167</v>
      </c>
      <c r="E332" s="182" t="s">
        <v>5206</v>
      </c>
      <c r="F332" s="183" t="s">
        <v>5207</v>
      </c>
      <c r="G332" s="184" t="s">
        <v>290</v>
      </c>
      <c r="H332" s="185">
        <v>1</v>
      </c>
      <c r="I332" s="186"/>
      <c r="J332" s="187">
        <f>ROUND(I332*H332,2)</f>
        <v>0</v>
      </c>
      <c r="K332" s="183" t="s">
        <v>171</v>
      </c>
      <c r="L332" s="42"/>
      <c r="M332" s="188" t="s">
        <v>19</v>
      </c>
      <c r="N332" s="189" t="s">
        <v>41</v>
      </c>
      <c r="O332" s="67"/>
      <c r="P332" s="190">
        <f>O332*H332</f>
        <v>0</v>
      </c>
      <c r="Q332" s="190">
        <v>5.8799999999999998E-3</v>
      </c>
      <c r="R332" s="190">
        <f>Q332*H332</f>
        <v>5.8799999999999998E-3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226</v>
      </c>
      <c r="AT332" s="192" t="s">
        <v>167</v>
      </c>
      <c r="AU332" s="192" t="s">
        <v>85</v>
      </c>
      <c r="AY332" s="20" t="s">
        <v>165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226</v>
      </c>
      <c r="BM332" s="192" t="s">
        <v>5208</v>
      </c>
    </row>
    <row r="333" spans="1:65" s="2" customFormat="1" ht="11.25">
      <c r="A333" s="37"/>
      <c r="B333" s="38"/>
      <c r="C333" s="39"/>
      <c r="D333" s="194" t="s">
        <v>172</v>
      </c>
      <c r="E333" s="39"/>
      <c r="F333" s="195" t="s">
        <v>5209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172</v>
      </c>
      <c r="AU333" s="20" t="s">
        <v>85</v>
      </c>
    </row>
    <row r="334" spans="1:65" s="2" customFormat="1" ht="37.9" customHeight="1">
      <c r="A334" s="37"/>
      <c r="B334" s="38"/>
      <c r="C334" s="181" t="s">
        <v>860</v>
      </c>
      <c r="D334" s="181" t="s">
        <v>167</v>
      </c>
      <c r="E334" s="182" t="s">
        <v>5210</v>
      </c>
      <c r="F334" s="183" t="s">
        <v>5211</v>
      </c>
      <c r="G334" s="184" t="s">
        <v>290</v>
      </c>
      <c r="H334" s="185">
        <v>1</v>
      </c>
      <c r="I334" s="186"/>
      <c r="J334" s="187">
        <f>ROUND(I334*H334,2)</f>
        <v>0</v>
      </c>
      <c r="K334" s="183" t="s">
        <v>171</v>
      </c>
      <c r="L334" s="42"/>
      <c r="M334" s="188" t="s">
        <v>19</v>
      </c>
      <c r="N334" s="189" t="s">
        <v>41</v>
      </c>
      <c r="O334" s="67"/>
      <c r="P334" s="190">
        <f>O334*H334</f>
        <v>0</v>
      </c>
      <c r="Q334" s="190">
        <v>7.3200000000000001E-3</v>
      </c>
      <c r="R334" s="190">
        <f>Q334*H334</f>
        <v>7.3200000000000001E-3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226</v>
      </c>
      <c r="AT334" s="192" t="s">
        <v>167</v>
      </c>
      <c r="AU334" s="192" t="s">
        <v>85</v>
      </c>
      <c r="AY334" s="20" t="s">
        <v>165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79</v>
      </c>
      <c r="BK334" s="193">
        <f>ROUND(I334*H334,2)</f>
        <v>0</v>
      </c>
      <c r="BL334" s="20" t="s">
        <v>226</v>
      </c>
      <c r="BM334" s="192" t="s">
        <v>5212</v>
      </c>
    </row>
    <row r="335" spans="1:65" s="2" customFormat="1" ht="11.25">
      <c r="A335" s="37"/>
      <c r="B335" s="38"/>
      <c r="C335" s="39"/>
      <c r="D335" s="194" t="s">
        <v>172</v>
      </c>
      <c r="E335" s="39"/>
      <c r="F335" s="195" t="s">
        <v>5213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172</v>
      </c>
      <c r="AU335" s="20" t="s">
        <v>85</v>
      </c>
    </row>
    <row r="336" spans="1:65" s="2" customFormat="1" ht="37.9" customHeight="1">
      <c r="A336" s="37"/>
      <c r="B336" s="38"/>
      <c r="C336" s="181" t="s">
        <v>641</v>
      </c>
      <c r="D336" s="181" t="s">
        <v>167</v>
      </c>
      <c r="E336" s="182" t="s">
        <v>5214</v>
      </c>
      <c r="F336" s="183" t="s">
        <v>5215</v>
      </c>
      <c r="G336" s="184" t="s">
        <v>290</v>
      </c>
      <c r="H336" s="185">
        <v>1</v>
      </c>
      <c r="I336" s="186"/>
      <c r="J336" s="187">
        <f>ROUND(I336*H336,2)</f>
        <v>0</v>
      </c>
      <c r="K336" s="183" t="s">
        <v>171</v>
      </c>
      <c r="L336" s="42"/>
      <c r="M336" s="188" t="s">
        <v>19</v>
      </c>
      <c r="N336" s="189" t="s">
        <v>41</v>
      </c>
      <c r="O336" s="67"/>
      <c r="P336" s="190">
        <f>O336*H336</f>
        <v>0</v>
      </c>
      <c r="Q336" s="190">
        <v>8.5400000000000007E-3</v>
      </c>
      <c r="R336" s="190">
        <f>Q336*H336</f>
        <v>8.5400000000000007E-3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226</v>
      </c>
      <c r="AT336" s="192" t="s">
        <v>167</v>
      </c>
      <c r="AU336" s="192" t="s">
        <v>85</v>
      </c>
      <c r="AY336" s="20" t="s">
        <v>165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79</v>
      </c>
      <c r="BK336" s="193">
        <f>ROUND(I336*H336,2)</f>
        <v>0</v>
      </c>
      <c r="BL336" s="20" t="s">
        <v>226</v>
      </c>
      <c r="BM336" s="192" t="s">
        <v>5216</v>
      </c>
    </row>
    <row r="337" spans="1:65" s="2" customFormat="1" ht="11.25">
      <c r="A337" s="37"/>
      <c r="B337" s="38"/>
      <c r="C337" s="39"/>
      <c r="D337" s="194" t="s">
        <v>172</v>
      </c>
      <c r="E337" s="39"/>
      <c r="F337" s="195" t="s">
        <v>5217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172</v>
      </c>
      <c r="AU337" s="20" t="s">
        <v>85</v>
      </c>
    </row>
    <row r="338" spans="1:65" s="2" customFormat="1" ht="37.9" customHeight="1">
      <c r="A338" s="37"/>
      <c r="B338" s="38"/>
      <c r="C338" s="181" t="s">
        <v>872</v>
      </c>
      <c r="D338" s="181" t="s">
        <v>167</v>
      </c>
      <c r="E338" s="182" t="s">
        <v>5218</v>
      </c>
      <c r="F338" s="183" t="s">
        <v>5219</v>
      </c>
      <c r="G338" s="184" t="s">
        <v>290</v>
      </c>
      <c r="H338" s="185">
        <v>1</v>
      </c>
      <c r="I338" s="186"/>
      <c r="J338" s="187">
        <f>ROUND(I338*H338,2)</f>
        <v>0</v>
      </c>
      <c r="K338" s="183" t="s">
        <v>171</v>
      </c>
      <c r="L338" s="42"/>
      <c r="M338" s="188" t="s">
        <v>19</v>
      </c>
      <c r="N338" s="189" t="s">
        <v>41</v>
      </c>
      <c r="O338" s="67"/>
      <c r="P338" s="190">
        <f>O338*H338</f>
        <v>0</v>
      </c>
      <c r="Q338" s="190">
        <v>9.1800000000000007E-3</v>
      </c>
      <c r="R338" s="190">
        <f>Q338*H338</f>
        <v>9.1800000000000007E-3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226</v>
      </c>
      <c r="AT338" s="192" t="s">
        <v>167</v>
      </c>
      <c r="AU338" s="192" t="s">
        <v>85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5220</v>
      </c>
    </row>
    <row r="339" spans="1:65" s="2" customFormat="1" ht="11.25">
      <c r="A339" s="37"/>
      <c r="B339" s="38"/>
      <c r="C339" s="39"/>
      <c r="D339" s="194" t="s">
        <v>172</v>
      </c>
      <c r="E339" s="39"/>
      <c r="F339" s="195" t="s">
        <v>5221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172</v>
      </c>
      <c r="AU339" s="20" t="s">
        <v>85</v>
      </c>
    </row>
    <row r="340" spans="1:65" s="2" customFormat="1" ht="37.9" customHeight="1">
      <c r="A340" s="37"/>
      <c r="B340" s="38"/>
      <c r="C340" s="181" t="s">
        <v>647</v>
      </c>
      <c r="D340" s="181" t="s">
        <v>167</v>
      </c>
      <c r="E340" s="182" t="s">
        <v>5222</v>
      </c>
      <c r="F340" s="183" t="s">
        <v>5223</v>
      </c>
      <c r="G340" s="184" t="s">
        <v>290</v>
      </c>
      <c r="H340" s="185">
        <v>2</v>
      </c>
      <c r="I340" s="186"/>
      <c r="J340" s="187">
        <f>ROUND(I340*H340,2)</f>
        <v>0</v>
      </c>
      <c r="K340" s="183" t="s">
        <v>171</v>
      </c>
      <c r="L340" s="42"/>
      <c r="M340" s="188" t="s">
        <v>19</v>
      </c>
      <c r="N340" s="189" t="s">
        <v>41</v>
      </c>
      <c r="O340" s="67"/>
      <c r="P340" s="190">
        <f>O340*H340</f>
        <v>0</v>
      </c>
      <c r="Q340" s="190">
        <v>1.32E-2</v>
      </c>
      <c r="R340" s="190">
        <f>Q340*H340</f>
        <v>2.64E-2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226</v>
      </c>
      <c r="AT340" s="192" t="s">
        <v>167</v>
      </c>
      <c r="AU340" s="192" t="s">
        <v>85</v>
      </c>
      <c r="AY340" s="20" t="s">
        <v>165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79</v>
      </c>
      <c r="BK340" s="193">
        <f>ROUND(I340*H340,2)</f>
        <v>0</v>
      </c>
      <c r="BL340" s="20" t="s">
        <v>226</v>
      </c>
      <c r="BM340" s="192" t="s">
        <v>5224</v>
      </c>
    </row>
    <row r="341" spans="1:65" s="2" customFormat="1" ht="11.25">
      <c r="A341" s="37"/>
      <c r="B341" s="38"/>
      <c r="C341" s="39"/>
      <c r="D341" s="194" t="s">
        <v>172</v>
      </c>
      <c r="E341" s="39"/>
      <c r="F341" s="195" t="s">
        <v>5225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172</v>
      </c>
      <c r="AU341" s="20" t="s">
        <v>85</v>
      </c>
    </row>
    <row r="342" spans="1:65" s="2" customFormat="1" ht="37.9" customHeight="1">
      <c r="A342" s="37"/>
      <c r="B342" s="38"/>
      <c r="C342" s="181" t="s">
        <v>881</v>
      </c>
      <c r="D342" s="181" t="s">
        <v>167</v>
      </c>
      <c r="E342" s="182" t="s">
        <v>5226</v>
      </c>
      <c r="F342" s="183" t="s">
        <v>5227</v>
      </c>
      <c r="G342" s="184" t="s">
        <v>290</v>
      </c>
      <c r="H342" s="185">
        <v>1</v>
      </c>
      <c r="I342" s="186"/>
      <c r="J342" s="187">
        <f>ROUND(I342*H342,2)</f>
        <v>0</v>
      </c>
      <c r="K342" s="183" t="s">
        <v>171</v>
      </c>
      <c r="L342" s="42"/>
      <c r="M342" s="188" t="s">
        <v>19</v>
      </c>
      <c r="N342" s="189" t="s">
        <v>41</v>
      </c>
      <c r="O342" s="67"/>
      <c r="P342" s="190">
        <f>O342*H342</f>
        <v>0</v>
      </c>
      <c r="Q342" s="190">
        <v>1.5800000000000002E-2</v>
      </c>
      <c r="R342" s="190">
        <f>Q342*H342</f>
        <v>1.5800000000000002E-2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226</v>
      </c>
      <c r="AT342" s="192" t="s">
        <v>167</v>
      </c>
      <c r="AU342" s="192" t="s">
        <v>85</v>
      </c>
      <c r="AY342" s="20" t="s">
        <v>165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79</v>
      </c>
      <c r="BK342" s="193">
        <f>ROUND(I342*H342,2)</f>
        <v>0</v>
      </c>
      <c r="BL342" s="20" t="s">
        <v>226</v>
      </c>
      <c r="BM342" s="192" t="s">
        <v>5228</v>
      </c>
    </row>
    <row r="343" spans="1:65" s="2" customFormat="1" ht="11.25">
      <c r="A343" s="37"/>
      <c r="B343" s="38"/>
      <c r="C343" s="39"/>
      <c r="D343" s="194" t="s">
        <v>172</v>
      </c>
      <c r="E343" s="39"/>
      <c r="F343" s="195" t="s">
        <v>5229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172</v>
      </c>
      <c r="AU343" s="20" t="s">
        <v>85</v>
      </c>
    </row>
    <row r="344" spans="1:65" s="2" customFormat="1" ht="37.9" customHeight="1">
      <c r="A344" s="37"/>
      <c r="B344" s="38"/>
      <c r="C344" s="181" t="s">
        <v>658</v>
      </c>
      <c r="D344" s="181" t="s">
        <v>167</v>
      </c>
      <c r="E344" s="182" t="s">
        <v>5230</v>
      </c>
      <c r="F344" s="183" t="s">
        <v>5231</v>
      </c>
      <c r="G344" s="184" t="s">
        <v>290</v>
      </c>
      <c r="H344" s="185">
        <v>1</v>
      </c>
      <c r="I344" s="186"/>
      <c r="J344" s="187">
        <f>ROUND(I344*H344,2)</f>
        <v>0</v>
      </c>
      <c r="K344" s="183" t="s">
        <v>171</v>
      </c>
      <c r="L344" s="42"/>
      <c r="M344" s="188" t="s">
        <v>19</v>
      </c>
      <c r="N344" s="189" t="s">
        <v>41</v>
      </c>
      <c r="O344" s="67"/>
      <c r="P344" s="190">
        <f>O344*H344</f>
        <v>0</v>
      </c>
      <c r="Q344" s="190">
        <v>2.0590000000000001E-2</v>
      </c>
      <c r="R344" s="190">
        <f>Q344*H344</f>
        <v>2.0590000000000001E-2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226</v>
      </c>
      <c r="AT344" s="192" t="s">
        <v>167</v>
      </c>
      <c r="AU344" s="192" t="s">
        <v>85</v>
      </c>
      <c r="AY344" s="20" t="s">
        <v>165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79</v>
      </c>
      <c r="BK344" s="193">
        <f>ROUND(I344*H344,2)</f>
        <v>0</v>
      </c>
      <c r="BL344" s="20" t="s">
        <v>226</v>
      </c>
      <c r="BM344" s="192" t="s">
        <v>5232</v>
      </c>
    </row>
    <row r="345" spans="1:65" s="2" customFormat="1" ht="11.25">
      <c r="A345" s="37"/>
      <c r="B345" s="38"/>
      <c r="C345" s="39"/>
      <c r="D345" s="194" t="s">
        <v>172</v>
      </c>
      <c r="E345" s="39"/>
      <c r="F345" s="195" t="s">
        <v>5233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172</v>
      </c>
      <c r="AU345" s="20" t="s">
        <v>85</v>
      </c>
    </row>
    <row r="346" spans="1:65" s="2" customFormat="1" ht="24.2" customHeight="1">
      <c r="A346" s="37"/>
      <c r="B346" s="38"/>
      <c r="C346" s="181" t="s">
        <v>889</v>
      </c>
      <c r="D346" s="181" t="s">
        <v>167</v>
      </c>
      <c r="E346" s="182" t="s">
        <v>5234</v>
      </c>
      <c r="F346" s="183" t="s">
        <v>5235</v>
      </c>
      <c r="G346" s="184" t="s">
        <v>290</v>
      </c>
      <c r="H346" s="185">
        <v>4</v>
      </c>
      <c r="I346" s="186"/>
      <c r="J346" s="187">
        <f>ROUND(I346*H346,2)</f>
        <v>0</v>
      </c>
      <c r="K346" s="183" t="s">
        <v>171</v>
      </c>
      <c r="L346" s="42"/>
      <c r="M346" s="188" t="s">
        <v>19</v>
      </c>
      <c r="N346" s="189" t="s">
        <v>41</v>
      </c>
      <c r="O346" s="67"/>
      <c r="P346" s="190">
        <f>O346*H346</f>
        <v>0</v>
      </c>
      <c r="Q346" s="190">
        <v>2.0999999999999999E-3</v>
      </c>
      <c r="R346" s="190">
        <f>Q346*H346</f>
        <v>8.3999999999999995E-3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226</v>
      </c>
      <c r="AT346" s="192" t="s">
        <v>167</v>
      </c>
      <c r="AU346" s="192" t="s">
        <v>85</v>
      </c>
      <c r="AY346" s="20" t="s">
        <v>165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226</v>
      </c>
      <c r="BM346" s="192" t="s">
        <v>5236</v>
      </c>
    </row>
    <row r="347" spans="1:65" s="2" customFormat="1" ht="11.25">
      <c r="A347" s="37"/>
      <c r="B347" s="38"/>
      <c r="C347" s="39"/>
      <c r="D347" s="194" t="s">
        <v>172</v>
      </c>
      <c r="E347" s="39"/>
      <c r="F347" s="195" t="s">
        <v>5237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172</v>
      </c>
      <c r="AU347" s="20" t="s">
        <v>85</v>
      </c>
    </row>
    <row r="348" spans="1:65" s="2" customFormat="1" ht="24.2" customHeight="1">
      <c r="A348" s="37"/>
      <c r="B348" s="38"/>
      <c r="C348" s="181" t="s">
        <v>663</v>
      </c>
      <c r="D348" s="181" t="s">
        <v>167</v>
      </c>
      <c r="E348" s="182" t="s">
        <v>5238</v>
      </c>
      <c r="F348" s="183" t="s">
        <v>5239</v>
      </c>
      <c r="G348" s="184" t="s">
        <v>290</v>
      </c>
      <c r="H348" s="185">
        <v>14</v>
      </c>
      <c r="I348" s="186"/>
      <c r="J348" s="187">
        <f>ROUND(I348*H348,2)</f>
        <v>0</v>
      </c>
      <c r="K348" s="183" t="s">
        <v>171</v>
      </c>
      <c r="L348" s="42"/>
      <c r="M348" s="188" t="s">
        <v>19</v>
      </c>
      <c r="N348" s="189" t="s">
        <v>41</v>
      </c>
      <c r="O348" s="67"/>
      <c r="P348" s="190">
        <f>O348*H348</f>
        <v>0</v>
      </c>
      <c r="Q348" s="190">
        <v>1E-4</v>
      </c>
      <c r="R348" s="190">
        <f>Q348*H348</f>
        <v>1.4E-3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226</v>
      </c>
      <c r="AT348" s="192" t="s">
        <v>167</v>
      </c>
      <c r="AU348" s="192" t="s">
        <v>85</v>
      </c>
      <c r="AY348" s="20" t="s">
        <v>165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79</v>
      </c>
      <c r="BK348" s="193">
        <f>ROUND(I348*H348,2)</f>
        <v>0</v>
      </c>
      <c r="BL348" s="20" t="s">
        <v>226</v>
      </c>
      <c r="BM348" s="192" t="s">
        <v>5240</v>
      </c>
    </row>
    <row r="349" spans="1:65" s="2" customFormat="1" ht="11.25">
      <c r="A349" s="37"/>
      <c r="B349" s="38"/>
      <c r="C349" s="39"/>
      <c r="D349" s="194" t="s">
        <v>172</v>
      </c>
      <c r="E349" s="39"/>
      <c r="F349" s="195" t="s">
        <v>5241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172</v>
      </c>
      <c r="AU349" s="20" t="s">
        <v>85</v>
      </c>
    </row>
    <row r="350" spans="1:65" s="2" customFormat="1" ht="24.2" customHeight="1">
      <c r="A350" s="37"/>
      <c r="B350" s="38"/>
      <c r="C350" s="181" t="s">
        <v>901</v>
      </c>
      <c r="D350" s="181" t="s">
        <v>167</v>
      </c>
      <c r="E350" s="182" t="s">
        <v>5242</v>
      </c>
      <c r="F350" s="183" t="s">
        <v>5243</v>
      </c>
      <c r="G350" s="184" t="s">
        <v>290</v>
      </c>
      <c r="H350" s="185">
        <v>4</v>
      </c>
      <c r="I350" s="186"/>
      <c r="J350" s="187">
        <f>ROUND(I350*H350,2)</f>
        <v>0</v>
      </c>
      <c r="K350" s="183" t="s">
        <v>171</v>
      </c>
      <c r="L350" s="42"/>
      <c r="M350" s="188" t="s">
        <v>19</v>
      </c>
      <c r="N350" s="189" t="s">
        <v>41</v>
      </c>
      <c r="O350" s="67"/>
      <c r="P350" s="190">
        <f>O350*H350</f>
        <v>0</v>
      </c>
      <c r="Q350" s="190">
        <v>1.4999999999999999E-4</v>
      </c>
      <c r="R350" s="190">
        <f>Q350*H350</f>
        <v>5.9999999999999995E-4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226</v>
      </c>
      <c r="AT350" s="192" t="s">
        <v>167</v>
      </c>
      <c r="AU350" s="192" t="s">
        <v>85</v>
      </c>
      <c r="AY350" s="20" t="s">
        <v>165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79</v>
      </c>
      <c r="BK350" s="193">
        <f>ROUND(I350*H350,2)</f>
        <v>0</v>
      </c>
      <c r="BL350" s="20" t="s">
        <v>226</v>
      </c>
      <c r="BM350" s="192" t="s">
        <v>5244</v>
      </c>
    </row>
    <row r="351" spans="1:65" s="2" customFormat="1" ht="11.25">
      <c r="A351" s="37"/>
      <c r="B351" s="38"/>
      <c r="C351" s="39"/>
      <c r="D351" s="194" t="s">
        <v>172</v>
      </c>
      <c r="E351" s="39"/>
      <c r="F351" s="195" t="s">
        <v>5245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172</v>
      </c>
      <c r="AU351" s="20" t="s">
        <v>85</v>
      </c>
    </row>
    <row r="352" spans="1:65" s="2" customFormat="1" ht="24.2" customHeight="1">
      <c r="A352" s="37"/>
      <c r="B352" s="38"/>
      <c r="C352" s="181" t="s">
        <v>667</v>
      </c>
      <c r="D352" s="181" t="s">
        <v>167</v>
      </c>
      <c r="E352" s="182" t="s">
        <v>5246</v>
      </c>
      <c r="F352" s="183" t="s">
        <v>5247</v>
      </c>
      <c r="G352" s="184" t="s">
        <v>290</v>
      </c>
      <c r="H352" s="185">
        <v>4</v>
      </c>
      <c r="I352" s="186"/>
      <c r="J352" s="187">
        <f>ROUND(I352*H352,2)</f>
        <v>0</v>
      </c>
      <c r="K352" s="183" t="s">
        <v>171</v>
      </c>
      <c r="L352" s="42"/>
      <c r="M352" s="188" t="s">
        <v>19</v>
      </c>
      <c r="N352" s="189" t="s">
        <v>41</v>
      </c>
      <c r="O352" s="67"/>
      <c r="P352" s="190">
        <f>O352*H352</f>
        <v>0</v>
      </c>
      <c r="Q352" s="190">
        <v>4.0000000000000002E-4</v>
      </c>
      <c r="R352" s="190">
        <f>Q352*H352</f>
        <v>1.6000000000000001E-3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226</v>
      </c>
      <c r="AT352" s="192" t="s">
        <v>167</v>
      </c>
      <c r="AU352" s="192" t="s">
        <v>85</v>
      </c>
      <c r="AY352" s="20" t="s">
        <v>165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79</v>
      </c>
      <c r="BK352" s="193">
        <f>ROUND(I352*H352,2)</f>
        <v>0</v>
      </c>
      <c r="BL352" s="20" t="s">
        <v>226</v>
      </c>
      <c r="BM352" s="192" t="s">
        <v>5248</v>
      </c>
    </row>
    <row r="353" spans="1:65" s="2" customFormat="1" ht="11.25">
      <c r="A353" s="37"/>
      <c r="B353" s="38"/>
      <c r="C353" s="39"/>
      <c r="D353" s="194" t="s">
        <v>172</v>
      </c>
      <c r="E353" s="39"/>
      <c r="F353" s="195" t="s">
        <v>5249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172</v>
      </c>
      <c r="AU353" s="20" t="s">
        <v>85</v>
      </c>
    </row>
    <row r="354" spans="1:65" s="2" customFormat="1" ht="33" customHeight="1">
      <c r="A354" s="37"/>
      <c r="B354" s="38"/>
      <c r="C354" s="181" t="s">
        <v>912</v>
      </c>
      <c r="D354" s="181" t="s">
        <v>167</v>
      </c>
      <c r="E354" s="182" t="s">
        <v>5250</v>
      </c>
      <c r="F354" s="183" t="s">
        <v>5251</v>
      </c>
      <c r="G354" s="184" t="s">
        <v>290</v>
      </c>
      <c r="H354" s="185">
        <v>40</v>
      </c>
      <c r="I354" s="186"/>
      <c r="J354" s="187">
        <f>ROUND(I354*H354,2)</f>
        <v>0</v>
      </c>
      <c r="K354" s="183" t="s">
        <v>171</v>
      </c>
      <c r="L354" s="42"/>
      <c r="M354" s="188" t="s">
        <v>19</v>
      </c>
      <c r="N354" s="189" t="s">
        <v>41</v>
      </c>
      <c r="O354" s="67"/>
      <c r="P354" s="190">
        <f>O354*H354</f>
        <v>0</v>
      </c>
      <c r="Q354" s="190">
        <v>6.9999999999999994E-5</v>
      </c>
      <c r="R354" s="190">
        <f>Q354*H354</f>
        <v>2.7999999999999995E-3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226</v>
      </c>
      <c r="AT354" s="192" t="s">
        <v>167</v>
      </c>
      <c r="AU354" s="192" t="s">
        <v>85</v>
      </c>
      <c r="AY354" s="20" t="s">
        <v>165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79</v>
      </c>
      <c r="BK354" s="193">
        <f>ROUND(I354*H354,2)</f>
        <v>0</v>
      </c>
      <c r="BL354" s="20" t="s">
        <v>226</v>
      </c>
      <c r="BM354" s="192" t="s">
        <v>5252</v>
      </c>
    </row>
    <row r="355" spans="1:65" s="2" customFormat="1" ht="11.25">
      <c r="A355" s="37"/>
      <c r="B355" s="38"/>
      <c r="C355" s="39"/>
      <c r="D355" s="194" t="s">
        <v>172</v>
      </c>
      <c r="E355" s="39"/>
      <c r="F355" s="195" t="s">
        <v>5253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172</v>
      </c>
      <c r="AU355" s="20" t="s">
        <v>85</v>
      </c>
    </row>
    <row r="356" spans="1:65" s="2" customFormat="1" ht="24.2" customHeight="1">
      <c r="A356" s="37"/>
      <c r="B356" s="38"/>
      <c r="C356" s="181" t="s">
        <v>672</v>
      </c>
      <c r="D356" s="181" t="s">
        <v>167</v>
      </c>
      <c r="E356" s="182" t="s">
        <v>5254</v>
      </c>
      <c r="F356" s="183" t="s">
        <v>5255</v>
      </c>
      <c r="G356" s="184" t="s">
        <v>170</v>
      </c>
      <c r="H356" s="185">
        <v>20</v>
      </c>
      <c r="I356" s="186"/>
      <c r="J356" s="187">
        <f>ROUND(I356*H356,2)</f>
        <v>0</v>
      </c>
      <c r="K356" s="183" t="s">
        <v>171</v>
      </c>
      <c r="L356" s="42"/>
      <c r="M356" s="188" t="s">
        <v>19</v>
      </c>
      <c r="N356" s="189" t="s">
        <v>41</v>
      </c>
      <c r="O356" s="67"/>
      <c r="P356" s="190">
        <f>O356*H356</f>
        <v>0</v>
      </c>
      <c r="Q356" s="190">
        <v>6.0000000000000002E-5</v>
      </c>
      <c r="R356" s="190">
        <f>Q356*H356</f>
        <v>1.2000000000000001E-3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226</v>
      </c>
      <c r="AT356" s="192" t="s">
        <v>167</v>
      </c>
      <c r="AU356" s="192" t="s">
        <v>85</v>
      </c>
      <c r="AY356" s="20" t="s">
        <v>165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79</v>
      </c>
      <c r="BK356" s="193">
        <f>ROUND(I356*H356,2)</f>
        <v>0</v>
      </c>
      <c r="BL356" s="20" t="s">
        <v>226</v>
      </c>
      <c r="BM356" s="192" t="s">
        <v>5256</v>
      </c>
    </row>
    <row r="357" spans="1:65" s="2" customFormat="1" ht="11.25">
      <c r="A357" s="37"/>
      <c r="B357" s="38"/>
      <c r="C357" s="39"/>
      <c r="D357" s="194" t="s">
        <v>172</v>
      </c>
      <c r="E357" s="39"/>
      <c r="F357" s="195" t="s">
        <v>5257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172</v>
      </c>
      <c r="AU357" s="20" t="s">
        <v>85</v>
      </c>
    </row>
    <row r="358" spans="1:65" s="2" customFormat="1" ht="24.2" customHeight="1">
      <c r="A358" s="37"/>
      <c r="B358" s="38"/>
      <c r="C358" s="181" t="s">
        <v>922</v>
      </c>
      <c r="D358" s="181" t="s">
        <v>167</v>
      </c>
      <c r="E358" s="182" t="s">
        <v>5258</v>
      </c>
      <c r="F358" s="183" t="s">
        <v>5259</v>
      </c>
      <c r="G358" s="184" t="s">
        <v>170</v>
      </c>
      <c r="H358" s="185">
        <v>50</v>
      </c>
      <c r="I358" s="186"/>
      <c r="J358" s="187">
        <f>ROUND(I358*H358,2)</f>
        <v>0</v>
      </c>
      <c r="K358" s="183" t="s">
        <v>171</v>
      </c>
      <c r="L358" s="42"/>
      <c r="M358" s="188" t="s">
        <v>19</v>
      </c>
      <c r="N358" s="189" t="s">
        <v>41</v>
      </c>
      <c r="O358" s="67"/>
      <c r="P358" s="190">
        <f>O358*H358</f>
        <v>0</v>
      </c>
      <c r="Q358" s="190">
        <v>1E-4</v>
      </c>
      <c r="R358" s="190">
        <f>Q358*H358</f>
        <v>5.0000000000000001E-3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226</v>
      </c>
      <c r="AT358" s="192" t="s">
        <v>167</v>
      </c>
      <c r="AU358" s="192" t="s">
        <v>85</v>
      </c>
      <c r="AY358" s="20" t="s">
        <v>165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79</v>
      </c>
      <c r="BK358" s="193">
        <f>ROUND(I358*H358,2)</f>
        <v>0</v>
      </c>
      <c r="BL358" s="20" t="s">
        <v>226</v>
      </c>
      <c r="BM358" s="192" t="s">
        <v>5260</v>
      </c>
    </row>
    <row r="359" spans="1:65" s="2" customFormat="1" ht="11.25">
      <c r="A359" s="37"/>
      <c r="B359" s="38"/>
      <c r="C359" s="39"/>
      <c r="D359" s="194" t="s">
        <v>172</v>
      </c>
      <c r="E359" s="39"/>
      <c r="F359" s="195" t="s">
        <v>5261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172</v>
      </c>
      <c r="AU359" s="20" t="s">
        <v>85</v>
      </c>
    </row>
    <row r="360" spans="1:65" s="2" customFormat="1" ht="33" customHeight="1">
      <c r="A360" s="37"/>
      <c r="B360" s="38"/>
      <c r="C360" s="181" t="s">
        <v>678</v>
      </c>
      <c r="D360" s="181" t="s">
        <v>167</v>
      </c>
      <c r="E360" s="182" t="s">
        <v>5262</v>
      </c>
      <c r="F360" s="183" t="s">
        <v>5263</v>
      </c>
      <c r="G360" s="184" t="s">
        <v>170</v>
      </c>
      <c r="H360" s="185">
        <v>60</v>
      </c>
      <c r="I360" s="186"/>
      <c r="J360" s="187">
        <f>ROUND(I360*H360,2)</f>
        <v>0</v>
      </c>
      <c r="K360" s="183" t="s">
        <v>171</v>
      </c>
      <c r="L360" s="42"/>
      <c r="M360" s="188" t="s">
        <v>19</v>
      </c>
      <c r="N360" s="189" t="s">
        <v>41</v>
      </c>
      <c r="O360" s="67"/>
      <c r="P360" s="190">
        <f>O360*H360</f>
        <v>0</v>
      </c>
      <c r="Q360" s="190">
        <v>3.6000000000000002E-4</v>
      </c>
      <c r="R360" s="190">
        <f>Q360*H360</f>
        <v>2.1600000000000001E-2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226</v>
      </c>
      <c r="AT360" s="192" t="s">
        <v>167</v>
      </c>
      <c r="AU360" s="192" t="s">
        <v>85</v>
      </c>
      <c r="AY360" s="20" t="s">
        <v>165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79</v>
      </c>
      <c r="BK360" s="193">
        <f>ROUND(I360*H360,2)</f>
        <v>0</v>
      </c>
      <c r="BL360" s="20" t="s">
        <v>226</v>
      </c>
      <c r="BM360" s="192" t="s">
        <v>5264</v>
      </c>
    </row>
    <row r="361" spans="1:65" s="2" customFormat="1" ht="11.25">
      <c r="A361" s="37"/>
      <c r="B361" s="38"/>
      <c r="C361" s="39"/>
      <c r="D361" s="194" t="s">
        <v>172</v>
      </c>
      <c r="E361" s="39"/>
      <c r="F361" s="195" t="s">
        <v>5265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172</v>
      </c>
      <c r="AU361" s="20" t="s">
        <v>85</v>
      </c>
    </row>
    <row r="362" spans="1:65" s="2" customFormat="1" ht="24.2" customHeight="1">
      <c r="A362" s="37"/>
      <c r="B362" s="38"/>
      <c r="C362" s="181" t="s">
        <v>949</v>
      </c>
      <c r="D362" s="181" t="s">
        <v>167</v>
      </c>
      <c r="E362" s="182" t="s">
        <v>5266</v>
      </c>
      <c r="F362" s="183" t="s">
        <v>5267</v>
      </c>
      <c r="G362" s="184" t="s">
        <v>323</v>
      </c>
      <c r="H362" s="185">
        <v>620</v>
      </c>
      <c r="I362" s="186"/>
      <c r="J362" s="187">
        <f>ROUND(I362*H362,2)</f>
        <v>0</v>
      </c>
      <c r="K362" s="183" t="s">
        <v>171</v>
      </c>
      <c r="L362" s="42"/>
      <c r="M362" s="188" t="s">
        <v>19</v>
      </c>
      <c r="N362" s="189" t="s">
        <v>41</v>
      </c>
      <c r="O362" s="67"/>
      <c r="P362" s="190">
        <f>O362*H362</f>
        <v>0</v>
      </c>
      <c r="Q362" s="190">
        <v>2.5000000000000001E-4</v>
      </c>
      <c r="R362" s="190">
        <f>Q362*H362</f>
        <v>0.155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226</v>
      </c>
      <c r="AT362" s="192" t="s">
        <v>167</v>
      </c>
      <c r="AU362" s="192" t="s">
        <v>85</v>
      </c>
      <c r="AY362" s="20" t="s">
        <v>165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79</v>
      </c>
      <c r="BK362" s="193">
        <f>ROUND(I362*H362,2)</f>
        <v>0</v>
      </c>
      <c r="BL362" s="20" t="s">
        <v>226</v>
      </c>
      <c r="BM362" s="192" t="s">
        <v>5268</v>
      </c>
    </row>
    <row r="363" spans="1:65" s="2" customFormat="1" ht="11.25">
      <c r="A363" s="37"/>
      <c r="B363" s="38"/>
      <c r="C363" s="39"/>
      <c r="D363" s="194" t="s">
        <v>172</v>
      </c>
      <c r="E363" s="39"/>
      <c r="F363" s="195" t="s">
        <v>5269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172</v>
      </c>
      <c r="AU363" s="20" t="s">
        <v>85</v>
      </c>
    </row>
    <row r="364" spans="1:65" s="2" customFormat="1" ht="24.2" customHeight="1">
      <c r="A364" s="37"/>
      <c r="B364" s="38"/>
      <c r="C364" s="181" t="s">
        <v>683</v>
      </c>
      <c r="D364" s="181" t="s">
        <v>167</v>
      </c>
      <c r="E364" s="182" t="s">
        <v>5270</v>
      </c>
      <c r="F364" s="183" t="s">
        <v>5271</v>
      </c>
      <c r="G364" s="184" t="s">
        <v>170</v>
      </c>
      <c r="H364" s="185">
        <v>850</v>
      </c>
      <c r="I364" s="186"/>
      <c r="J364" s="187">
        <f>ROUND(I364*H364,2)</f>
        <v>0</v>
      </c>
      <c r="K364" s="183" t="s">
        <v>171</v>
      </c>
      <c r="L364" s="42"/>
      <c r="M364" s="188" t="s">
        <v>19</v>
      </c>
      <c r="N364" s="189" t="s">
        <v>41</v>
      </c>
      <c r="O364" s="67"/>
      <c r="P364" s="190">
        <f>O364*H364</f>
        <v>0</v>
      </c>
      <c r="Q364" s="190">
        <v>6.0000000000000002E-5</v>
      </c>
      <c r="R364" s="190">
        <f>Q364*H364</f>
        <v>5.1000000000000004E-2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226</v>
      </c>
      <c r="AT364" s="192" t="s">
        <v>167</v>
      </c>
      <c r="AU364" s="192" t="s">
        <v>85</v>
      </c>
      <c r="AY364" s="20" t="s">
        <v>165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79</v>
      </c>
      <c r="BK364" s="193">
        <f>ROUND(I364*H364,2)</f>
        <v>0</v>
      </c>
      <c r="BL364" s="20" t="s">
        <v>226</v>
      </c>
      <c r="BM364" s="192" t="s">
        <v>5272</v>
      </c>
    </row>
    <row r="365" spans="1:65" s="2" customFormat="1" ht="11.25">
      <c r="A365" s="37"/>
      <c r="B365" s="38"/>
      <c r="C365" s="39"/>
      <c r="D365" s="194" t="s">
        <v>172</v>
      </c>
      <c r="E365" s="39"/>
      <c r="F365" s="195" t="s">
        <v>5273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172</v>
      </c>
      <c r="AU365" s="20" t="s">
        <v>85</v>
      </c>
    </row>
    <row r="366" spans="1:65" s="12" customFormat="1" ht="25.9" customHeight="1">
      <c r="B366" s="165"/>
      <c r="C366" s="166"/>
      <c r="D366" s="167" t="s">
        <v>68</v>
      </c>
      <c r="E366" s="168" t="s">
        <v>5274</v>
      </c>
      <c r="F366" s="168" t="s">
        <v>4415</v>
      </c>
      <c r="G366" s="166"/>
      <c r="H366" s="166"/>
      <c r="I366" s="169"/>
      <c r="J366" s="170">
        <f>BK366</f>
        <v>0</v>
      </c>
      <c r="K366" s="166"/>
      <c r="L366" s="171"/>
      <c r="M366" s="172"/>
      <c r="N366" s="173"/>
      <c r="O366" s="173"/>
      <c r="P366" s="174">
        <f>SUM(P367:P378)</f>
        <v>0</v>
      </c>
      <c r="Q366" s="173"/>
      <c r="R366" s="174">
        <f>SUM(R367:R378)</f>
        <v>0.02</v>
      </c>
      <c r="S366" s="173"/>
      <c r="T366" s="175">
        <f>SUM(T367:T378)</f>
        <v>0</v>
      </c>
      <c r="AR366" s="176" t="s">
        <v>88</v>
      </c>
      <c r="AT366" s="177" t="s">
        <v>68</v>
      </c>
      <c r="AU366" s="177" t="s">
        <v>69</v>
      </c>
      <c r="AY366" s="176" t="s">
        <v>165</v>
      </c>
      <c r="BK366" s="178">
        <f>SUM(BK367:BK378)</f>
        <v>0</v>
      </c>
    </row>
    <row r="367" spans="1:65" s="2" customFormat="1" ht="24.2" customHeight="1">
      <c r="A367" s="37"/>
      <c r="B367" s="38"/>
      <c r="C367" s="181" t="s">
        <v>985</v>
      </c>
      <c r="D367" s="181" t="s">
        <v>167</v>
      </c>
      <c r="E367" s="182" t="s">
        <v>5275</v>
      </c>
      <c r="F367" s="183" t="s">
        <v>5276</v>
      </c>
      <c r="G367" s="184" t="s">
        <v>537</v>
      </c>
      <c r="H367" s="185">
        <v>60</v>
      </c>
      <c r="I367" s="186"/>
      <c r="J367" s="187">
        <f>ROUND(I367*H367,2)</f>
        <v>0</v>
      </c>
      <c r="K367" s="183" t="s">
        <v>171</v>
      </c>
      <c r="L367" s="42"/>
      <c r="M367" s="188" t="s">
        <v>19</v>
      </c>
      <c r="N367" s="189" t="s">
        <v>41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226</v>
      </c>
      <c r="AT367" s="192" t="s">
        <v>167</v>
      </c>
      <c r="AU367" s="192" t="s">
        <v>73</v>
      </c>
      <c r="AY367" s="20" t="s">
        <v>165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79</v>
      </c>
      <c r="BK367" s="193">
        <f>ROUND(I367*H367,2)</f>
        <v>0</v>
      </c>
      <c r="BL367" s="20" t="s">
        <v>226</v>
      </c>
      <c r="BM367" s="192" t="s">
        <v>5277</v>
      </c>
    </row>
    <row r="368" spans="1:65" s="2" customFormat="1" ht="11.25">
      <c r="A368" s="37"/>
      <c r="B368" s="38"/>
      <c r="C368" s="39"/>
      <c r="D368" s="194" t="s">
        <v>172</v>
      </c>
      <c r="E368" s="39"/>
      <c r="F368" s="195" t="s">
        <v>5278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172</v>
      </c>
      <c r="AU368" s="20" t="s">
        <v>73</v>
      </c>
    </row>
    <row r="369" spans="1:65" s="13" customFormat="1" ht="11.25">
      <c r="B369" s="199"/>
      <c r="C369" s="200"/>
      <c r="D369" s="201" t="s">
        <v>181</v>
      </c>
      <c r="E369" s="202" t="s">
        <v>19</v>
      </c>
      <c r="F369" s="203" t="s">
        <v>5279</v>
      </c>
      <c r="G369" s="200"/>
      <c r="H369" s="204">
        <v>20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181</v>
      </c>
      <c r="AU369" s="210" t="s">
        <v>73</v>
      </c>
      <c r="AV369" s="13" t="s">
        <v>79</v>
      </c>
      <c r="AW369" s="13" t="s">
        <v>31</v>
      </c>
      <c r="AX369" s="13" t="s">
        <v>69</v>
      </c>
      <c r="AY369" s="210" t="s">
        <v>165</v>
      </c>
    </row>
    <row r="370" spans="1:65" s="13" customFormat="1" ht="11.25">
      <c r="B370" s="199"/>
      <c r="C370" s="200"/>
      <c r="D370" s="201" t="s">
        <v>181</v>
      </c>
      <c r="E370" s="202" t="s">
        <v>19</v>
      </c>
      <c r="F370" s="203" t="s">
        <v>5280</v>
      </c>
      <c r="G370" s="200"/>
      <c r="H370" s="204">
        <v>40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181</v>
      </c>
      <c r="AU370" s="210" t="s">
        <v>73</v>
      </c>
      <c r="AV370" s="13" t="s">
        <v>79</v>
      </c>
      <c r="AW370" s="13" t="s">
        <v>31</v>
      </c>
      <c r="AX370" s="13" t="s">
        <v>69</v>
      </c>
      <c r="AY370" s="210" t="s">
        <v>165</v>
      </c>
    </row>
    <row r="371" spans="1:65" s="15" customFormat="1" ht="11.25">
      <c r="B371" s="221"/>
      <c r="C371" s="222"/>
      <c r="D371" s="201" t="s">
        <v>181</v>
      </c>
      <c r="E371" s="223" t="s">
        <v>19</v>
      </c>
      <c r="F371" s="224" t="s">
        <v>184</v>
      </c>
      <c r="G371" s="222"/>
      <c r="H371" s="225">
        <v>60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181</v>
      </c>
      <c r="AU371" s="231" t="s">
        <v>73</v>
      </c>
      <c r="AV371" s="15" t="s">
        <v>88</v>
      </c>
      <c r="AW371" s="15" t="s">
        <v>31</v>
      </c>
      <c r="AX371" s="15" t="s">
        <v>73</v>
      </c>
      <c r="AY371" s="231" t="s">
        <v>165</v>
      </c>
    </row>
    <row r="372" spans="1:65" s="2" customFormat="1" ht="16.5" customHeight="1">
      <c r="A372" s="37"/>
      <c r="B372" s="38"/>
      <c r="C372" s="233" t="s">
        <v>692</v>
      </c>
      <c r="D372" s="233" t="s">
        <v>502</v>
      </c>
      <c r="E372" s="234" t="s">
        <v>5281</v>
      </c>
      <c r="F372" s="235" t="s">
        <v>5282</v>
      </c>
      <c r="G372" s="236" t="s">
        <v>543</v>
      </c>
      <c r="H372" s="237">
        <v>20</v>
      </c>
      <c r="I372" s="238"/>
      <c r="J372" s="239">
        <f>ROUND(I372*H372,2)</f>
        <v>0</v>
      </c>
      <c r="K372" s="235" t="s">
        <v>171</v>
      </c>
      <c r="L372" s="240"/>
      <c r="M372" s="241" t="s">
        <v>19</v>
      </c>
      <c r="N372" s="242" t="s">
        <v>41</v>
      </c>
      <c r="O372" s="67"/>
      <c r="P372" s="190">
        <f>O372*H372</f>
        <v>0</v>
      </c>
      <c r="Q372" s="190">
        <v>1E-3</v>
      </c>
      <c r="R372" s="190">
        <f>Q372*H372</f>
        <v>0.02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297</v>
      </c>
      <c r="AT372" s="192" t="s">
        <v>502</v>
      </c>
      <c r="AU372" s="192" t="s">
        <v>73</v>
      </c>
      <c r="AY372" s="20" t="s">
        <v>165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79</v>
      </c>
      <c r="BK372" s="193">
        <f>ROUND(I372*H372,2)</f>
        <v>0</v>
      </c>
      <c r="BL372" s="20" t="s">
        <v>226</v>
      </c>
      <c r="BM372" s="192" t="s">
        <v>5283</v>
      </c>
    </row>
    <row r="373" spans="1:65" s="2" customFormat="1" ht="24.2" customHeight="1">
      <c r="A373" s="37"/>
      <c r="B373" s="38"/>
      <c r="C373" s="181" t="s">
        <v>994</v>
      </c>
      <c r="D373" s="181" t="s">
        <v>167</v>
      </c>
      <c r="E373" s="182" t="s">
        <v>5284</v>
      </c>
      <c r="F373" s="183" t="s">
        <v>5285</v>
      </c>
      <c r="G373" s="184" t="s">
        <v>290</v>
      </c>
      <c r="H373" s="185">
        <v>1</v>
      </c>
      <c r="I373" s="186"/>
      <c r="J373" s="187">
        <f>ROUND(I373*H373,2)</f>
        <v>0</v>
      </c>
      <c r="K373" s="183" t="s">
        <v>171</v>
      </c>
      <c r="L373" s="42"/>
      <c r="M373" s="188" t="s">
        <v>19</v>
      </c>
      <c r="N373" s="189" t="s">
        <v>41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1946</v>
      </c>
      <c r="AT373" s="192" t="s">
        <v>167</v>
      </c>
      <c r="AU373" s="192" t="s">
        <v>73</v>
      </c>
      <c r="AY373" s="20" t="s">
        <v>165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79</v>
      </c>
      <c r="BK373" s="193">
        <f>ROUND(I373*H373,2)</f>
        <v>0</v>
      </c>
      <c r="BL373" s="20" t="s">
        <v>1946</v>
      </c>
      <c r="BM373" s="192" t="s">
        <v>5286</v>
      </c>
    </row>
    <row r="374" spans="1:65" s="2" customFormat="1" ht="11.25">
      <c r="A374" s="37"/>
      <c r="B374" s="38"/>
      <c r="C374" s="39"/>
      <c r="D374" s="194" t="s">
        <v>172</v>
      </c>
      <c r="E374" s="39"/>
      <c r="F374" s="195" t="s">
        <v>5287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172</v>
      </c>
      <c r="AU374" s="20" t="s">
        <v>73</v>
      </c>
    </row>
    <row r="375" spans="1:65" s="2" customFormat="1" ht="24.2" customHeight="1">
      <c r="A375" s="37"/>
      <c r="B375" s="38"/>
      <c r="C375" s="181" t="s">
        <v>701</v>
      </c>
      <c r="D375" s="181" t="s">
        <v>167</v>
      </c>
      <c r="E375" s="182" t="s">
        <v>5288</v>
      </c>
      <c r="F375" s="183" t="s">
        <v>5289</v>
      </c>
      <c r="G375" s="184" t="s">
        <v>537</v>
      </c>
      <c r="H375" s="185">
        <v>15</v>
      </c>
      <c r="I375" s="186"/>
      <c r="J375" s="187">
        <f>ROUND(I375*H375,2)</f>
        <v>0</v>
      </c>
      <c r="K375" s="183" t="s">
        <v>171</v>
      </c>
      <c r="L375" s="42"/>
      <c r="M375" s="188" t="s">
        <v>19</v>
      </c>
      <c r="N375" s="189" t="s">
        <v>41</v>
      </c>
      <c r="O375" s="67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1946</v>
      </c>
      <c r="AT375" s="192" t="s">
        <v>167</v>
      </c>
      <c r="AU375" s="192" t="s">
        <v>73</v>
      </c>
      <c r="AY375" s="20" t="s">
        <v>165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79</v>
      </c>
      <c r="BK375" s="193">
        <f>ROUND(I375*H375,2)</f>
        <v>0</v>
      </c>
      <c r="BL375" s="20" t="s">
        <v>1946</v>
      </c>
      <c r="BM375" s="192" t="s">
        <v>5290</v>
      </c>
    </row>
    <row r="376" spans="1:65" s="2" customFormat="1" ht="11.25">
      <c r="A376" s="37"/>
      <c r="B376" s="38"/>
      <c r="C376" s="39"/>
      <c r="D376" s="194" t="s">
        <v>172</v>
      </c>
      <c r="E376" s="39"/>
      <c r="F376" s="195" t="s">
        <v>5291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172</v>
      </c>
      <c r="AU376" s="20" t="s">
        <v>73</v>
      </c>
    </row>
    <row r="377" spans="1:65" s="13" customFormat="1" ht="11.25">
      <c r="B377" s="199"/>
      <c r="C377" s="200"/>
      <c r="D377" s="201" t="s">
        <v>181</v>
      </c>
      <c r="E377" s="202" t="s">
        <v>19</v>
      </c>
      <c r="F377" s="203" t="s">
        <v>5292</v>
      </c>
      <c r="G377" s="200"/>
      <c r="H377" s="204">
        <v>15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181</v>
      </c>
      <c r="AU377" s="210" t="s">
        <v>73</v>
      </c>
      <c r="AV377" s="13" t="s">
        <v>79</v>
      </c>
      <c r="AW377" s="13" t="s">
        <v>31</v>
      </c>
      <c r="AX377" s="13" t="s">
        <v>73</v>
      </c>
      <c r="AY377" s="210" t="s">
        <v>165</v>
      </c>
    </row>
    <row r="378" spans="1:65" s="2" customFormat="1" ht="16.5" customHeight="1">
      <c r="A378" s="37"/>
      <c r="B378" s="38"/>
      <c r="C378" s="233" t="s">
        <v>1005</v>
      </c>
      <c r="D378" s="233" t="s">
        <v>502</v>
      </c>
      <c r="E378" s="234" t="s">
        <v>5293</v>
      </c>
      <c r="F378" s="235" t="s">
        <v>5294</v>
      </c>
      <c r="G378" s="236" t="s">
        <v>3143</v>
      </c>
      <c r="H378" s="237">
        <v>4</v>
      </c>
      <c r="I378" s="238"/>
      <c r="J378" s="239">
        <f>ROUND(I378*H378,2)</f>
        <v>0</v>
      </c>
      <c r="K378" s="235" t="s">
        <v>3997</v>
      </c>
      <c r="L378" s="240"/>
      <c r="M378" s="263" t="s">
        <v>19</v>
      </c>
      <c r="N378" s="264" t="s">
        <v>41</v>
      </c>
      <c r="O378" s="261"/>
      <c r="P378" s="265">
        <f>O378*H378</f>
        <v>0</v>
      </c>
      <c r="Q378" s="265">
        <v>0</v>
      </c>
      <c r="R378" s="265">
        <f>Q378*H378</f>
        <v>0</v>
      </c>
      <c r="S378" s="265">
        <v>0</v>
      </c>
      <c r="T378" s="26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192</v>
      </c>
      <c r="AT378" s="192" t="s">
        <v>502</v>
      </c>
      <c r="AU378" s="192" t="s">
        <v>73</v>
      </c>
      <c r="AY378" s="20" t="s">
        <v>165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79</v>
      </c>
      <c r="BK378" s="193">
        <f>ROUND(I378*H378,2)</f>
        <v>0</v>
      </c>
      <c r="BL378" s="20" t="s">
        <v>88</v>
      </c>
      <c r="BM378" s="192" t="s">
        <v>5295</v>
      </c>
    </row>
    <row r="379" spans="1:65" s="2" customFormat="1" ht="6.95" customHeight="1">
      <c r="A379" s="37"/>
      <c r="B379" s="50"/>
      <c r="C379" s="51"/>
      <c r="D379" s="51"/>
      <c r="E379" s="51"/>
      <c r="F379" s="51"/>
      <c r="G379" s="51"/>
      <c r="H379" s="51"/>
      <c r="I379" s="51"/>
      <c r="J379" s="51"/>
      <c r="K379" s="51"/>
      <c r="L379" s="42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</sheetData>
  <sheetProtection algorithmName="SHA-512" hashValue="TBpKBnsZEBb10mkYLIeLCH2CaA9zK9pKiKpZWg51DSkNCXUVSH+5fdUPOU27m1d6B5A4VroWVEy90d9XohQGQA==" saltValue="kMDU/P2OdtB56h9blBDIiL0115ZGER53hk6zDWi7KprO5RRt6KZunJJ+cTURpNMWniLXDkU2Qyuwfs6KQVYwzw==" spinCount="100000" sheet="1" objects="1" scenarios="1" formatColumns="0" formatRows="0" autoFilter="0"/>
  <autoFilter ref="C98:K378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6" r:id="rId2"/>
    <hyperlink ref="F109" r:id="rId3"/>
    <hyperlink ref="F111" r:id="rId4"/>
    <hyperlink ref="F113" r:id="rId5"/>
    <hyperlink ref="F118" r:id="rId6"/>
    <hyperlink ref="F120" r:id="rId7"/>
    <hyperlink ref="F122" r:id="rId8"/>
    <hyperlink ref="F126" r:id="rId9"/>
    <hyperlink ref="F130" r:id="rId10"/>
    <hyperlink ref="F133" r:id="rId11"/>
    <hyperlink ref="F136" r:id="rId12"/>
    <hyperlink ref="F148" r:id="rId13"/>
    <hyperlink ref="F151" r:id="rId14"/>
    <hyperlink ref="F153" r:id="rId15"/>
    <hyperlink ref="F155" r:id="rId16"/>
    <hyperlink ref="F157" r:id="rId17"/>
    <hyperlink ref="F159" r:id="rId18"/>
    <hyperlink ref="F162" r:id="rId19"/>
    <hyperlink ref="F165" r:id="rId20"/>
    <hyperlink ref="F167" r:id="rId21"/>
    <hyperlink ref="F169" r:id="rId22"/>
    <hyperlink ref="F171" r:id="rId23"/>
    <hyperlink ref="F173" r:id="rId24"/>
    <hyperlink ref="F176" r:id="rId25"/>
    <hyperlink ref="F179" r:id="rId26"/>
    <hyperlink ref="F181" r:id="rId27"/>
    <hyperlink ref="F183" r:id="rId28"/>
    <hyperlink ref="F186" r:id="rId29"/>
    <hyperlink ref="F188" r:id="rId30"/>
    <hyperlink ref="F190" r:id="rId31"/>
    <hyperlink ref="F192" r:id="rId32"/>
    <hyperlink ref="F194" r:id="rId33"/>
    <hyperlink ref="F197" r:id="rId34"/>
    <hyperlink ref="F199" r:id="rId35"/>
    <hyperlink ref="F201" r:id="rId36"/>
    <hyperlink ref="F203" r:id="rId37"/>
    <hyperlink ref="F205" r:id="rId38"/>
    <hyperlink ref="F207" r:id="rId39"/>
    <hyperlink ref="F209" r:id="rId40"/>
    <hyperlink ref="F211" r:id="rId41"/>
    <hyperlink ref="F213" r:id="rId42"/>
    <hyperlink ref="F215" r:id="rId43"/>
    <hyperlink ref="F218" r:id="rId44"/>
    <hyperlink ref="F220" r:id="rId45"/>
    <hyperlink ref="F224" r:id="rId46"/>
    <hyperlink ref="F226" r:id="rId47"/>
    <hyperlink ref="F228" r:id="rId48"/>
    <hyperlink ref="F230" r:id="rId49"/>
    <hyperlink ref="F232" r:id="rId50"/>
    <hyperlink ref="F234" r:id="rId51"/>
    <hyperlink ref="F236" r:id="rId52"/>
    <hyperlink ref="F238" r:id="rId53"/>
    <hyperlink ref="F240" r:id="rId54"/>
    <hyperlink ref="F242" r:id="rId55"/>
    <hyperlink ref="F244" r:id="rId56"/>
    <hyperlink ref="F247" r:id="rId57"/>
    <hyperlink ref="F249" r:id="rId58"/>
    <hyperlink ref="F252" r:id="rId59"/>
    <hyperlink ref="F254" r:id="rId60"/>
    <hyperlink ref="F256" r:id="rId61"/>
    <hyperlink ref="F258" r:id="rId62"/>
    <hyperlink ref="F260" r:id="rId63"/>
    <hyperlink ref="F262" r:id="rId64"/>
    <hyperlink ref="F264" r:id="rId65"/>
    <hyperlink ref="F266" r:id="rId66"/>
    <hyperlink ref="F268" r:id="rId67"/>
    <hyperlink ref="F270" r:id="rId68"/>
    <hyperlink ref="F272" r:id="rId69"/>
    <hyperlink ref="F274" r:id="rId70"/>
    <hyperlink ref="F276" r:id="rId71"/>
    <hyperlink ref="F278" r:id="rId72"/>
    <hyperlink ref="F280" r:id="rId73"/>
    <hyperlink ref="F282" r:id="rId74"/>
    <hyperlink ref="F284" r:id="rId75"/>
    <hyperlink ref="F286" r:id="rId76"/>
    <hyperlink ref="F288" r:id="rId77"/>
    <hyperlink ref="F290" r:id="rId78"/>
    <hyperlink ref="F292" r:id="rId79"/>
    <hyperlink ref="F294" r:id="rId80"/>
    <hyperlink ref="F296" r:id="rId81"/>
    <hyperlink ref="F298" r:id="rId82"/>
    <hyperlink ref="F301" r:id="rId83"/>
    <hyperlink ref="F303" r:id="rId84"/>
    <hyperlink ref="F305" r:id="rId85"/>
    <hyperlink ref="F307" r:id="rId86"/>
    <hyperlink ref="F309" r:id="rId87"/>
    <hyperlink ref="F311" r:id="rId88"/>
    <hyperlink ref="F313" r:id="rId89"/>
    <hyperlink ref="F315" r:id="rId90"/>
    <hyperlink ref="F317" r:id="rId91"/>
    <hyperlink ref="F319" r:id="rId92"/>
    <hyperlink ref="F322" r:id="rId93"/>
    <hyperlink ref="F324" r:id="rId94"/>
    <hyperlink ref="F326" r:id="rId95"/>
    <hyperlink ref="F329" r:id="rId96"/>
    <hyperlink ref="F331" r:id="rId97"/>
    <hyperlink ref="F333" r:id="rId98"/>
    <hyperlink ref="F335" r:id="rId99"/>
    <hyperlink ref="F337" r:id="rId100"/>
    <hyperlink ref="F339" r:id="rId101"/>
    <hyperlink ref="F341" r:id="rId102"/>
    <hyperlink ref="F343" r:id="rId103"/>
    <hyperlink ref="F345" r:id="rId104"/>
    <hyperlink ref="F347" r:id="rId105"/>
    <hyperlink ref="F349" r:id="rId106"/>
    <hyperlink ref="F351" r:id="rId107"/>
    <hyperlink ref="F353" r:id="rId108"/>
    <hyperlink ref="F355" r:id="rId109"/>
    <hyperlink ref="F357" r:id="rId110"/>
    <hyperlink ref="F359" r:id="rId111"/>
    <hyperlink ref="F361" r:id="rId112"/>
    <hyperlink ref="F363" r:id="rId113"/>
    <hyperlink ref="F365" r:id="rId114"/>
    <hyperlink ref="F368" r:id="rId115"/>
    <hyperlink ref="F374" r:id="rId116"/>
    <hyperlink ref="F376" r:id="rId1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5296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ROUND((SUM(BE98:BE514)),  2)</f>
        <v>0</v>
      </c>
      <c r="G35" s="37"/>
      <c r="H35" s="37"/>
      <c r="I35" s="127">
        <v>0.21</v>
      </c>
      <c r="J35" s="126">
        <f>ROUND(((SUM(BE98:BE514))*I35),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ROUND((SUM(BF98:BF514)),  2)</f>
        <v>0</v>
      </c>
      <c r="G36" s="37"/>
      <c r="H36" s="37"/>
      <c r="I36" s="127">
        <v>0.12</v>
      </c>
      <c r="J36" s="126">
        <f>ROUND(((SUM(BF98:BF514))*I36),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ROUND((SUM(BG98:BG514)),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ROUND((SUM(BH98:BH514)),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ROUND((SUM(BI98:BI514)),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3 - Vzduchotechnika, chlazení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4788</v>
      </c>
      <c r="E65" s="151"/>
      <c r="F65" s="151"/>
      <c r="G65" s="151"/>
      <c r="H65" s="151"/>
      <c r="I65" s="151"/>
      <c r="J65" s="152">
        <f>J100</f>
        <v>0</v>
      </c>
      <c r="K65" s="100"/>
      <c r="L65" s="153"/>
    </row>
    <row r="66" spans="1:31" s="10" customFormat="1" ht="14.85" customHeight="1">
      <c r="B66" s="149"/>
      <c r="C66" s="100"/>
      <c r="D66" s="150" t="s">
        <v>4789</v>
      </c>
      <c r="E66" s="151"/>
      <c r="F66" s="151"/>
      <c r="G66" s="151"/>
      <c r="H66" s="151"/>
      <c r="I66" s="151"/>
      <c r="J66" s="152">
        <f>J130</f>
        <v>0</v>
      </c>
      <c r="K66" s="100"/>
      <c r="L66" s="153"/>
    </row>
    <row r="67" spans="1:31" s="9" customFormat="1" ht="24.95" customHeight="1">
      <c r="B67" s="143"/>
      <c r="C67" s="144"/>
      <c r="D67" s="145" t="s">
        <v>125</v>
      </c>
      <c r="E67" s="146"/>
      <c r="F67" s="146"/>
      <c r="G67" s="146"/>
      <c r="H67" s="146"/>
      <c r="I67" s="146"/>
      <c r="J67" s="147">
        <f>J141</f>
        <v>0</v>
      </c>
      <c r="K67" s="144"/>
      <c r="L67" s="148"/>
    </row>
    <row r="68" spans="1:31" s="10" customFormat="1" ht="19.899999999999999" customHeight="1">
      <c r="B68" s="149"/>
      <c r="C68" s="100"/>
      <c r="D68" s="150" t="s">
        <v>4790</v>
      </c>
      <c r="E68" s="151"/>
      <c r="F68" s="151"/>
      <c r="G68" s="151"/>
      <c r="H68" s="151"/>
      <c r="I68" s="151"/>
      <c r="J68" s="152">
        <f>J142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5297</v>
      </c>
      <c r="E69" s="151"/>
      <c r="F69" s="151"/>
      <c r="G69" s="151"/>
      <c r="H69" s="151"/>
      <c r="I69" s="151"/>
      <c r="J69" s="152">
        <f>J147</f>
        <v>0</v>
      </c>
      <c r="K69" s="100"/>
      <c r="L69" s="153"/>
    </row>
    <row r="70" spans="1:31" s="10" customFormat="1" ht="14.85" customHeight="1">
      <c r="B70" s="149"/>
      <c r="C70" s="100"/>
      <c r="D70" s="150" t="s">
        <v>5298</v>
      </c>
      <c r="E70" s="151"/>
      <c r="F70" s="151"/>
      <c r="G70" s="151"/>
      <c r="H70" s="151"/>
      <c r="I70" s="151"/>
      <c r="J70" s="152">
        <f>J150</f>
        <v>0</v>
      </c>
      <c r="K70" s="100"/>
      <c r="L70" s="153"/>
    </row>
    <row r="71" spans="1:31" s="10" customFormat="1" ht="14.85" customHeight="1">
      <c r="B71" s="149"/>
      <c r="C71" s="100"/>
      <c r="D71" s="150" t="s">
        <v>5299</v>
      </c>
      <c r="E71" s="151"/>
      <c r="F71" s="151"/>
      <c r="G71" s="151"/>
      <c r="H71" s="151"/>
      <c r="I71" s="151"/>
      <c r="J71" s="152">
        <f>J209</f>
        <v>0</v>
      </c>
      <c r="K71" s="100"/>
      <c r="L71" s="153"/>
    </row>
    <row r="72" spans="1:31" s="10" customFormat="1" ht="14.85" customHeight="1">
      <c r="B72" s="149"/>
      <c r="C72" s="100"/>
      <c r="D72" s="150" t="s">
        <v>5300</v>
      </c>
      <c r="E72" s="151"/>
      <c r="F72" s="151"/>
      <c r="G72" s="151"/>
      <c r="H72" s="151"/>
      <c r="I72" s="151"/>
      <c r="J72" s="152">
        <f>J294</f>
        <v>0</v>
      </c>
      <c r="K72" s="100"/>
      <c r="L72" s="153"/>
    </row>
    <row r="73" spans="1:31" s="10" customFormat="1" ht="14.85" customHeight="1">
      <c r="B73" s="149"/>
      <c r="C73" s="100"/>
      <c r="D73" s="150" t="s">
        <v>5301</v>
      </c>
      <c r="E73" s="151"/>
      <c r="F73" s="151"/>
      <c r="G73" s="151"/>
      <c r="H73" s="151"/>
      <c r="I73" s="151"/>
      <c r="J73" s="152">
        <f>J310</f>
        <v>0</v>
      </c>
      <c r="K73" s="100"/>
      <c r="L73" s="153"/>
    </row>
    <row r="74" spans="1:31" s="10" customFormat="1" ht="14.85" customHeight="1">
      <c r="B74" s="149"/>
      <c r="C74" s="100"/>
      <c r="D74" s="150" t="s">
        <v>5302</v>
      </c>
      <c r="E74" s="151"/>
      <c r="F74" s="151"/>
      <c r="G74" s="151"/>
      <c r="H74" s="151"/>
      <c r="I74" s="151"/>
      <c r="J74" s="152">
        <f>J386</f>
        <v>0</v>
      </c>
      <c r="K74" s="100"/>
      <c r="L74" s="153"/>
    </row>
    <row r="75" spans="1:31" s="10" customFormat="1" ht="14.85" customHeight="1">
      <c r="B75" s="149"/>
      <c r="C75" s="100"/>
      <c r="D75" s="150" t="s">
        <v>5303</v>
      </c>
      <c r="E75" s="151"/>
      <c r="F75" s="151"/>
      <c r="G75" s="151"/>
      <c r="H75" s="151"/>
      <c r="I75" s="151"/>
      <c r="J75" s="152">
        <f>J407</f>
        <v>0</v>
      </c>
      <c r="K75" s="100"/>
      <c r="L75" s="153"/>
    </row>
    <row r="76" spans="1:31" s="10" customFormat="1" ht="14.85" customHeight="1">
      <c r="B76" s="149"/>
      <c r="C76" s="100"/>
      <c r="D76" s="150" t="s">
        <v>5304</v>
      </c>
      <c r="E76" s="151"/>
      <c r="F76" s="151"/>
      <c r="G76" s="151"/>
      <c r="H76" s="151"/>
      <c r="I76" s="151"/>
      <c r="J76" s="152">
        <f>J420</f>
        <v>0</v>
      </c>
      <c r="K76" s="100"/>
      <c r="L76" s="153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6" t="s">
        <v>150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26.25" customHeight="1">
      <c r="A86" s="37"/>
      <c r="B86" s="38"/>
      <c r="C86" s="39"/>
      <c r="D86" s="39"/>
      <c r="E86" s="423" t="str">
        <f>E7</f>
        <v>RC_STAVEBNÍ ÚPRAVY, PŘÍSTAVBA A NÁSTAVBA STÁVAJÍCÍHO OBJEKTU DOMOVA NARNIE V MORKŮVKÁCH</v>
      </c>
      <c r="F86" s="424"/>
      <c r="G86" s="424"/>
      <c r="H86" s="424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4"/>
      <c r="C87" s="32" t="s">
        <v>109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23" t="s">
        <v>110</v>
      </c>
      <c r="F88" s="425"/>
      <c r="G88" s="425"/>
      <c r="H88" s="425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4205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77" t="str">
        <f>E11</f>
        <v>3 - Vzduchotechnika, chlazení</v>
      </c>
      <c r="F90" s="425"/>
      <c r="G90" s="425"/>
      <c r="H90" s="425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F14</f>
        <v xml:space="preserve"> </v>
      </c>
      <c r="G92" s="39"/>
      <c r="H92" s="39"/>
      <c r="I92" s="32" t="s">
        <v>23</v>
      </c>
      <c r="J92" s="62" t="str">
        <f>IF(J14="","",J14)</f>
        <v>19. 2. 2024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25</v>
      </c>
      <c r="D94" s="39"/>
      <c r="E94" s="39"/>
      <c r="F94" s="30" t="str">
        <f>E17</f>
        <v xml:space="preserve"> </v>
      </c>
      <c r="G94" s="39"/>
      <c r="H94" s="39"/>
      <c r="I94" s="32" t="s">
        <v>30</v>
      </c>
      <c r="J94" s="35" t="str">
        <f>E23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28</v>
      </c>
      <c r="D95" s="39"/>
      <c r="E95" s="39"/>
      <c r="F95" s="30" t="str">
        <f>IF(E20="","",E20)</f>
        <v>Vyplň údaj</v>
      </c>
      <c r="G95" s="39"/>
      <c r="H95" s="39"/>
      <c r="I95" s="32" t="s">
        <v>32</v>
      </c>
      <c r="J95" s="35" t="str">
        <f>E26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151</v>
      </c>
      <c r="D97" s="157" t="s">
        <v>54</v>
      </c>
      <c r="E97" s="157" t="s">
        <v>50</v>
      </c>
      <c r="F97" s="157" t="s">
        <v>51</v>
      </c>
      <c r="G97" s="157" t="s">
        <v>152</v>
      </c>
      <c r="H97" s="157" t="s">
        <v>153</v>
      </c>
      <c r="I97" s="157" t="s">
        <v>154</v>
      </c>
      <c r="J97" s="157" t="s">
        <v>113</v>
      </c>
      <c r="K97" s="158" t="s">
        <v>155</v>
      </c>
      <c r="L97" s="159"/>
      <c r="M97" s="71" t="s">
        <v>19</v>
      </c>
      <c r="N97" s="72" t="s">
        <v>39</v>
      </c>
      <c r="O97" s="72" t="s">
        <v>156</v>
      </c>
      <c r="P97" s="72" t="s">
        <v>157</v>
      </c>
      <c r="Q97" s="72" t="s">
        <v>158</v>
      </c>
      <c r="R97" s="72" t="s">
        <v>159</v>
      </c>
      <c r="S97" s="72" t="s">
        <v>160</v>
      </c>
      <c r="T97" s="73" t="s">
        <v>161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162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P99+P141</f>
        <v>0</v>
      </c>
      <c r="Q98" s="75"/>
      <c r="R98" s="162">
        <f>R99+R141</f>
        <v>10.657045999999998</v>
      </c>
      <c r="S98" s="75"/>
      <c r="T98" s="163">
        <f>T99+T141</f>
        <v>7.180600000000001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68</v>
      </c>
      <c r="AU98" s="20" t="s">
        <v>114</v>
      </c>
      <c r="BK98" s="164">
        <f>BK99+BK141</f>
        <v>0</v>
      </c>
    </row>
    <row r="99" spans="1:65" s="12" customFormat="1" ht="25.9" customHeight="1">
      <c r="B99" s="165"/>
      <c r="C99" s="166"/>
      <c r="D99" s="167" t="s">
        <v>68</v>
      </c>
      <c r="E99" s="168" t="s">
        <v>163</v>
      </c>
      <c r="F99" s="168" t="s">
        <v>164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1.461252</v>
      </c>
      <c r="S99" s="173"/>
      <c r="T99" s="175">
        <f>T100</f>
        <v>7.180600000000001</v>
      </c>
      <c r="AR99" s="176" t="s">
        <v>73</v>
      </c>
      <c r="AT99" s="177" t="s">
        <v>68</v>
      </c>
      <c r="AU99" s="177" t="s">
        <v>69</v>
      </c>
      <c r="AY99" s="176" t="s">
        <v>165</v>
      </c>
      <c r="BK99" s="178">
        <f>BK100</f>
        <v>0</v>
      </c>
    </row>
    <row r="100" spans="1:65" s="12" customFormat="1" ht="22.9" customHeight="1">
      <c r="B100" s="165"/>
      <c r="C100" s="166"/>
      <c r="D100" s="167" t="s">
        <v>68</v>
      </c>
      <c r="E100" s="179" t="s">
        <v>568</v>
      </c>
      <c r="F100" s="179" t="s">
        <v>4230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P101+SUM(P102:P130)</f>
        <v>0</v>
      </c>
      <c r="Q100" s="173"/>
      <c r="R100" s="174">
        <f>R101+SUM(R102:R130)</f>
        <v>1.461252</v>
      </c>
      <c r="S100" s="173"/>
      <c r="T100" s="175">
        <f>T101+SUM(T102:T130)</f>
        <v>7.180600000000001</v>
      </c>
      <c r="AR100" s="176" t="s">
        <v>73</v>
      </c>
      <c r="AT100" s="177" t="s">
        <v>68</v>
      </c>
      <c r="AU100" s="177" t="s">
        <v>73</v>
      </c>
      <c r="AY100" s="176" t="s">
        <v>165</v>
      </c>
      <c r="BK100" s="178">
        <f>BK101+SUM(BK102:BK130)</f>
        <v>0</v>
      </c>
    </row>
    <row r="101" spans="1:65" s="2" customFormat="1" ht="24.2" customHeight="1">
      <c r="A101" s="37"/>
      <c r="B101" s="38"/>
      <c r="C101" s="181" t="s">
        <v>73</v>
      </c>
      <c r="D101" s="181" t="s">
        <v>167</v>
      </c>
      <c r="E101" s="182" t="s">
        <v>4235</v>
      </c>
      <c r="F101" s="183" t="s">
        <v>4236</v>
      </c>
      <c r="G101" s="184" t="s">
        <v>323</v>
      </c>
      <c r="H101" s="185">
        <v>29.78</v>
      </c>
      <c r="I101" s="186"/>
      <c r="J101" s="187">
        <f>ROUND(I101*H101,2)</f>
        <v>0</v>
      </c>
      <c r="K101" s="183" t="s">
        <v>171</v>
      </c>
      <c r="L101" s="42"/>
      <c r="M101" s="188" t="s">
        <v>19</v>
      </c>
      <c r="N101" s="189" t="s">
        <v>41</v>
      </c>
      <c r="O101" s="67"/>
      <c r="P101" s="190">
        <f>O101*H101</f>
        <v>0</v>
      </c>
      <c r="Q101" s="190">
        <v>3.8899999999999997E-2</v>
      </c>
      <c r="R101" s="190">
        <f>Q101*H101</f>
        <v>1.158442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88</v>
      </c>
      <c r="AT101" s="192" t="s">
        <v>167</v>
      </c>
      <c r="AU101" s="192" t="s">
        <v>79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88</v>
      </c>
      <c r="BM101" s="192" t="s">
        <v>5305</v>
      </c>
    </row>
    <row r="102" spans="1:65" s="2" customFormat="1" ht="11.25">
      <c r="A102" s="37"/>
      <c r="B102" s="38"/>
      <c r="C102" s="39"/>
      <c r="D102" s="194" t="s">
        <v>172</v>
      </c>
      <c r="E102" s="39"/>
      <c r="F102" s="195" t="s">
        <v>4238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172</v>
      </c>
      <c r="AU102" s="20" t="s">
        <v>79</v>
      </c>
    </row>
    <row r="103" spans="1:65" s="13" customFormat="1" ht="11.25">
      <c r="B103" s="199"/>
      <c r="C103" s="200"/>
      <c r="D103" s="201" t="s">
        <v>181</v>
      </c>
      <c r="E103" s="202" t="s">
        <v>19</v>
      </c>
      <c r="F103" s="203" t="s">
        <v>5306</v>
      </c>
      <c r="G103" s="200"/>
      <c r="H103" s="204">
        <v>14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181</v>
      </c>
      <c r="AU103" s="210" t="s">
        <v>79</v>
      </c>
      <c r="AV103" s="13" t="s">
        <v>79</v>
      </c>
      <c r="AW103" s="13" t="s">
        <v>31</v>
      </c>
      <c r="AX103" s="13" t="s">
        <v>69</v>
      </c>
      <c r="AY103" s="210" t="s">
        <v>165</v>
      </c>
    </row>
    <row r="104" spans="1:65" s="13" customFormat="1" ht="11.25">
      <c r="B104" s="199"/>
      <c r="C104" s="200"/>
      <c r="D104" s="201" t="s">
        <v>181</v>
      </c>
      <c r="E104" s="202" t="s">
        <v>19</v>
      </c>
      <c r="F104" s="203" t="s">
        <v>5307</v>
      </c>
      <c r="G104" s="200"/>
      <c r="H104" s="204">
        <v>15.78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181</v>
      </c>
      <c r="AU104" s="210" t="s">
        <v>79</v>
      </c>
      <c r="AV104" s="13" t="s">
        <v>79</v>
      </c>
      <c r="AW104" s="13" t="s">
        <v>31</v>
      </c>
      <c r="AX104" s="13" t="s">
        <v>69</v>
      </c>
      <c r="AY104" s="210" t="s">
        <v>165</v>
      </c>
    </row>
    <row r="105" spans="1:65" s="15" customFormat="1" ht="11.25">
      <c r="B105" s="221"/>
      <c r="C105" s="222"/>
      <c r="D105" s="201" t="s">
        <v>181</v>
      </c>
      <c r="E105" s="223" t="s">
        <v>19</v>
      </c>
      <c r="F105" s="224" t="s">
        <v>184</v>
      </c>
      <c r="G105" s="222"/>
      <c r="H105" s="225">
        <v>29.78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181</v>
      </c>
      <c r="AU105" s="231" t="s">
        <v>79</v>
      </c>
      <c r="AV105" s="15" t="s">
        <v>88</v>
      </c>
      <c r="AW105" s="15" t="s">
        <v>31</v>
      </c>
      <c r="AX105" s="15" t="s">
        <v>73</v>
      </c>
      <c r="AY105" s="231" t="s">
        <v>165</v>
      </c>
    </row>
    <row r="106" spans="1:65" s="2" customFormat="1" ht="24.2" customHeight="1">
      <c r="A106" s="37"/>
      <c r="B106" s="38"/>
      <c r="C106" s="181" t="s">
        <v>79</v>
      </c>
      <c r="D106" s="181" t="s">
        <v>167</v>
      </c>
      <c r="E106" s="182" t="s">
        <v>4801</v>
      </c>
      <c r="F106" s="183" t="s">
        <v>4802</v>
      </c>
      <c r="G106" s="184" t="s">
        <v>170</v>
      </c>
      <c r="H106" s="185">
        <v>200</v>
      </c>
      <c r="I106" s="186"/>
      <c r="J106" s="187">
        <f>ROUND(I106*H106,2)</f>
        <v>0</v>
      </c>
      <c r="K106" s="183" t="s">
        <v>171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8.0000000000000002E-3</v>
      </c>
      <c r="T106" s="191">
        <f>S106*H106</f>
        <v>1.6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88</v>
      </c>
      <c r="AT106" s="192" t="s">
        <v>167</v>
      </c>
      <c r="AU106" s="192" t="s">
        <v>79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88</v>
      </c>
      <c r="BM106" s="192" t="s">
        <v>5308</v>
      </c>
    </row>
    <row r="107" spans="1:65" s="2" customFormat="1" ht="11.25">
      <c r="A107" s="37"/>
      <c r="B107" s="38"/>
      <c r="C107" s="39"/>
      <c r="D107" s="194" t="s">
        <v>172</v>
      </c>
      <c r="E107" s="39"/>
      <c r="F107" s="195" t="s">
        <v>4804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172</v>
      </c>
      <c r="AU107" s="20" t="s">
        <v>79</v>
      </c>
    </row>
    <row r="108" spans="1:65" s="13" customFormat="1" ht="11.25">
      <c r="B108" s="199"/>
      <c r="C108" s="200"/>
      <c r="D108" s="201" t="s">
        <v>181</v>
      </c>
      <c r="E108" s="202" t="s">
        <v>19</v>
      </c>
      <c r="F108" s="203" t="s">
        <v>1535</v>
      </c>
      <c r="G108" s="200"/>
      <c r="H108" s="204">
        <v>200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181</v>
      </c>
      <c r="AU108" s="210" t="s">
        <v>79</v>
      </c>
      <c r="AV108" s="13" t="s">
        <v>79</v>
      </c>
      <c r="AW108" s="13" t="s">
        <v>31</v>
      </c>
      <c r="AX108" s="13" t="s">
        <v>73</v>
      </c>
      <c r="AY108" s="210" t="s">
        <v>165</v>
      </c>
    </row>
    <row r="109" spans="1:65" s="2" customFormat="1" ht="24.2" customHeight="1">
      <c r="A109" s="37"/>
      <c r="B109" s="38"/>
      <c r="C109" s="181" t="s">
        <v>85</v>
      </c>
      <c r="D109" s="181" t="s">
        <v>167</v>
      </c>
      <c r="E109" s="182" t="s">
        <v>5309</v>
      </c>
      <c r="F109" s="183" t="s">
        <v>5310</v>
      </c>
      <c r="G109" s="184" t="s">
        <v>170</v>
      </c>
      <c r="H109" s="185">
        <v>526</v>
      </c>
      <c r="I109" s="186"/>
      <c r="J109" s="187">
        <f>ROUND(I109*H109,2)</f>
        <v>0</v>
      </c>
      <c r="K109" s="183" t="s">
        <v>171</v>
      </c>
      <c r="L109" s="42"/>
      <c r="M109" s="188" t="s">
        <v>19</v>
      </c>
      <c r="N109" s="189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2E-3</v>
      </c>
      <c r="T109" s="191">
        <f>S109*H109</f>
        <v>1.052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88</v>
      </c>
      <c r="AT109" s="192" t="s">
        <v>167</v>
      </c>
      <c r="AU109" s="192" t="s">
        <v>79</v>
      </c>
      <c r="AY109" s="20" t="s">
        <v>165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88</v>
      </c>
      <c r="BM109" s="192" t="s">
        <v>5311</v>
      </c>
    </row>
    <row r="110" spans="1:65" s="2" customFormat="1" ht="11.25">
      <c r="A110" s="37"/>
      <c r="B110" s="38"/>
      <c r="C110" s="39"/>
      <c r="D110" s="194" t="s">
        <v>172</v>
      </c>
      <c r="E110" s="39"/>
      <c r="F110" s="195" t="s">
        <v>5312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172</v>
      </c>
      <c r="AU110" s="20" t="s">
        <v>79</v>
      </c>
    </row>
    <row r="111" spans="1:65" s="2" customFormat="1" ht="55.5" customHeight="1">
      <c r="A111" s="37"/>
      <c r="B111" s="38"/>
      <c r="C111" s="181" t="s">
        <v>88</v>
      </c>
      <c r="D111" s="181" t="s">
        <v>167</v>
      </c>
      <c r="E111" s="182" t="s">
        <v>1499</v>
      </c>
      <c r="F111" s="183" t="s">
        <v>1500</v>
      </c>
      <c r="G111" s="184" t="s">
        <v>290</v>
      </c>
      <c r="H111" s="185">
        <v>10</v>
      </c>
      <c r="I111" s="186"/>
      <c r="J111" s="187">
        <f>ROUND(I111*H111,2)</f>
        <v>0</v>
      </c>
      <c r="K111" s="183" t="s">
        <v>171</v>
      </c>
      <c r="L111" s="42"/>
      <c r="M111" s="188" t="s">
        <v>19</v>
      </c>
      <c r="N111" s="189" t="s">
        <v>41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0.13800000000000001</v>
      </c>
      <c r="T111" s="191">
        <f>S111*H111</f>
        <v>1.3800000000000001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88</v>
      </c>
      <c r="AT111" s="192" t="s">
        <v>167</v>
      </c>
      <c r="AU111" s="192" t="s">
        <v>79</v>
      </c>
      <c r="AY111" s="20" t="s">
        <v>165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88</v>
      </c>
      <c r="BM111" s="192" t="s">
        <v>5313</v>
      </c>
    </row>
    <row r="112" spans="1:65" s="2" customFormat="1" ht="11.25">
      <c r="A112" s="37"/>
      <c r="B112" s="38"/>
      <c r="C112" s="39"/>
      <c r="D112" s="194" t="s">
        <v>172</v>
      </c>
      <c r="E112" s="39"/>
      <c r="F112" s="195" t="s">
        <v>1502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172</v>
      </c>
      <c r="AU112" s="20" t="s">
        <v>79</v>
      </c>
    </row>
    <row r="113" spans="1:65" s="13" customFormat="1" ht="11.25">
      <c r="B113" s="199"/>
      <c r="C113" s="200"/>
      <c r="D113" s="201" t="s">
        <v>181</v>
      </c>
      <c r="E113" s="202" t="s">
        <v>19</v>
      </c>
      <c r="F113" s="203" t="s">
        <v>202</v>
      </c>
      <c r="G113" s="200"/>
      <c r="H113" s="204">
        <v>10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181</v>
      </c>
      <c r="AU113" s="210" t="s">
        <v>79</v>
      </c>
      <c r="AV113" s="13" t="s">
        <v>79</v>
      </c>
      <c r="AW113" s="13" t="s">
        <v>31</v>
      </c>
      <c r="AX113" s="13" t="s">
        <v>73</v>
      </c>
      <c r="AY113" s="210" t="s">
        <v>165</v>
      </c>
    </row>
    <row r="114" spans="1:65" s="2" customFormat="1" ht="55.5" customHeight="1">
      <c r="A114" s="37"/>
      <c r="B114" s="38"/>
      <c r="C114" s="181" t="s">
        <v>91</v>
      </c>
      <c r="D114" s="181" t="s">
        <v>167</v>
      </c>
      <c r="E114" s="182" t="s">
        <v>1505</v>
      </c>
      <c r="F114" s="183" t="s">
        <v>1506</v>
      </c>
      <c r="G114" s="184" t="s">
        <v>290</v>
      </c>
      <c r="H114" s="185">
        <v>10</v>
      </c>
      <c r="I114" s="186"/>
      <c r="J114" s="187">
        <f>ROUND(I114*H114,2)</f>
        <v>0</v>
      </c>
      <c r="K114" s="183" t="s">
        <v>171</v>
      </c>
      <c r="L114" s="42"/>
      <c r="M114" s="188" t="s">
        <v>19</v>
      </c>
      <c r="N114" s="189" t="s">
        <v>41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0.20699999999999999</v>
      </c>
      <c r="T114" s="191">
        <f>S114*H114</f>
        <v>2.0699999999999998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88</v>
      </c>
      <c r="AT114" s="192" t="s">
        <v>167</v>
      </c>
      <c r="AU114" s="192" t="s">
        <v>79</v>
      </c>
      <c r="AY114" s="20" t="s">
        <v>165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79</v>
      </c>
      <c r="BK114" s="193">
        <f>ROUND(I114*H114,2)</f>
        <v>0</v>
      </c>
      <c r="BL114" s="20" t="s">
        <v>88</v>
      </c>
      <c r="BM114" s="192" t="s">
        <v>5314</v>
      </c>
    </row>
    <row r="115" spans="1:65" s="2" customFormat="1" ht="11.25">
      <c r="A115" s="37"/>
      <c r="B115" s="38"/>
      <c r="C115" s="39"/>
      <c r="D115" s="194" t="s">
        <v>172</v>
      </c>
      <c r="E115" s="39"/>
      <c r="F115" s="195" t="s">
        <v>1508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172</v>
      </c>
      <c r="AU115" s="20" t="s">
        <v>79</v>
      </c>
    </row>
    <row r="116" spans="1:65" s="2" customFormat="1" ht="55.5" customHeight="1">
      <c r="A116" s="37"/>
      <c r="B116" s="38"/>
      <c r="C116" s="181" t="s">
        <v>94</v>
      </c>
      <c r="D116" s="181" t="s">
        <v>167</v>
      </c>
      <c r="E116" s="182" t="s">
        <v>5315</v>
      </c>
      <c r="F116" s="183" t="s">
        <v>5316</v>
      </c>
      <c r="G116" s="184" t="s">
        <v>290</v>
      </c>
      <c r="H116" s="185">
        <v>20</v>
      </c>
      <c r="I116" s="186"/>
      <c r="J116" s="187">
        <f>ROUND(I116*H116,2)</f>
        <v>0</v>
      </c>
      <c r="K116" s="183" t="s">
        <v>171</v>
      </c>
      <c r="L116" s="42"/>
      <c r="M116" s="188" t="s">
        <v>19</v>
      </c>
      <c r="N116" s="189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2.5000000000000001E-2</v>
      </c>
      <c r="T116" s="191">
        <f>S116*H116</f>
        <v>0.5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88</v>
      </c>
      <c r="AT116" s="192" t="s">
        <v>167</v>
      </c>
      <c r="AU116" s="192" t="s">
        <v>79</v>
      </c>
      <c r="AY116" s="20" t="s">
        <v>165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88</v>
      </c>
      <c r="BM116" s="192" t="s">
        <v>5317</v>
      </c>
    </row>
    <row r="117" spans="1:65" s="2" customFormat="1" ht="11.25">
      <c r="A117" s="37"/>
      <c r="B117" s="38"/>
      <c r="C117" s="39"/>
      <c r="D117" s="194" t="s">
        <v>172</v>
      </c>
      <c r="E117" s="39"/>
      <c r="F117" s="195" t="s">
        <v>5318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172</v>
      </c>
      <c r="AU117" s="20" t="s">
        <v>79</v>
      </c>
    </row>
    <row r="118" spans="1:65" s="2" customFormat="1" ht="55.5" customHeight="1">
      <c r="A118" s="37"/>
      <c r="B118" s="38"/>
      <c r="C118" s="181" t="s">
        <v>97</v>
      </c>
      <c r="D118" s="181" t="s">
        <v>167</v>
      </c>
      <c r="E118" s="182" t="s">
        <v>5319</v>
      </c>
      <c r="F118" s="183" t="s">
        <v>5320</v>
      </c>
      <c r="G118" s="184" t="s">
        <v>290</v>
      </c>
      <c r="H118" s="185">
        <v>10</v>
      </c>
      <c r="I118" s="186"/>
      <c r="J118" s="187">
        <f>ROUND(I118*H118,2)</f>
        <v>0</v>
      </c>
      <c r="K118" s="183" t="s">
        <v>171</v>
      </c>
      <c r="L118" s="42"/>
      <c r="M118" s="188" t="s">
        <v>19</v>
      </c>
      <c r="N118" s="189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5.3999999999999999E-2</v>
      </c>
      <c r="T118" s="191">
        <f>S118*H118</f>
        <v>0.54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88</v>
      </c>
      <c r="AT118" s="192" t="s">
        <v>167</v>
      </c>
      <c r="AU118" s="192" t="s">
        <v>79</v>
      </c>
      <c r="AY118" s="20" t="s">
        <v>165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88</v>
      </c>
      <c r="BM118" s="192" t="s">
        <v>5321</v>
      </c>
    </row>
    <row r="119" spans="1:65" s="2" customFormat="1" ht="11.25">
      <c r="A119" s="37"/>
      <c r="B119" s="38"/>
      <c r="C119" s="39"/>
      <c r="D119" s="194" t="s">
        <v>172</v>
      </c>
      <c r="E119" s="39"/>
      <c r="F119" s="195" t="s">
        <v>5322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172</v>
      </c>
      <c r="AU119" s="20" t="s">
        <v>79</v>
      </c>
    </row>
    <row r="120" spans="1:65" s="2" customFormat="1" ht="24.2" customHeight="1">
      <c r="A120" s="37"/>
      <c r="B120" s="38"/>
      <c r="C120" s="181" t="s">
        <v>192</v>
      </c>
      <c r="D120" s="181" t="s">
        <v>167</v>
      </c>
      <c r="E120" s="182" t="s">
        <v>4266</v>
      </c>
      <c r="F120" s="183" t="s">
        <v>4267</v>
      </c>
      <c r="G120" s="184" t="s">
        <v>170</v>
      </c>
      <c r="H120" s="185">
        <v>8</v>
      </c>
      <c r="I120" s="186"/>
      <c r="J120" s="187">
        <f>ROUND(I120*H120,2)</f>
        <v>0</v>
      </c>
      <c r="K120" s="183" t="s">
        <v>171</v>
      </c>
      <c r="L120" s="42"/>
      <c r="M120" s="188" t="s">
        <v>19</v>
      </c>
      <c r="N120" s="189" t="s">
        <v>41</v>
      </c>
      <c r="O120" s="67"/>
      <c r="P120" s="190">
        <f>O120*H120</f>
        <v>0</v>
      </c>
      <c r="Q120" s="190">
        <v>9.0000000000000006E-5</v>
      </c>
      <c r="R120" s="190">
        <f>Q120*H120</f>
        <v>7.2000000000000005E-4</v>
      </c>
      <c r="S120" s="190">
        <v>3.0000000000000001E-3</v>
      </c>
      <c r="T120" s="191">
        <f>S120*H120</f>
        <v>2.4E-2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88</v>
      </c>
      <c r="AT120" s="192" t="s">
        <v>167</v>
      </c>
      <c r="AU120" s="192" t="s">
        <v>79</v>
      </c>
      <c r="AY120" s="20" t="s">
        <v>165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88</v>
      </c>
      <c r="BM120" s="192" t="s">
        <v>5323</v>
      </c>
    </row>
    <row r="121" spans="1:65" s="2" customFormat="1" ht="11.25">
      <c r="A121" s="37"/>
      <c r="B121" s="38"/>
      <c r="C121" s="39"/>
      <c r="D121" s="194" t="s">
        <v>172</v>
      </c>
      <c r="E121" s="39"/>
      <c r="F121" s="195" t="s">
        <v>4269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172</v>
      </c>
      <c r="AU121" s="20" t="s">
        <v>79</v>
      </c>
    </row>
    <row r="122" spans="1:65" s="2" customFormat="1" ht="37.9" customHeight="1">
      <c r="A122" s="37"/>
      <c r="B122" s="38"/>
      <c r="C122" s="181" t="s">
        <v>211</v>
      </c>
      <c r="D122" s="181" t="s">
        <v>167</v>
      </c>
      <c r="E122" s="182" t="s">
        <v>5324</v>
      </c>
      <c r="F122" s="183" t="s">
        <v>5325</v>
      </c>
      <c r="G122" s="184" t="s">
        <v>170</v>
      </c>
      <c r="H122" s="185">
        <v>3</v>
      </c>
      <c r="I122" s="186"/>
      <c r="J122" s="187">
        <f>ROUND(I122*H122,2)</f>
        <v>0</v>
      </c>
      <c r="K122" s="183" t="s">
        <v>171</v>
      </c>
      <c r="L122" s="42"/>
      <c r="M122" s="188" t="s">
        <v>19</v>
      </c>
      <c r="N122" s="189" t="s">
        <v>41</v>
      </c>
      <c r="O122" s="67"/>
      <c r="P122" s="190">
        <f>O122*H122</f>
        <v>0</v>
      </c>
      <c r="Q122" s="190">
        <v>9.0000000000000006E-5</v>
      </c>
      <c r="R122" s="190">
        <f>Q122*H122</f>
        <v>2.7E-4</v>
      </c>
      <c r="S122" s="190">
        <v>3.0000000000000001E-3</v>
      </c>
      <c r="T122" s="191">
        <f>S122*H122</f>
        <v>9.0000000000000011E-3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88</v>
      </c>
      <c r="AT122" s="192" t="s">
        <v>167</v>
      </c>
      <c r="AU122" s="192" t="s">
        <v>79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88</v>
      </c>
      <c r="BM122" s="192" t="s">
        <v>5326</v>
      </c>
    </row>
    <row r="123" spans="1:65" s="2" customFormat="1" ht="11.25">
      <c r="A123" s="37"/>
      <c r="B123" s="38"/>
      <c r="C123" s="39"/>
      <c r="D123" s="194" t="s">
        <v>172</v>
      </c>
      <c r="E123" s="39"/>
      <c r="F123" s="195" t="s">
        <v>5327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172</v>
      </c>
      <c r="AU123" s="20" t="s">
        <v>79</v>
      </c>
    </row>
    <row r="124" spans="1:65" s="2" customFormat="1" ht="44.25" customHeight="1">
      <c r="A124" s="37"/>
      <c r="B124" s="38"/>
      <c r="C124" s="181" t="s">
        <v>202</v>
      </c>
      <c r="D124" s="181" t="s">
        <v>167</v>
      </c>
      <c r="E124" s="182" t="s">
        <v>5328</v>
      </c>
      <c r="F124" s="183" t="s">
        <v>5329</v>
      </c>
      <c r="G124" s="184" t="s">
        <v>170</v>
      </c>
      <c r="H124" s="185">
        <v>2</v>
      </c>
      <c r="I124" s="186"/>
      <c r="J124" s="187">
        <f>ROUND(I124*H124,2)</f>
        <v>0</v>
      </c>
      <c r="K124" s="183" t="s">
        <v>171</v>
      </c>
      <c r="L124" s="42"/>
      <c r="M124" s="188" t="s">
        <v>19</v>
      </c>
      <c r="N124" s="189" t="s">
        <v>41</v>
      </c>
      <c r="O124" s="67"/>
      <c r="P124" s="190">
        <f>O124*H124</f>
        <v>0</v>
      </c>
      <c r="Q124" s="190">
        <v>9.1E-4</v>
      </c>
      <c r="R124" s="190">
        <f>Q124*H124</f>
        <v>1.82E-3</v>
      </c>
      <c r="S124" s="190">
        <v>2.8E-3</v>
      </c>
      <c r="T124" s="191">
        <f>S124*H124</f>
        <v>5.5999999999999999E-3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88</v>
      </c>
      <c r="AT124" s="192" t="s">
        <v>167</v>
      </c>
      <c r="AU124" s="192" t="s">
        <v>79</v>
      </c>
      <c r="AY124" s="20" t="s">
        <v>165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88</v>
      </c>
      <c r="BM124" s="192" t="s">
        <v>5330</v>
      </c>
    </row>
    <row r="125" spans="1:65" s="2" customFormat="1" ht="11.25">
      <c r="A125" s="37"/>
      <c r="B125" s="38"/>
      <c r="C125" s="39"/>
      <c r="D125" s="194" t="s">
        <v>172</v>
      </c>
      <c r="E125" s="39"/>
      <c r="F125" s="195" t="s">
        <v>5331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172</v>
      </c>
      <c r="AU125" s="20" t="s">
        <v>79</v>
      </c>
    </row>
    <row r="126" spans="1:65" s="2" customFormat="1" ht="24.2" customHeight="1">
      <c r="A126" s="37"/>
      <c r="B126" s="38"/>
      <c r="C126" s="181" t="s">
        <v>223</v>
      </c>
      <c r="D126" s="181" t="s">
        <v>167</v>
      </c>
      <c r="E126" s="182" t="s">
        <v>5332</v>
      </c>
      <c r="F126" s="183" t="s">
        <v>536</v>
      </c>
      <c r="G126" s="184" t="s">
        <v>537</v>
      </c>
      <c r="H126" s="185">
        <v>50</v>
      </c>
      <c r="I126" s="186"/>
      <c r="J126" s="187">
        <f>ROUND(I126*H126,2)</f>
        <v>0</v>
      </c>
      <c r="K126" s="183" t="s">
        <v>171</v>
      </c>
      <c r="L126" s="42"/>
      <c r="M126" s="188" t="s">
        <v>19</v>
      </c>
      <c r="N126" s="189" t="s">
        <v>41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226</v>
      </c>
      <c r="AT126" s="192" t="s">
        <v>167</v>
      </c>
      <c r="AU126" s="192" t="s">
        <v>79</v>
      </c>
      <c r="AY126" s="20" t="s">
        <v>165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226</v>
      </c>
      <c r="BM126" s="192" t="s">
        <v>5333</v>
      </c>
    </row>
    <row r="127" spans="1:65" s="2" customFormat="1" ht="11.25">
      <c r="A127" s="37"/>
      <c r="B127" s="38"/>
      <c r="C127" s="39"/>
      <c r="D127" s="194" t="s">
        <v>172</v>
      </c>
      <c r="E127" s="39"/>
      <c r="F127" s="195" t="s">
        <v>5334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172</v>
      </c>
      <c r="AU127" s="20" t="s">
        <v>79</v>
      </c>
    </row>
    <row r="128" spans="1:65" s="13" customFormat="1" ht="11.25">
      <c r="B128" s="199"/>
      <c r="C128" s="200"/>
      <c r="D128" s="201" t="s">
        <v>181</v>
      </c>
      <c r="E128" s="202" t="s">
        <v>19</v>
      </c>
      <c r="F128" s="203" t="s">
        <v>5335</v>
      </c>
      <c r="G128" s="200"/>
      <c r="H128" s="204">
        <v>50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181</v>
      </c>
      <c r="AU128" s="210" t="s">
        <v>79</v>
      </c>
      <c r="AV128" s="13" t="s">
        <v>79</v>
      </c>
      <c r="AW128" s="13" t="s">
        <v>31</v>
      </c>
      <c r="AX128" s="13" t="s">
        <v>73</v>
      </c>
      <c r="AY128" s="210" t="s">
        <v>165</v>
      </c>
    </row>
    <row r="129" spans="1:65" s="2" customFormat="1" ht="16.5" customHeight="1">
      <c r="A129" s="37"/>
      <c r="B129" s="38"/>
      <c r="C129" s="233" t="s">
        <v>8</v>
      </c>
      <c r="D129" s="233" t="s">
        <v>502</v>
      </c>
      <c r="E129" s="234" t="s">
        <v>5336</v>
      </c>
      <c r="F129" s="235" t="s">
        <v>4273</v>
      </c>
      <c r="G129" s="236" t="s">
        <v>256</v>
      </c>
      <c r="H129" s="237">
        <v>0.3</v>
      </c>
      <c r="I129" s="238"/>
      <c r="J129" s="239">
        <f>ROUND(I129*H129,2)</f>
        <v>0</v>
      </c>
      <c r="K129" s="235" t="s">
        <v>171</v>
      </c>
      <c r="L129" s="240"/>
      <c r="M129" s="241" t="s">
        <v>19</v>
      </c>
      <c r="N129" s="242" t="s">
        <v>41</v>
      </c>
      <c r="O129" s="67"/>
      <c r="P129" s="190">
        <f>O129*H129</f>
        <v>0</v>
      </c>
      <c r="Q129" s="190">
        <v>1</v>
      </c>
      <c r="R129" s="190">
        <f>Q129*H129</f>
        <v>0.3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297</v>
      </c>
      <c r="AT129" s="192" t="s">
        <v>502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226</v>
      </c>
      <c r="BM129" s="192" t="s">
        <v>5337</v>
      </c>
    </row>
    <row r="130" spans="1:65" s="12" customFormat="1" ht="20.85" customHeight="1">
      <c r="B130" s="165"/>
      <c r="C130" s="166"/>
      <c r="D130" s="167" t="s">
        <v>68</v>
      </c>
      <c r="E130" s="179" t="s">
        <v>4327</v>
      </c>
      <c r="F130" s="179" t="s">
        <v>4328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SUM(P131:P140)</f>
        <v>0</v>
      </c>
      <c r="Q130" s="173"/>
      <c r="R130" s="174">
        <f>SUM(R131:R140)</f>
        <v>0</v>
      </c>
      <c r="S130" s="173"/>
      <c r="T130" s="175">
        <f>SUM(T131:T140)</f>
        <v>0</v>
      </c>
      <c r="AR130" s="176" t="s">
        <v>73</v>
      </c>
      <c r="AT130" s="177" t="s">
        <v>68</v>
      </c>
      <c r="AU130" s="177" t="s">
        <v>79</v>
      </c>
      <c r="AY130" s="176" t="s">
        <v>165</v>
      </c>
      <c r="BK130" s="178">
        <f>SUM(BK131:BK140)</f>
        <v>0</v>
      </c>
    </row>
    <row r="131" spans="1:65" s="2" customFormat="1" ht="37.9" customHeight="1">
      <c r="A131" s="37"/>
      <c r="B131" s="38"/>
      <c r="C131" s="181" t="s">
        <v>240</v>
      </c>
      <c r="D131" s="181" t="s">
        <v>167</v>
      </c>
      <c r="E131" s="182" t="s">
        <v>1734</v>
      </c>
      <c r="F131" s="183" t="s">
        <v>1735</v>
      </c>
      <c r="G131" s="184" t="s">
        <v>256</v>
      </c>
      <c r="H131" s="185">
        <v>7.181</v>
      </c>
      <c r="I131" s="186"/>
      <c r="J131" s="187">
        <f>ROUND(I131*H131,2)</f>
        <v>0</v>
      </c>
      <c r="K131" s="183" t="s">
        <v>171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88</v>
      </c>
      <c r="AT131" s="192" t="s">
        <v>167</v>
      </c>
      <c r="AU131" s="192" t="s">
        <v>85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88</v>
      </c>
      <c r="BM131" s="192" t="s">
        <v>5338</v>
      </c>
    </row>
    <row r="132" spans="1:65" s="2" customFormat="1" ht="11.25">
      <c r="A132" s="37"/>
      <c r="B132" s="38"/>
      <c r="C132" s="39"/>
      <c r="D132" s="194" t="s">
        <v>172</v>
      </c>
      <c r="E132" s="39"/>
      <c r="F132" s="195" t="s">
        <v>1737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172</v>
      </c>
      <c r="AU132" s="20" t="s">
        <v>85</v>
      </c>
    </row>
    <row r="133" spans="1:65" s="2" customFormat="1" ht="33" customHeight="1">
      <c r="A133" s="37"/>
      <c r="B133" s="38"/>
      <c r="C133" s="181" t="s">
        <v>214</v>
      </c>
      <c r="D133" s="181" t="s">
        <v>167</v>
      </c>
      <c r="E133" s="182" t="s">
        <v>1738</v>
      </c>
      <c r="F133" s="183" t="s">
        <v>1739</v>
      </c>
      <c r="G133" s="184" t="s">
        <v>256</v>
      </c>
      <c r="H133" s="185">
        <v>7.181</v>
      </c>
      <c r="I133" s="186"/>
      <c r="J133" s="187">
        <f>ROUND(I133*H133,2)</f>
        <v>0</v>
      </c>
      <c r="K133" s="183" t="s">
        <v>171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88</v>
      </c>
      <c r="AT133" s="192" t="s">
        <v>167</v>
      </c>
      <c r="AU133" s="192" t="s">
        <v>85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88</v>
      </c>
      <c r="BM133" s="192" t="s">
        <v>5339</v>
      </c>
    </row>
    <row r="134" spans="1:65" s="2" customFormat="1" ht="11.25">
      <c r="A134" s="37"/>
      <c r="B134" s="38"/>
      <c r="C134" s="39"/>
      <c r="D134" s="194" t="s">
        <v>172</v>
      </c>
      <c r="E134" s="39"/>
      <c r="F134" s="195" t="s">
        <v>1741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172</v>
      </c>
      <c r="AU134" s="20" t="s">
        <v>85</v>
      </c>
    </row>
    <row r="135" spans="1:65" s="2" customFormat="1" ht="44.25" customHeight="1">
      <c r="A135" s="37"/>
      <c r="B135" s="38"/>
      <c r="C135" s="181" t="s">
        <v>238</v>
      </c>
      <c r="D135" s="181" t="s">
        <v>167</v>
      </c>
      <c r="E135" s="182" t="s">
        <v>1743</v>
      </c>
      <c r="F135" s="183" t="s">
        <v>1744</v>
      </c>
      <c r="G135" s="184" t="s">
        <v>256</v>
      </c>
      <c r="H135" s="185">
        <v>179.52500000000001</v>
      </c>
      <c r="I135" s="186"/>
      <c r="J135" s="187">
        <f>ROUND(I135*H135,2)</f>
        <v>0</v>
      </c>
      <c r="K135" s="183" t="s">
        <v>171</v>
      </c>
      <c r="L135" s="42"/>
      <c r="M135" s="188" t="s">
        <v>19</v>
      </c>
      <c r="N135" s="189" t="s">
        <v>41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88</v>
      </c>
      <c r="AT135" s="192" t="s">
        <v>167</v>
      </c>
      <c r="AU135" s="192" t="s">
        <v>85</v>
      </c>
      <c r="AY135" s="20" t="s">
        <v>165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88</v>
      </c>
      <c r="BM135" s="192" t="s">
        <v>5340</v>
      </c>
    </row>
    <row r="136" spans="1:65" s="2" customFormat="1" ht="11.25">
      <c r="A136" s="37"/>
      <c r="B136" s="38"/>
      <c r="C136" s="39"/>
      <c r="D136" s="194" t="s">
        <v>172</v>
      </c>
      <c r="E136" s="39"/>
      <c r="F136" s="195" t="s">
        <v>1746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172</v>
      </c>
      <c r="AU136" s="20" t="s">
        <v>85</v>
      </c>
    </row>
    <row r="137" spans="1:65" s="2" customFormat="1" ht="19.5">
      <c r="A137" s="37"/>
      <c r="B137" s="38"/>
      <c r="C137" s="39"/>
      <c r="D137" s="201" t="s">
        <v>353</v>
      </c>
      <c r="E137" s="39"/>
      <c r="F137" s="232" t="s">
        <v>4332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353</v>
      </c>
      <c r="AU137" s="20" t="s">
        <v>85</v>
      </c>
    </row>
    <row r="138" spans="1:65" s="13" customFormat="1" ht="11.25">
      <c r="B138" s="199"/>
      <c r="C138" s="200"/>
      <c r="D138" s="201" t="s">
        <v>181</v>
      </c>
      <c r="E138" s="200"/>
      <c r="F138" s="203" t="s">
        <v>5341</v>
      </c>
      <c r="G138" s="200"/>
      <c r="H138" s="204">
        <v>179.52500000000001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181</v>
      </c>
      <c r="AU138" s="210" t="s">
        <v>85</v>
      </c>
      <c r="AV138" s="13" t="s">
        <v>79</v>
      </c>
      <c r="AW138" s="13" t="s">
        <v>4</v>
      </c>
      <c r="AX138" s="13" t="s">
        <v>73</v>
      </c>
      <c r="AY138" s="210" t="s">
        <v>165</v>
      </c>
    </row>
    <row r="139" spans="1:65" s="2" customFormat="1" ht="37.9" customHeight="1">
      <c r="A139" s="37"/>
      <c r="B139" s="38"/>
      <c r="C139" s="181" t="s">
        <v>226</v>
      </c>
      <c r="D139" s="181" t="s">
        <v>167</v>
      </c>
      <c r="E139" s="182" t="s">
        <v>4334</v>
      </c>
      <c r="F139" s="183" t="s">
        <v>4335</v>
      </c>
      <c r="G139" s="184" t="s">
        <v>256</v>
      </c>
      <c r="H139" s="185">
        <v>7.181</v>
      </c>
      <c r="I139" s="186"/>
      <c r="J139" s="187">
        <f>ROUND(I139*H139,2)</f>
        <v>0</v>
      </c>
      <c r="K139" s="183" t="s">
        <v>171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88</v>
      </c>
      <c r="AT139" s="192" t="s">
        <v>167</v>
      </c>
      <c r="AU139" s="192" t="s">
        <v>85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88</v>
      </c>
      <c r="BM139" s="192" t="s">
        <v>5342</v>
      </c>
    </row>
    <row r="140" spans="1:65" s="2" customFormat="1" ht="11.25">
      <c r="A140" s="37"/>
      <c r="B140" s="38"/>
      <c r="C140" s="39"/>
      <c r="D140" s="194" t="s">
        <v>172</v>
      </c>
      <c r="E140" s="39"/>
      <c r="F140" s="195" t="s">
        <v>4337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172</v>
      </c>
      <c r="AU140" s="20" t="s">
        <v>85</v>
      </c>
    </row>
    <row r="141" spans="1:65" s="12" customFormat="1" ht="25.9" customHeight="1">
      <c r="B141" s="165"/>
      <c r="C141" s="166"/>
      <c r="D141" s="167" t="s">
        <v>68</v>
      </c>
      <c r="E141" s="168" t="s">
        <v>1798</v>
      </c>
      <c r="F141" s="168" t="s">
        <v>1799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P142+P147</f>
        <v>0</v>
      </c>
      <c r="Q141" s="173"/>
      <c r="R141" s="174">
        <f>R142+R147</f>
        <v>9.1957939999999976</v>
      </c>
      <c r="S141" s="173"/>
      <c r="T141" s="175">
        <f>T142+T147</f>
        <v>0</v>
      </c>
      <c r="AR141" s="176" t="s">
        <v>79</v>
      </c>
      <c r="AT141" s="177" t="s">
        <v>68</v>
      </c>
      <c r="AU141" s="177" t="s">
        <v>69</v>
      </c>
      <c r="AY141" s="176" t="s">
        <v>165</v>
      </c>
      <c r="BK141" s="178">
        <f>BK142+BK147</f>
        <v>0</v>
      </c>
    </row>
    <row r="142" spans="1:65" s="12" customFormat="1" ht="22.9" customHeight="1">
      <c r="B142" s="165"/>
      <c r="C142" s="166"/>
      <c r="D142" s="167" t="s">
        <v>68</v>
      </c>
      <c r="E142" s="179" t="s">
        <v>4847</v>
      </c>
      <c r="F142" s="179" t="s">
        <v>4848</v>
      </c>
      <c r="G142" s="166"/>
      <c r="H142" s="166"/>
      <c r="I142" s="169"/>
      <c r="J142" s="180">
        <f>BK142</f>
        <v>0</v>
      </c>
      <c r="K142" s="166"/>
      <c r="L142" s="171"/>
      <c r="M142" s="172"/>
      <c r="N142" s="173"/>
      <c r="O142" s="173"/>
      <c r="P142" s="174">
        <f>SUM(P143:P146)</f>
        <v>0</v>
      </c>
      <c r="Q142" s="173"/>
      <c r="R142" s="174">
        <f>SUM(R143:R146)</f>
        <v>0.10310000000000001</v>
      </c>
      <c r="S142" s="173"/>
      <c r="T142" s="175">
        <f>SUM(T143:T146)</f>
        <v>0</v>
      </c>
      <c r="AR142" s="176" t="s">
        <v>79</v>
      </c>
      <c r="AT142" s="177" t="s">
        <v>68</v>
      </c>
      <c r="AU142" s="177" t="s">
        <v>73</v>
      </c>
      <c r="AY142" s="176" t="s">
        <v>165</v>
      </c>
      <c r="BK142" s="178">
        <f>SUM(BK143:BK146)</f>
        <v>0</v>
      </c>
    </row>
    <row r="143" spans="1:65" s="2" customFormat="1" ht="37.9" customHeight="1">
      <c r="A143" s="37"/>
      <c r="B143" s="38"/>
      <c r="C143" s="181" t="s">
        <v>269</v>
      </c>
      <c r="D143" s="181" t="s">
        <v>167</v>
      </c>
      <c r="E143" s="182" t="s">
        <v>5343</v>
      </c>
      <c r="F143" s="183" t="s">
        <v>5344</v>
      </c>
      <c r="G143" s="184" t="s">
        <v>290</v>
      </c>
      <c r="H143" s="185">
        <v>10</v>
      </c>
      <c r="I143" s="186"/>
      <c r="J143" s="187">
        <f>ROUND(I143*H143,2)</f>
        <v>0</v>
      </c>
      <c r="K143" s="183" t="s">
        <v>171</v>
      </c>
      <c r="L143" s="42"/>
      <c r="M143" s="188" t="s">
        <v>19</v>
      </c>
      <c r="N143" s="189" t="s">
        <v>41</v>
      </c>
      <c r="O143" s="67"/>
      <c r="P143" s="190">
        <f>O143*H143</f>
        <v>0</v>
      </c>
      <c r="Q143" s="190">
        <v>6.9100000000000003E-3</v>
      </c>
      <c r="R143" s="190">
        <f>Q143*H143</f>
        <v>6.9100000000000009E-2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226</v>
      </c>
      <c r="AT143" s="192" t="s">
        <v>167</v>
      </c>
      <c r="AU143" s="192" t="s">
        <v>79</v>
      </c>
      <c r="AY143" s="20" t="s">
        <v>165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226</v>
      </c>
      <c r="BM143" s="192" t="s">
        <v>5345</v>
      </c>
    </row>
    <row r="144" spans="1:65" s="2" customFormat="1" ht="11.25">
      <c r="A144" s="37"/>
      <c r="B144" s="38"/>
      <c r="C144" s="39"/>
      <c r="D144" s="194" t="s">
        <v>172</v>
      </c>
      <c r="E144" s="39"/>
      <c r="F144" s="195" t="s">
        <v>5346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172</v>
      </c>
      <c r="AU144" s="20" t="s">
        <v>79</v>
      </c>
    </row>
    <row r="145" spans="1:65" s="2" customFormat="1" ht="37.9" customHeight="1">
      <c r="A145" s="37"/>
      <c r="B145" s="38"/>
      <c r="C145" s="181" t="s">
        <v>281</v>
      </c>
      <c r="D145" s="181" t="s">
        <v>167</v>
      </c>
      <c r="E145" s="182" t="s">
        <v>5347</v>
      </c>
      <c r="F145" s="183" t="s">
        <v>5348</v>
      </c>
      <c r="G145" s="184" t="s">
        <v>290</v>
      </c>
      <c r="H145" s="185">
        <v>4</v>
      </c>
      <c r="I145" s="186"/>
      <c r="J145" s="187">
        <f>ROUND(I145*H145,2)</f>
        <v>0</v>
      </c>
      <c r="K145" s="183" t="s">
        <v>171</v>
      </c>
      <c r="L145" s="42"/>
      <c r="M145" s="188" t="s">
        <v>19</v>
      </c>
      <c r="N145" s="189" t="s">
        <v>41</v>
      </c>
      <c r="O145" s="67"/>
      <c r="P145" s="190">
        <f>O145*H145</f>
        <v>0</v>
      </c>
      <c r="Q145" s="190">
        <v>8.5000000000000006E-3</v>
      </c>
      <c r="R145" s="190">
        <f>Q145*H145</f>
        <v>3.4000000000000002E-2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226</v>
      </c>
      <c r="AT145" s="192" t="s">
        <v>167</v>
      </c>
      <c r="AU145" s="192" t="s">
        <v>79</v>
      </c>
      <c r="AY145" s="20" t="s">
        <v>165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226</v>
      </c>
      <c r="BM145" s="192" t="s">
        <v>5349</v>
      </c>
    </row>
    <row r="146" spans="1:65" s="2" customFormat="1" ht="11.25">
      <c r="A146" s="37"/>
      <c r="B146" s="38"/>
      <c r="C146" s="39"/>
      <c r="D146" s="194" t="s">
        <v>172</v>
      </c>
      <c r="E146" s="39"/>
      <c r="F146" s="195" t="s">
        <v>5350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172</v>
      </c>
      <c r="AU146" s="20" t="s">
        <v>79</v>
      </c>
    </row>
    <row r="147" spans="1:65" s="12" customFormat="1" ht="22.9" customHeight="1">
      <c r="B147" s="165"/>
      <c r="C147" s="166"/>
      <c r="D147" s="167" t="s">
        <v>68</v>
      </c>
      <c r="E147" s="179" t="s">
        <v>5351</v>
      </c>
      <c r="F147" s="179" t="s">
        <v>5352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P148+P149+P150+P209+P294+P310+P386+P407+P420</f>
        <v>0</v>
      </c>
      <c r="Q147" s="173"/>
      <c r="R147" s="174">
        <f>R148+R149+R150+R209+R294+R310+R386+R407+R420</f>
        <v>9.0926939999999981</v>
      </c>
      <c r="S147" s="173"/>
      <c r="T147" s="175">
        <f>T148+T149+T150+T209+T294+T310+T386+T407+T420</f>
        <v>0</v>
      </c>
      <c r="AR147" s="176" t="s">
        <v>79</v>
      </c>
      <c r="AT147" s="177" t="s">
        <v>68</v>
      </c>
      <c r="AU147" s="177" t="s">
        <v>73</v>
      </c>
      <c r="AY147" s="176" t="s">
        <v>165</v>
      </c>
      <c r="BK147" s="178">
        <f>BK148+BK149+BK150+BK209+BK294+BK310+BK386+BK407+BK420</f>
        <v>0</v>
      </c>
    </row>
    <row r="148" spans="1:65" s="2" customFormat="1" ht="49.15" customHeight="1">
      <c r="A148" s="37"/>
      <c r="B148" s="38"/>
      <c r="C148" s="181" t="s">
        <v>287</v>
      </c>
      <c r="D148" s="181" t="s">
        <v>167</v>
      </c>
      <c r="E148" s="182" t="s">
        <v>5353</v>
      </c>
      <c r="F148" s="183" t="s">
        <v>5354</v>
      </c>
      <c r="G148" s="184" t="s">
        <v>256</v>
      </c>
      <c r="H148" s="185">
        <v>9.1959999999999997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41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226</v>
      </c>
      <c r="AT148" s="192" t="s">
        <v>167</v>
      </c>
      <c r="AU148" s="192" t="s">
        <v>79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226</v>
      </c>
      <c r="BM148" s="192" t="s">
        <v>5355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5356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79</v>
      </c>
    </row>
    <row r="150" spans="1:65" s="12" customFormat="1" ht="20.85" customHeight="1">
      <c r="B150" s="165"/>
      <c r="C150" s="166"/>
      <c r="D150" s="167" t="s">
        <v>68</v>
      </c>
      <c r="E150" s="179" t="s">
        <v>5357</v>
      </c>
      <c r="F150" s="179" t="s">
        <v>5358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SUM(P151:P208)</f>
        <v>0</v>
      </c>
      <c r="Q150" s="173"/>
      <c r="R150" s="174">
        <f>SUM(R151:R208)</f>
        <v>1.1145750000000001</v>
      </c>
      <c r="S150" s="173"/>
      <c r="T150" s="175">
        <f>SUM(T151:T208)</f>
        <v>0</v>
      </c>
      <c r="AR150" s="176" t="s">
        <v>79</v>
      </c>
      <c r="AT150" s="177" t="s">
        <v>68</v>
      </c>
      <c r="AU150" s="177" t="s">
        <v>79</v>
      </c>
      <c r="AY150" s="176" t="s">
        <v>165</v>
      </c>
      <c r="BK150" s="178">
        <f>SUM(BK151:BK208)</f>
        <v>0</v>
      </c>
    </row>
    <row r="151" spans="1:65" s="2" customFormat="1" ht="37.9" customHeight="1">
      <c r="A151" s="37"/>
      <c r="B151" s="38"/>
      <c r="C151" s="181" t="s">
        <v>294</v>
      </c>
      <c r="D151" s="181" t="s">
        <v>167</v>
      </c>
      <c r="E151" s="182" t="s">
        <v>5359</v>
      </c>
      <c r="F151" s="183" t="s">
        <v>5360</v>
      </c>
      <c r="G151" s="184" t="s">
        <v>290</v>
      </c>
      <c r="H151" s="185">
        <v>1</v>
      </c>
      <c r="I151" s="186"/>
      <c r="J151" s="187">
        <f>ROUND(I151*H151,2)</f>
        <v>0</v>
      </c>
      <c r="K151" s="183" t="s">
        <v>171</v>
      </c>
      <c r="L151" s="42"/>
      <c r="M151" s="188" t="s">
        <v>19</v>
      </c>
      <c r="N151" s="189" t="s">
        <v>41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226</v>
      </c>
      <c r="AT151" s="192" t="s">
        <v>167</v>
      </c>
      <c r="AU151" s="192" t="s">
        <v>85</v>
      </c>
      <c r="AY151" s="20" t="s">
        <v>165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226</v>
      </c>
      <c r="BM151" s="192" t="s">
        <v>5361</v>
      </c>
    </row>
    <row r="152" spans="1:65" s="2" customFormat="1" ht="11.25">
      <c r="A152" s="37"/>
      <c r="B152" s="38"/>
      <c r="C152" s="39"/>
      <c r="D152" s="194" t="s">
        <v>172</v>
      </c>
      <c r="E152" s="39"/>
      <c r="F152" s="195" t="s">
        <v>5362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172</v>
      </c>
      <c r="AU152" s="20" t="s">
        <v>85</v>
      </c>
    </row>
    <row r="153" spans="1:65" s="2" customFormat="1" ht="37.9" customHeight="1">
      <c r="A153" s="37"/>
      <c r="B153" s="38"/>
      <c r="C153" s="233" t="s">
        <v>7</v>
      </c>
      <c r="D153" s="233" t="s">
        <v>502</v>
      </c>
      <c r="E153" s="234" t="s">
        <v>5363</v>
      </c>
      <c r="F153" s="235" t="s">
        <v>5364</v>
      </c>
      <c r="G153" s="236" t="s">
        <v>290</v>
      </c>
      <c r="H153" s="237">
        <v>1</v>
      </c>
      <c r="I153" s="238"/>
      <c r="J153" s="239">
        <f>ROUND(I153*H153,2)</f>
        <v>0</v>
      </c>
      <c r="K153" s="235" t="s">
        <v>171</v>
      </c>
      <c r="L153" s="240"/>
      <c r="M153" s="241" t="s">
        <v>19</v>
      </c>
      <c r="N153" s="242" t="s">
        <v>41</v>
      </c>
      <c r="O153" s="67"/>
      <c r="P153" s="190">
        <f>O153*H153</f>
        <v>0</v>
      </c>
      <c r="Q153" s="190">
        <v>7.0999999999999994E-2</v>
      </c>
      <c r="R153" s="190">
        <f>Q153*H153</f>
        <v>7.0999999999999994E-2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297</v>
      </c>
      <c r="AT153" s="192" t="s">
        <v>502</v>
      </c>
      <c r="AU153" s="192" t="s">
        <v>85</v>
      </c>
      <c r="AY153" s="20" t="s">
        <v>165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79</v>
      </c>
      <c r="BK153" s="193">
        <f>ROUND(I153*H153,2)</f>
        <v>0</v>
      </c>
      <c r="BL153" s="20" t="s">
        <v>226</v>
      </c>
      <c r="BM153" s="192" t="s">
        <v>5365</v>
      </c>
    </row>
    <row r="154" spans="1:65" s="2" customFormat="1" ht="312">
      <c r="A154" s="37"/>
      <c r="B154" s="38"/>
      <c r="C154" s="39"/>
      <c r="D154" s="201" t="s">
        <v>353</v>
      </c>
      <c r="E154" s="39"/>
      <c r="F154" s="232" t="s">
        <v>5366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353</v>
      </c>
      <c r="AU154" s="20" t="s">
        <v>85</v>
      </c>
    </row>
    <row r="155" spans="1:65" s="2" customFormat="1" ht="37.9" customHeight="1">
      <c r="A155" s="37"/>
      <c r="B155" s="38"/>
      <c r="C155" s="181" t="s">
        <v>309</v>
      </c>
      <c r="D155" s="181" t="s">
        <v>167</v>
      </c>
      <c r="E155" s="182" t="s">
        <v>5367</v>
      </c>
      <c r="F155" s="183" t="s">
        <v>5368</v>
      </c>
      <c r="G155" s="184" t="s">
        <v>290</v>
      </c>
      <c r="H155" s="185">
        <v>1</v>
      </c>
      <c r="I155" s="186"/>
      <c r="J155" s="187">
        <f>ROUND(I155*H155,2)</f>
        <v>0</v>
      </c>
      <c r="K155" s="183" t="s">
        <v>171</v>
      </c>
      <c r="L155" s="42"/>
      <c r="M155" s="188" t="s">
        <v>19</v>
      </c>
      <c r="N155" s="189" t="s">
        <v>41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226</v>
      </c>
      <c r="AT155" s="192" t="s">
        <v>167</v>
      </c>
      <c r="AU155" s="192" t="s">
        <v>85</v>
      </c>
      <c r="AY155" s="20" t="s">
        <v>165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79</v>
      </c>
      <c r="BK155" s="193">
        <f>ROUND(I155*H155,2)</f>
        <v>0</v>
      </c>
      <c r="BL155" s="20" t="s">
        <v>226</v>
      </c>
      <c r="BM155" s="192" t="s">
        <v>5369</v>
      </c>
    </row>
    <row r="156" spans="1:65" s="2" customFormat="1" ht="11.25">
      <c r="A156" s="37"/>
      <c r="B156" s="38"/>
      <c r="C156" s="39"/>
      <c r="D156" s="194" t="s">
        <v>172</v>
      </c>
      <c r="E156" s="39"/>
      <c r="F156" s="195" t="s">
        <v>5370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172</v>
      </c>
      <c r="AU156" s="20" t="s">
        <v>85</v>
      </c>
    </row>
    <row r="157" spans="1:65" s="2" customFormat="1" ht="37.9" customHeight="1">
      <c r="A157" s="37"/>
      <c r="B157" s="38"/>
      <c r="C157" s="233" t="s">
        <v>315</v>
      </c>
      <c r="D157" s="233" t="s">
        <v>502</v>
      </c>
      <c r="E157" s="234" t="s">
        <v>5371</v>
      </c>
      <c r="F157" s="235" t="s">
        <v>5372</v>
      </c>
      <c r="G157" s="236" t="s">
        <v>290</v>
      </c>
      <c r="H157" s="237">
        <v>1</v>
      </c>
      <c r="I157" s="238"/>
      <c r="J157" s="239">
        <f>ROUND(I157*H157,2)</f>
        <v>0</v>
      </c>
      <c r="K157" s="235" t="s">
        <v>171</v>
      </c>
      <c r="L157" s="240"/>
      <c r="M157" s="241" t="s">
        <v>19</v>
      </c>
      <c r="N157" s="242" t="s">
        <v>41</v>
      </c>
      <c r="O157" s="67"/>
      <c r="P157" s="190">
        <f>O157*H157</f>
        <v>0</v>
      </c>
      <c r="Q157" s="190">
        <v>0.187</v>
      </c>
      <c r="R157" s="190">
        <f>Q157*H157</f>
        <v>0.187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297</v>
      </c>
      <c r="AT157" s="192" t="s">
        <v>502</v>
      </c>
      <c r="AU157" s="192" t="s">
        <v>85</v>
      </c>
      <c r="AY157" s="20" t="s">
        <v>165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226</v>
      </c>
      <c r="BM157" s="192" t="s">
        <v>5373</v>
      </c>
    </row>
    <row r="158" spans="1:65" s="2" customFormat="1" ht="351">
      <c r="A158" s="37"/>
      <c r="B158" s="38"/>
      <c r="C158" s="39"/>
      <c r="D158" s="201" t="s">
        <v>353</v>
      </c>
      <c r="E158" s="39"/>
      <c r="F158" s="232" t="s">
        <v>5374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353</v>
      </c>
      <c r="AU158" s="20" t="s">
        <v>85</v>
      </c>
    </row>
    <row r="159" spans="1:65" s="2" customFormat="1" ht="37.9" customHeight="1">
      <c r="A159" s="37"/>
      <c r="B159" s="38"/>
      <c r="C159" s="181" t="s">
        <v>234</v>
      </c>
      <c r="D159" s="181" t="s">
        <v>167</v>
      </c>
      <c r="E159" s="182" t="s">
        <v>5375</v>
      </c>
      <c r="F159" s="183" t="s">
        <v>5376</v>
      </c>
      <c r="G159" s="184" t="s">
        <v>290</v>
      </c>
      <c r="H159" s="185">
        <v>1</v>
      </c>
      <c r="I159" s="186"/>
      <c r="J159" s="187">
        <f>ROUND(I159*H159,2)</f>
        <v>0</v>
      </c>
      <c r="K159" s="183" t="s">
        <v>171</v>
      </c>
      <c r="L159" s="42"/>
      <c r="M159" s="188" t="s">
        <v>19</v>
      </c>
      <c r="N159" s="189" t="s">
        <v>41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226</v>
      </c>
      <c r="AT159" s="192" t="s">
        <v>167</v>
      </c>
      <c r="AU159" s="192" t="s">
        <v>85</v>
      </c>
      <c r="AY159" s="20" t="s">
        <v>165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226</v>
      </c>
      <c r="BM159" s="192" t="s">
        <v>5377</v>
      </c>
    </row>
    <row r="160" spans="1:65" s="2" customFormat="1" ht="11.25">
      <c r="A160" s="37"/>
      <c r="B160" s="38"/>
      <c r="C160" s="39"/>
      <c r="D160" s="194" t="s">
        <v>172</v>
      </c>
      <c r="E160" s="39"/>
      <c r="F160" s="195" t="s">
        <v>5378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172</v>
      </c>
      <c r="AU160" s="20" t="s">
        <v>85</v>
      </c>
    </row>
    <row r="161" spans="1:65" s="2" customFormat="1" ht="33" customHeight="1">
      <c r="A161" s="37"/>
      <c r="B161" s="38"/>
      <c r="C161" s="233" t="s">
        <v>327</v>
      </c>
      <c r="D161" s="233" t="s">
        <v>502</v>
      </c>
      <c r="E161" s="234" t="s">
        <v>5379</v>
      </c>
      <c r="F161" s="235" t="s">
        <v>5380</v>
      </c>
      <c r="G161" s="236" t="s">
        <v>290</v>
      </c>
      <c r="H161" s="237">
        <v>1</v>
      </c>
      <c r="I161" s="238"/>
      <c r="J161" s="239">
        <f>ROUND(I161*H161,2)</f>
        <v>0</v>
      </c>
      <c r="K161" s="235" t="s">
        <v>171</v>
      </c>
      <c r="L161" s="240"/>
      <c r="M161" s="241" t="s">
        <v>19</v>
      </c>
      <c r="N161" s="242" t="s">
        <v>41</v>
      </c>
      <c r="O161" s="67"/>
      <c r="P161" s="190">
        <f>O161*H161</f>
        <v>0</v>
      </c>
      <c r="Q161" s="190">
        <v>0.39</v>
      </c>
      <c r="R161" s="190">
        <f>Q161*H161</f>
        <v>0.39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297</v>
      </c>
      <c r="AT161" s="192" t="s">
        <v>502</v>
      </c>
      <c r="AU161" s="192" t="s">
        <v>85</v>
      </c>
      <c r="AY161" s="20" t="s">
        <v>165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226</v>
      </c>
      <c r="BM161" s="192" t="s">
        <v>5381</v>
      </c>
    </row>
    <row r="162" spans="1:65" s="2" customFormat="1" ht="380.25">
      <c r="A162" s="37"/>
      <c r="B162" s="38"/>
      <c r="C162" s="39"/>
      <c r="D162" s="201" t="s">
        <v>353</v>
      </c>
      <c r="E162" s="39"/>
      <c r="F162" s="232" t="s">
        <v>5382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353</v>
      </c>
      <c r="AU162" s="20" t="s">
        <v>85</v>
      </c>
    </row>
    <row r="163" spans="1:65" s="2" customFormat="1" ht="37.9" customHeight="1">
      <c r="A163" s="37"/>
      <c r="B163" s="38"/>
      <c r="C163" s="181" t="s">
        <v>263</v>
      </c>
      <c r="D163" s="181" t="s">
        <v>167</v>
      </c>
      <c r="E163" s="182" t="s">
        <v>5383</v>
      </c>
      <c r="F163" s="183" t="s">
        <v>5384</v>
      </c>
      <c r="G163" s="184" t="s">
        <v>290</v>
      </c>
      <c r="H163" s="185">
        <v>1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85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5385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5386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85</v>
      </c>
    </row>
    <row r="165" spans="1:65" s="2" customFormat="1" ht="33" customHeight="1">
      <c r="A165" s="37"/>
      <c r="B165" s="38"/>
      <c r="C165" s="233" t="s">
        <v>338</v>
      </c>
      <c r="D165" s="233" t="s">
        <v>502</v>
      </c>
      <c r="E165" s="234" t="s">
        <v>5387</v>
      </c>
      <c r="F165" s="235" t="s">
        <v>5388</v>
      </c>
      <c r="G165" s="236" t="s">
        <v>290</v>
      </c>
      <c r="H165" s="237">
        <v>1</v>
      </c>
      <c r="I165" s="238"/>
      <c r="J165" s="239">
        <f>ROUND(I165*H165,2)</f>
        <v>0</v>
      </c>
      <c r="K165" s="235" t="s">
        <v>171</v>
      </c>
      <c r="L165" s="240"/>
      <c r="M165" s="241" t="s">
        <v>19</v>
      </c>
      <c r="N165" s="242" t="s">
        <v>41</v>
      </c>
      <c r="O165" s="67"/>
      <c r="P165" s="190">
        <f>O165*H165</f>
        <v>0</v>
      </c>
      <c r="Q165" s="190">
        <v>0.12</v>
      </c>
      <c r="R165" s="190">
        <f>Q165*H165</f>
        <v>0.12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297</v>
      </c>
      <c r="AT165" s="192" t="s">
        <v>502</v>
      </c>
      <c r="AU165" s="192" t="s">
        <v>85</v>
      </c>
      <c r="AY165" s="20" t="s">
        <v>165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226</v>
      </c>
      <c r="BM165" s="192" t="s">
        <v>5389</v>
      </c>
    </row>
    <row r="166" spans="1:65" s="2" customFormat="1" ht="390">
      <c r="A166" s="37"/>
      <c r="B166" s="38"/>
      <c r="C166" s="39"/>
      <c r="D166" s="201" t="s">
        <v>353</v>
      </c>
      <c r="E166" s="39"/>
      <c r="F166" s="232" t="s">
        <v>5390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353</v>
      </c>
      <c r="AU166" s="20" t="s">
        <v>85</v>
      </c>
    </row>
    <row r="167" spans="1:65" s="2" customFormat="1" ht="33" customHeight="1">
      <c r="A167" s="37"/>
      <c r="B167" s="38"/>
      <c r="C167" s="181" t="s">
        <v>272</v>
      </c>
      <c r="D167" s="181" t="s">
        <v>167</v>
      </c>
      <c r="E167" s="182" t="s">
        <v>5391</v>
      </c>
      <c r="F167" s="183" t="s">
        <v>5392</v>
      </c>
      <c r="G167" s="184" t="s">
        <v>290</v>
      </c>
      <c r="H167" s="185">
        <v>1</v>
      </c>
      <c r="I167" s="186"/>
      <c r="J167" s="187">
        <f>ROUND(I167*H167,2)</f>
        <v>0</v>
      </c>
      <c r="K167" s="183" t="s">
        <v>171</v>
      </c>
      <c r="L167" s="42"/>
      <c r="M167" s="188" t="s">
        <v>19</v>
      </c>
      <c r="N167" s="189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226</v>
      </c>
      <c r="AT167" s="192" t="s">
        <v>167</v>
      </c>
      <c r="AU167" s="192" t="s">
        <v>85</v>
      </c>
      <c r="AY167" s="20" t="s">
        <v>165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226</v>
      </c>
      <c r="BM167" s="192" t="s">
        <v>5393</v>
      </c>
    </row>
    <row r="168" spans="1:65" s="2" customFormat="1" ht="11.25">
      <c r="A168" s="37"/>
      <c r="B168" s="38"/>
      <c r="C168" s="39"/>
      <c r="D168" s="194" t="s">
        <v>172</v>
      </c>
      <c r="E168" s="39"/>
      <c r="F168" s="195" t="s">
        <v>5394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172</v>
      </c>
      <c r="AU168" s="20" t="s">
        <v>85</v>
      </c>
    </row>
    <row r="169" spans="1:65" s="2" customFormat="1" ht="24.2" customHeight="1">
      <c r="A169" s="37"/>
      <c r="B169" s="38"/>
      <c r="C169" s="233" t="s">
        <v>348</v>
      </c>
      <c r="D169" s="233" t="s">
        <v>502</v>
      </c>
      <c r="E169" s="234" t="s">
        <v>5395</v>
      </c>
      <c r="F169" s="235" t="s">
        <v>5396</v>
      </c>
      <c r="G169" s="236" t="s">
        <v>290</v>
      </c>
      <c r="H169" s="237">
        <v>1</v>
      </c>
      <c r="I169" s="238"/>
      <c r="J169" s="239">
        <f>ROUND(I169*H169,2)</f>
        <v>0</v>
      </c>
      <c r="K169" s="235" t="s">
        <v>171</v>
      </c>
      <c r="L169" s="240"/>
      <c r="M169" s="241" t="s">
        <v>19</v>
      </c>
      <c r="N169" s="242" t="s">
        <v>41</v>
      </c>
      <c r="O169" s="67"/>
      <c r="P169" s="190">
        <f>O169*H169</f>
        <v>0</v>
      </c>
      <c r="Q169" s="190">
        <v>0.23</v>
      </c>
      <c r="R169" s="190">
        <f>Q169*H169</f>
        <v>0.23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297</v>
      </c>
      <c r="AT169" s="192" t="s">
        <v>502</v>
      </c>
      <c r="AU169" s="192" t="s">
        <v>85</v>
      </c>
      <c r="AY169" s="20" t="s">
        <v>165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226</v>
      </c>
      <c r="BM169" s="192" t="s">
        <v>5397</v>
      </c>
    </row>
    <row r="170" spans="1:65" s="2" customFormat="1" ht="341.25">
      <c r="A170" s="37"/>
      <c r="B170" s="38"/>
      <c r="C170" s="39"/>
      <c r="D170" s="201" t="s">
        <v>353</v>
      </c>
      <c r="E170" s="39"/>
      <c r="F170" s="232" t="s">
        <v>5398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353</v>
      </c>
      <c r="AU170" s="20" t="s">
        <v>85</v>
      </c>
    </row>
    <row r="171" spans="1:65" s="2" customFormat="1" ht="33" customHeight="1">
      <c r="A171" s="37"/>
      <c r="B171" s="38"/>
      <c r="C171" s="181" t="s">
        <v>284</v>
      </c>
      <c r="D171" s="181" t="s">
        <v>167</v>
      </c>
      <c r="E171" s="182" t="s">
        <v>5399</v>
      </c>
      <c r="F171" s="183" t="s">
        <v>5400</v>
      </c>
      <c r="G171" s="184" t="s">
        <v>290</v>
      </c>
      <c r="H171" s="185">
        <v>2</v>
      </c>
      <c r="I171" s="186"/>
      <c r="J171" s="187">
        <f>ROUND(I171*H171,2)</f>
        <v>0</v>
      </c>
      <c r="K171" s="183" t="s">
        <v>171</v>
      </c>
      <c r="L171" s="42"/>
      <c r="M171" s="188" t="s">
        <v>19</v>
      </c>
      <c r="N171" s="189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226</v>
      </c>
      <c r="AT171" s="192" t="s">
        <v>167</v>
      </c>
      <c r="AU171" s="192" t="s">
        <v>85</v>
      </c>
      <c r="AY171" s="20" t="s">
        <v>165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226</v>
      </c>
      <c r="BM171" s="192" t="s">
        <v>5401</v>
      </c>
    </row>
    <row r="172" spans="1:65" s="2" customFormat="1" ht="11.25">
      <c r="A172" s="37"/>
      <c r="B172" s="38"/>
      <c r="C172" s="39"/>
      <c r="D172" s="194" t="s">
        <v>172</v>
      </c>
      <c r="E172" s="39"/>
      <c r="F172" s="195" t="s">
        <v>5402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172</v>
      </c>
      <c r="AU172" s="20" t="s">
        <v>85</v>
      </c>
    </row>
    <row r="173" spans="1:65" s="2" customFormat="1" ht="37.9" customHeight="1">
      <c r="A173" s="37"/>
      <c r="B173" s="38"/>
      <c r="C173" s="233" t="s">
        <v>372</v>
      </c>
      <c r="D173" s="233" t="s">
        <v>502</v>
      </c>
      <c r="E173" s="234" t="s">
        <v>5403</v>
      </c>
      <c r="F173" s="235" t="s">
        <v>5404</v>
      </c>
      <c r="G173" s="236" t="s">
        <v>290</v>
      </c>
      <c r="H173" s="237">
        <v>2</v>
      </c>
      <c r="I173" s="238"/>
      <c r="J173" s="239">
        <f>ROUND(I173*H173,2)</f>
        <v>0</v>
      </c>
      <c r="K173" s="235" t="s">
        <v>171</v>
      </c>
      <c r="L173" s="240"/>
      <c r="M173" s="241" t="s">
        <v>19</v>
      </c>
      <c r="N173" s="242" t="s">
        <v>41</v>
      </c>
      <c r="O173" s="67"/>
      <c r="P173" s="190">
        <f>O173*H173</f>
        <v>0</v>
      </c>
      <c r="Q173" s="190">
        <v>3.2000000000000001E-2</v>
      </c>
      <c r="R173" s="190">
        <f>Q173*H173</f>
        <v>6.4000000000000001E-2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297</v>
      </c>
      <c r="AT173" s="192" t="s">
        <v>502</v>
      </c>
      <c r="AU173" s="192" t="s">
        <v>85</v>
      </c>
      <c r="AY173" s="20" t="s">
        <v>165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79</v>
      </c>
      <c r="BK173" s="193">
        <f>ROUND(I173*H173,2)</f>
        <v>0</v>
      </c>
      <c r="BL173" s="20" t="s">
        <v>226</v>
      </c>
      <c r="BM173" s="192" t="s">
        <v>5405</v>
      </c>
    </row>
    <row r="174" spans="1:65" s="2" customFormat="1" ht="24.2" customHeight="1">
      <c r="A174" s="37"/>
      <c r="B174" s="38"/>
      <c r="C174" s="181" t="s">
        <v>297</v>
      </c>
      <c r="D174" s="181" t="s">
        <v>167</v>
      </c>
      <c r="E174" s="182" t="s">
        <v>5406</v>
      </c>
      <c r="F174" s="183" t="s">
        <v>5407</v>
      </c>
      <c r="G174" s="184" t="s">
        <v>290</v>
      </c>
      <c r="H174" s="185">
        <v>8</v>
      </c>
      <c r="I174" s="186"/>
      <c r="J174" s="187">
        <f>ROUND(I174*H174,2)</f>
        <v>0</v>
      </c>
      <c r="K174" s="183" t="s">
        <v>171</v>
      </c>
      <c r="L174" s="42"/>
      <c r="M174" s="188" t="s">
        <v>19</v>
      </c>
      <c r="N174" s="189" t="s">
        <v>41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226</v>
      </c>
      <c r="AT174" s="192" t="s">
        <v>167</v>
      </c>
      <c r="AU174" s="192" t="s">
        <v>85</v>
      </c>
      <c r="AY174" s="20" t="s">
        <v>165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226</v>
      </c>
      <c r="BM174" s="192" t="s">
        <v>5408</v>
      </c>
    </row>
    <row r="175" spans="1:65" s="2" customFormat="1" ht="11.25">
      <c r="A175" s="37"/>
      <c r="B175" s="38"/>
      <c r="C175" s="39"/>
      <c r="D175" s="194" t="s">
        <v>172</v>
      </c>
      <c r="E175" s="39"/>
      <c r="F175" s="195" t="s">
        <v>5409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172</v>
      </c>
      <c r="AU175" s="20" t="s">
        <v>85</v>
      </c>
    </row>
    <row r="176" spans="1:65" s="2" customFormat="1" ht="29.25">
      <c r="A176" s="37"/>
      <c r="B176" s="38"/>
      <c r="C176" s="39"/>
      <c r="D176" s="201" t="s">
        <v>353</v>
      </c>
      <c r="E176" s="39"/>
      <c r="F176" s="232" t="s">
        <v>5410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353</v>
      </c>
      <c r="AU176" s="20" t="s">
        <v>85</v>
      </c>
    </row>
    <row r="177" spans="1:65" s="2" customFormat="1" ht="33" customHeight="1">
      <c r="A177" s="37"/>
      <c r="B177" s="38"/>
      <c r="C177" s="233" t="s">
        <v>385</v>
      </c>
      <c r="D177" s="233" t="s">
        <v>502</v>
      </c>
      <c r="E177" s="234" t="s">
        <v>5411</v>
      </c>
      <c r="F177" s="235" t="s">
        <v>5412</v>
      </c>
      <c r="G177" s="236" t="s">
        <v>290</v>
      </c>
      <c r="H177" s="237">
        <v>7</v>
      </c>
      <c r="I177" s="238"/>
      <c r="J177" s="239">
        <f>ROUND(I177*H177,2)</f>
        <v>0</v>
      </c>
      <c r="K177" s="235" t="s">
        <v>171</v>
      </c>
      <c r="L177" s="240"/>
      <c r="M177" s="241" t="s">
        <v>19</v>
      </c>
      <c r="N177" s="242" t="s">
        <v>41</v>
      </c>
      <c r="O177" s="67"/>
      <c r="P177" s="190">
        <f>O177*H177</f>
        <v>0</v>
      </c>
      <c r="Q177" s="190">
        <v>2.5000000000000001E-3</v>
      </c>
      <c r="R177" s="190">
        <f>Q177*H177</f>
        <v>1.7500000000000002E-2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297</v>
      </c>
      <c r="AT177" s="192" t="s">
        <v>502</v>
      </c>
      <c r="AU177" s="192" t="s">
        <v>85</v>
      </c>
      <c r="AY177" s="20" t="s">
        <v>165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226</v>
      </c>
      <c r="BM177" s="192" t="s">
        <v>5413</v>
      </c>
    </row>
    <row r="178" spans="1:65" s="2" customFormat="1" ht="126.75">
      <c r="A178" s="37"/>
      <c r="B178" s="38"/>
      <c r="C178" s="39"/>
      <c r="D178" s="201" t="s">
        <v>353</v>
      </c>
      <c r="E178" s="39"/>
      <c r="F178" s="232" t="s">
        <v>5414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353</v>
      </c>
      <c r="AU178" s="20" t="s">
        <v>85</v>
      </c>
    </row>
    <row r="179" spans="1:65" s="2" customFormat="1" ht="33" customHeight="1">
      <c r="A179" s="37"/>
      <c r="B179" s="38"/>
      <c r="C179" s="233" t="s">
        <v>302</v>
      </c>
      <c r="D179" s="233" t="s">
        <v>502</v>
      </c>
      <c r="E179" s="234" t="s">
        <v>5415</v>
      </c>
      <c r="F179" s="235" t="s">
        <v>5416</v>
      </c>
      <c r="G179" s="236" t="s">
        <v>290</v>
      </c>
      <c r="H179" s="237">
        <v>1</v>
      </c>
      <c r="I179" s="238"/>
      <c r="J179" s="239">
        <f>ROUND(I179*H179,2)</f>
        <v>0</v>
      </c>
      <c r="K179" s="235" t="s">
        <v>171</v>
      </c>
      <c r="L179" s="240"/>
      <c r="M179" s="241" t="s">
        <v>19</v>
      </c>
      <c r="N179" s="242" t="s">
        <v>41</v>
      </c>
      <c r="O179" s="67"/>
      <c r="P179" s="190">
        <f>O179*H179</f>
        <v>0</v>
      </c>
      <c r="Q179" s="190">
        <v>3.5999999999999999E-3</v>
      </c>
      <c r="R179" s="190">
        <f>Q179*H179</f>
        <v>3.5999999999999999E-3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297</v>
      </c>
      <c r="AT179" s="192" t="s">
        <v>502</v>
      </c>
      <c r="AU179" s="192" t="s">
        <v>85</v>
      </c>
      <c r="AY179" s="20" t="s">
        <v>165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226</v>
      </c>
      <c r="BM179" s="192" t="s">
        <v>5417</v>
      </c>
    </row>
    <row r="180" spans="1:65" s="2" customFormat="1" ht="78">
      <c r="A180" s="37"/>
      <c r="B180" s="38"/>
      <c r="C180" s="39"/>
      <c r="D180" s="201" t="s">
        <v>353</v>
      </c>
      <c r="E180" s="39"/>
      <c r="F180" s="232" t="s">
        <v>5418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353</v>
      </c>
      <c r="AU180" s="20" t="s">
        <v>85</v>
      </c>
    </row>
    <row r="181" spans="1:65" s="2" customFormat="1" ht="24.2" customHeight="1">
      <c r="A181" s="37"/>
      <c r="B181" s="38"/>
      <c r="C181" s="181" t="s">
        <v>397</v>
      </c>
      <c r="D181" s="181" t="s">
        <v>167</v>
      </c>
      <c r="E181" s="182" t="s">
        <v>5419</v>
      </c>
      <c r="F181" s="183" t="s">
        <v>5420</v>
      </c>
      <c r="G181" s="184" t="s">
        <v>290</v>
      </c>
      <c r="H181" s="185">
        <v>19</v>
      </c>
      <c r="I181" s="186"/>
      <c r="J181" s="187">
        <f>ROUND(I181*H181,2)</f>
        <v>0</v>
      </c>
      <c r="K181" s="183" t="s">
        <v>171</v>
      </c>
      <c r="L181" s="42"/>
      <c r="M181" s="188" t="s">
        <v>19</v>
      </c>
      <c r="N181" s="189" t="s">
        <v>41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226</v>
      </c>
      <c r="AT181" s="192" t="s">
        <v>167</v>
      </c>
      <c r="AU181" s="192" t="s">
        <v>85</v>
      </c>
      <c r="AY181" s="20" t="s">
        <v>165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226</v>
      </c>
      <c r="BM181" s="192" t="s">
        <v>5421</v>
      </c>
    </row>
    <row r="182" spans="1:65" s="2" customFormat="1" ht="11.25">
      <c r="A182" s="37"/>
      <c r="B182" s="38"/>
      <c r="C182" s="39"/>
      <c r="D182" s="194" t="s">
        <v>172</v>
      </c>
      <c r="E182" s="39"/>
      <c r="F182" s="195" t="s">
        <v>5422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172</v>
      </c>
      <c r="AU182" s="20" t="s">
        <v>85</v>
      </c>
    </row>
    <row r="183" spans="1:65" s="13" customFormat="1" ht="11.25">
      <c r="B183" s="199"/>
      <c r="C183" s="200"/>
      <c r="D183" s="201" t="s">
        <v>181</v>
      </c>
      <c r="E183" s="202" t="s">
        <v>19</v>
      </c>
      <c r="F183" s="203" t="s">
        <v>5423</v>
      </c>
      <c r="G183" s="200"/>
      <c r="H183" s="204">
        <v>19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181</v>
      </c>
      <c r="AU183" s="210" t="s">
        <v>85</v>
      </c>
      <c r="AV183" s="13" t="s">
        <v>79</v>
      </c>
      <c r="AW183" s="13" t="s">
        <v>31</v>
      </c>
      <c r="AX183" s="13" t="s">
        <v>73</v>
      </c>
      <c r="AY183" s="210" t="s">
        <v>165</v>
      </c>
    </row>
    <row r="184" spans="1:65" s="2" customFormat="1" ht="16.5" customHeight="1">
      <c r="A184" s="37"/>
      <c r="B184" s="38"/>
      <c r="C184" s="233" t="s">
        <v>312</v>
      </c>
      <c r="D184" s="233" t="s">
        <v>502</v>
      </c>
      <c r="E184" s="234" t="s">
        <v>5424</v>
      </c>
      <c r="F184" s="235" t="s">
        <v>5425</v>
      </c>
      <c r="G184" s="236" t="s">
        <v>290</v>
      </c>
      <c r="H184" s="237">
        <v>19</v>
      </c>
      <c r="I184" s="238"/>
      <c r="J184" s="239">
        <f>ROUND(I184*H184,2)</f>
        <v>0</v>
      </c>
      <c r="K184" s="235" t="s">
        <v>171</v>
      </c>
      <c r="L184" s="240"/>
      <c r="M184" s="241" t="s">
        <v>19</v>
      </c>
      <c r="N184" s="242" t="s">
        <v>41</v>
      </c>
      <c r="O184" s="67"/>
      <c r="P184" s="190">
        <f>O184*H184</f>
        <v>0</v>
      </c>
      <c r="Q184" s="190">
        <v>2.0000000000000001E-4</v>
      </c>
      <c r="R184" s="190">
        <f>Q184*H184</f>
        <v>3.8E-3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297</v>
      </c>
      <c r="AT184" s="192" t="s">
        <v>502</v>
      </c>
      <c r="AU184" s="192" t="s">
        <v>85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226</v>
      </c>
      <c r="BM184" s="192" t="s">
        <v>5426</v>
      </c>
    </row>
    <row r="185" spans="1:65" s="2" customFormat="1" ht="24.2" customHeight="1">
      <c r="A185" s="37"/>
      <c r="B185" s="38"/>
      <c r="C185" s="181" t="s">
        <v>426</v>
      </c>
      <c r="D185" s="181" t="s">
        <v>167</v>
      </c>
      <c r="E185" s="182" t="s">
        <v>5427</v>
      </c>
      <c r="F185" s="183" t="s">
        <v>5428</v>
      </c>
      <c r="G185" s="184" t="s">
        <v>290</v>
      </c>
      <c r="H185" s="185">
        <v>2</v>
      </c>
      <c r="I185" s="186"/>
      <c r="J185" s="187">
        <f>ROUND(I185*H185,2)</f>
        <v>0</v>
      </c>
      <c r="K185" s="183" t="s">
        <v>171</v>
      </c>
      <c r="L185" s="42"/>
      <c r="M185" s="188" t="s">
        <v>19</v>
      </c>
      <c r="N185" s="189" t="s">
        <v>41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226</v>
      </c>
      <c r="AT185" s="192" t="s">
        <v>167</v>
      </c>
      <c r="AU185" s="192" t="s">
        <v>85</v>
      </c>
      <c r="AY185" s="20" t="s">
        <v>165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226</v>
      </c>
      <c r="BM185" s="192" t="s">
        <v>5429</v>
      </c>
    </row>
    <row r="186" spans="1:65" s="2" customFormat="1" ht="11.25">
      <c r="A186" s="37"/>
      <c r="B186" s="38"/>
      <c r="C186" s="39"/>
      <c r="D186" s="194" t="s">
        <v>172</v>
      </c>
      <c r="E186" s="39"/>
      <c r="F186" s="195" t="s">
        <v>5430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172</v>
      </c>
      <c r="AU186" s="20" t="s">
        <v>85</v>
      </c>
    </row>
    <row r="187" spans="1:65" s="13" customFormat="1" ht="11.25">
      <c r="B187" s="199"/>
      <c r="C187" s="200"/>
      <c r="D187" s="201" t="s">
        <v>181</v>
      </c>
      <c r="E187" s="202" t="s">
        <v>19</v>
      </c>
      <c r="F187" s="203" t="s">
        <v>5431</v>
      </c>
      <c r="G187" s="200"/>
      <c r="H187" s="204">
        <v>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181</v>
      </c>
      <c r="AU187" s="210" t="s">
        <v>85</v>
      </c>
      <c r="AV187" s="13" t="s">
        <v>79</v>
      </c>
      <c r="AW187" s="13" t="s">
        <v>31</v>
      </c>
      <c r="AX187" s="13" t="s">
        <v>73</v>
      </c>
      <c r="AY187" s="210" t="s">
        <v>165</v>
      </c>
    </row>
    <row r="188" spans="1:65" s="2" customFormat="1" ht="16.5" customHeight="1">
      <c r="A188" s="37"/>
      <c r="B188" s="38"/>
      <c r="C188" s="233" t="s">
        <v>318</v>
      </c>
      <c r="D188" s="233" t="s">
        <v>502</v>
      </c>
      <c r="E188" s="234" t="s">
        <v>5432</v>
      </c>
      <c r="F188" s="235" t="s">
        <v>5433</v>
      </c>
      <c r="G188" s="236" t="s">
        <v>290</v>
      </c>
      <c r="H188" s="237">
        <v>2</v>
      </c>
      <c r="I188" s="238"/>
      <c r="J188" s="239">
        <f>ROUND(I188*H188,2)</f>
        <v>0</v>
      </c>
      <c r="K188" s="235" t="s">
        <v>171</v>
      </c>
      <c r="L188" s="240"/>
      <c r="M188" s="241" t="s">
        <v>19</v>
      </c>
      <c r="N188" s="242" t="s">
        <v>41</v>
      </c>
      <c r="O188" s="67"/>
      <c r="P188" s="190">
        <f>O188*H188</f>
        <v>0</v>
      </c>
      <c r="Q188" s="190">
        <v>2.0000000000000001E-4</v>
      </c>
      <c r="R188" s="190">
        <f>Q188*H188</f>
        <v>4.0000000000000002E-4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297</v>
      </c>
      <c r="AT188" s="192" t="s">
        <v>502</v>
      </c>
      <c r="AU188" s="192" t="s">
        <v>85</v>
      </c>
      <c r="AY188" s="20" t="s">
        <v>165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226</v>
      </c>
      <c r="BM188" s="192" t="s">
        <v>5434</v>
      </c>
    </row>
    <row r="189" spans="1:65" s="2" customFormat="1" ht="37.9" customHeight="1">
      <c r="A189" s="37"/>
      <c r="B189" s="38"/>
      <c r="C189" s="181" t="s">
        <v>438</v>
      </c>
      <c r="D189" s="181" t="s">
        <v>167</v>
      </c>
      <c r="E189" s="182" t="s">
        <v>5435</v>
      </c>
      <c r="F189" s="183" t="s">
        <v>5436</v>
      </c>
      <c r="G189" s="184" t="s">
        <v>290</v>
      </c>
      <c r="H189" s="185">
        <v>1</v>
      </c>
      <c r="I189" s="186"/>
      <c r="J189" s="187">
        <f>ROUND(I189*H189,2)</f>
        <v>0</v>
      </c>
      <c r="K189" s="183" t="s">
        <v>171</v>
      </c>
      <c r="L189" s="42"/>
      <c r="M189" s="188" t="s">
        <v>19</v>
      </c>
      <c r="N189" s="189" t="s">
        <v>41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226</v>
      </c>
      <c r="AT189" s="192" t="s">
        <v>167</v>
      </c>
      <c r="AU189" s="192" t="s">
        <v>85</v>
      </c>
      <c r="AY189" s="20" t="s">
        <v>165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5437</v>
      </c>
    </row>
    <row r="190" spans="1:65" s="2" customFormat="1" ht="11.25">
      <c r="A190" s="37"/>
      <c r="B190" s="38"/>
      <c r="C190" s="39"/>
      <c r="D190" s="194" t="s">
        <v>172</v>
      </c>
      <c r="E190" s="39"/>
      <c r="F190" s="195" t="s">
        <v>5438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172</v>
      </c>
      <c r="AU190" s="20" t="s">
        <v>85</v>
      </c>
    </row>
    <row r="191" spans="1:65" s="2" customFormat="1" ht="37.9" customHeight="1">
      <c r="A191" s="37"/>
      <c r="B191" s="38"/>
      <c r="C191" s="233" t="s">
        <v>324</v>
      </c>
      <c r="D191" s="233" t="s">
        <v>502</v>
      </c>
      <c r="E191" s="234" t="s">
        <v>5439</v>
      </c>
      <c r="F191" s="235" t="s">
        <v>5440</v>
      </c>
      <c r="G191" s="236" t="s">
        <v>290</v>
      </c>
      <c r="H191" s="237">
        <v>1</v>
      </c>
      <c r="I191" s="238"/>
      <c r="J191" s="239">
        <f>ROUND(I191*H191,2)</f>
        <v>0</v>
      </c>
      <c r="K191" s="235" t="s">
        <v>3997</v>
      </c>
      <c r="L191" s="240"/>
      <c r="M191" s="241" t="s">
        <v>19</v>
      </c>
      <c r="N191" s="242" t="s">
        <v>41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297</v>
      </c>
      <c r="AT191" s="192" t="s">
        <v>502</v>
      </c>
      <c r="AU191" s="192" t="s">
        <v>85</v>
      </c>
      <c r="AY191" s="20" t="s">
        <v>165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226</v>
      </c>
      <c r="BM191" s="192" t="s">
        <v>5441</v>
      </c>
    </row>
    <row r="192" spans="1:65" s="2" customFormat="1" ht="48.75">
      <c r="A192" s="37"/>
      <c r="B192" s="38"/>
      <c r="C192" s="39"/>
      <c r="D192" s="201" t="s">
        <v>353</v>
      </c>
      <c r="E192" s="39"/>
      <c r="F192" s="232" t="s">
        <v>5442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353</v>
      </c>
      <c r="AU192" s="20" t="s">
        <v>85</v>
      </c>
    </row>
    <row r="193" spans="1:65" s="2" customFormat="1" ht="37.9" customHeight="1">
      <c r="A193" s="37"/>
      <c r="B193" s="38"/>
      <c r="C193" s="181" t="s">
        <v>449</v>
      </c>
      <c r="D193" s="181" t="s">
        <v>167</v>
      </c>
      <c r="E193" s="182" t="s">
        <v>5435</v>
      </c>
      <c r="F193" s="183" t="s">
        <v>5436</v>
      </c>
      <c r="G193" s="184" t="s">
        <v>290</v>
      </c>
      <c r="H193" s="185">
        <v>20</v>
      </c>
      <c r="I193" s="186"/>
      <c r="J193" s="187">
        <f>ROUND(I193*H193,2)</f>
        <v>0</v>
      </c>
      <c r="K193" s="183" t="s">
        <v>171</v>
      </c>
      <c r="L193" s="42"/>
      <c r="M193" s="188" t="s">
        <v>19</v>
      </c>
      <c r="N193" s="189" t="s">
        <v>41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226</v>
      </c>
      <c r="AT193" s="192" t="s">
        <v>167</v>
      </c>
      <c r="AU193" s="192" t="s">
        <v>85</v>
      </c>
      <c r="AY193" s="20" t="s">
        <v>165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226</v>
      </c>
      <c r="BM193" s="192" t="s">
        <v>5443</v>
      </c>
    </row>
    <row r="194" spans="1:65" s="2" customFormat="1" ht="11.25">
      <c r="A194" s="37"/>
      <c r="B194" s="38"/>
      <c r="C194" s="39"/>
      <c r="D194" s="194" t="s">
        <v>172</v>
      </c>
      <c r="E194" s="39"/>
      <c r="F194" s="195" t="s">
        <v>5438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172</v>
      </c>
      <c r="AU194" s="20" t="s">
        <v>85</v>
      </c>
    </row>
    <row r="195" spans="1:65" s="2" customFormat="1" ht="16.5" customHeight="1">
      <c r="A195" s="37"/>
      <c r="B195" s="38"/>
      <c r="C195" s="233" t="s">
        <v>330</v>
      </c>
      <c r="D195" s="233" t="s">
        <v>502</v>
      </c>
      <c r="E195" s="234" t="s">
        <v>5444</v>
      </c>
      <c r="F195" s="235" t="s">
        <v>5445</v>
      </c>
      <c r="G195" s="236" t="s">
        <v>290</v>
      </c>
      <c r="H195" s="237">
        <v>20</v>
      </c>
      <c r="I195" s="238"/>
      <c r="J195" s="239">
        <f>ROUND(I195*H195,2)</f>
        <v>0</v>
      </c>
      <c r="K195" s="235" t="s">
        <v>171</v>
      </c>
      <c r="L195" s="240"/>
      <c r="M195" s="241" t="s">
        <v>19</v>
      </c>
      <c r="N195" s="242" t="s">
        <v>41</v>
      </c>
      <c r="O195" s="67"/>
      <c r="P195" s="190">
        <f>O195*H195</f>
        <v>0</v>
      </c>
      <c r="Q195" s="190">
        <v>2.0000000000000001E-4</v>
      </c>
      <c r="R195" s="190">
        <f>Q195*H195</f>
        <v>4.0000000000000001E-3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297</v>
      </c>
      <c r="AT195" s="192" t="s">
        <v>502</v>
      </c>
      <c r="AU195" s="192" t="s">
        <v>85</v>
      </c>
      <c r="AY195" s="20" t="s">
        <v>165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226</v>
      </c>
      <c r="BM195" s="192" t="s">
        <v>5446</v>
      </c>
    </row>
    <row r="196" spans="1:65" s="2" customFormat="1" ht="68.25">
      <c r="A196" s="37"/>
      <c r="B196" s="38"/>
      <c r="C196" s="39"/>
      <c r="D196" s="201" t="s">
        <v>353</v>
      </c>
      <c r="E196" s="39"/>
      <c r="F196" s="232" t="s">
        <v>5447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353</v>
      </c>
      <c r="AU196" s="20" t="s">
        <v>85</v>
      </c>
    </row>
    <row r="197" spans="1:65" s="2" customFormat="1" ht="21.75" customHeight="1">
      <c r="A197" s="37"/>
      <c r="B197" s="38"/>
      <c r="C197" s="181" t="s">
        <v>459</v>
      </c>
      <c r="D197" s="181" t="s">
        <v>167</v>
      </c>
      <c r="E197" s="182" t="s">
        <v>5448</v>
      </c>
      <c r="F197" s="183" t="s">
        <v>5449</v>
      </c>
      <c r="G197" s="184" t="s">
        <v>290</v>
      </c>
      <c r="H197" s="185">
        <v>5</v>
      </c>
      <c r="I197" s="186"/>
      <c r="J197" s="187">
        <f>ROUND(I197*H197,2)</f>
        <v>0</v>
      </c>
      <c r="K197" s="183" t="s">
        <v>171</v>
      </c>
      <c r="L197" s="42"/>
      <c r="M197" s="188" t="s">
        <v>19</v>
      </c>
      <c r="N197" s="189" t="s">
        <v>41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226</v>
      </c>
      <c r="AT197" s="192" t="s">
        <v>167</v>
      </c>
      <c r="AU197" s="192" t="s">
        <v>85</v>
      </c>
      <c r="AY197" s="20" t="s">
        <v>165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226</v>
      </c>
      <c r="BM197" s="192" t="s">
        <v>5450</v>
      </c>
    </row>
    <row r="198" spans="1:65" s="2" customFormat="1" ht="11.25">
      <c r="A198" s="37"/>
      <c r="B198" s="38"/>
      <c r="C198" s="39"/>
      <c r="D198" s="194" t="s">
        <v>172</v>
      </c>
      <c r="E198" s="39"/>
      <c r="F198" s="195" t="s">
        <v>5451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172</v>
      </c>
      <c r="AU198" s="20" t="s">
        <v>85</v>
      </c>
    </row>
    <row r="199" spans="1:65" s="2" customFormat="1" ht="16.5" customHeight="1">
      <c r="A199" s="37"/>
      <c r="B199" s="38"/>
      <c r="C199" s="233" t="s">
        <v>335</v>
      </c>
      <c r="D199" s="233" t="s">
        <v>502</v>
      </c>
      <c r="E199" s="234" t="s">
        <v>5452</v>
      </c>
      <c r="F199" s="235" t="s">
        <v>5453</v>
      </c>
      <c r="G199" s="236" t="s">
        <v>170</v>
      </c>
      <c r="H199" s="237">
        <v>7.5</v>
      </c>
      <c r="I199" s="238"/>
      <c r="J199" s="239">
        <f>ROUND(I199*H199,2)</f>
        <v>0</v>
      </c>
      <c r="K199" s="235" t="s">
        <v>171</v>
      </c>
      <c r="L199" s="240"/>
      <c r="M199" s="241" t="s">
        <v>19</v>
      </c>
      <c r="N199" s="242" t="s">
        <v>41</v>
      </c>
      <c r="O199" s="67"/>
      <c r="P199" s="190">
        <f>O199*H199</f>
        <v>0</v>
      </c>
      <c r="Q199" s="190">
        <v>4.0999999999999999E-4</v>
      </c>
      <c r="R199" s="190">
        <f>Q199*H199</f>
        <v>3.075E-3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297</v>
      </c>
      <c r="AT199" s="192" t="s">
        <v>502</v>
      </c>
      <c r="AU199" s="192" t="s">
        <v>85</v>
      </c>
      <c r="AY199" s="20" t="s">
        <v>165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226</v>
      </c>
      <c r="BM199" s="192" t="s">
        <v>5454</v>
      </c>
    </row>
    <row r="200" spans="1:65" s="13" customFormat="1" ht="11.25">
      <c r="B200" s="199"/>
      <c r="C200" s="200"/>
      <c r="D200" s="201" t="s">
        <v>181</v>
      </c>
      <c r="E200" s="200"/>
      <c r="F200" s="203" t="s">
        <v>5455</v>
      </c>
      <c r="G200" s="200"/>
      <c r="H200" s="204">
        <v>7.5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181</v>
      </c>
      <c r="AU200" s="210" t="s">
        <v>85</v>
      </c>
      <c r="AV200" s="13" t="s">
        <v>79</v>
      </c>
      <c r="AW200" s="13" t="s">
        <v>4</v>
      </c>
      <c r="AX200" s="13" t="s">
        <v>73</v>
      </c>
      <c r="AY200" s="210" t="s">
        <v>165</v>
      </c>
    </row>
    <row r="201" spans="1:65" s="2" customFormat="1" ht="24.2" customHeight="1">
      <c r="A201" s="37"/>
      <c r="B201" s="38"/>
      <c r="C201" s="181" t="s">
        <v>469</v>
      </c>
      <c r="D201" s="181" t="s">
        <v>167</v>
      </c>
      <c r="E201" s="182" t="s">
        <v>5456</v>
      </c>
      <c r="F201" s="183" t="s">
        <v>5457</v>
      </c>
      <c r="G201" s="184" t="s">
        <v>170</v>
      </c>
      <c r="H201" s="185">
        <v>2</v>
      </c>
      <c r="I201" s="186"/>
      <c r="J201" s="187">
        <f>ROUND(I201*H201,2)</f>
        <v>0</v>
      </c>
      <c r="K201" s="183" t="s">
        <v>171</v>
      </c>
      <c r="L201" s="42"/>
      <c r="M201" s="188" t="s">
        <v>19</v>
      </c>
      <c r="N201" s="189" t="s">
        <v>41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226</v>
      </c>
      <c r="AT201" s="192" t="s">
        <v>167</v>
      </c>
      <c r="AU201" s="192" t="s">
        <v>85</v>
      </c>
      <c r="AY201" s="20" t="s">
        <v>165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79</v>
      </c>
      <c r="BK201" s="193">
        <f>ROUND(I201*H201,2)</f>
        <v>0</v>
      </c>
      <c r="BL201" s="20" t="s">
        <v>226</v>
      </c>
      <c r="BM201" s="192" t="s">
        <v>5458</v>
      </c>
    </row>
    <row r="202" spans="1:65" s="2" customFormat="1" ht="11.25">
      <c r="A202" s="37"/>
      <c r="B202" s="38"/>
      <c r="C202" s="39"/>
      <c r="D202" s="194" t="s">
        <v>172</v>
      </c>
      <c r="E202" s="39"/>
      <c r="F202" s="195" t="s">
        <v>5459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172</v>
      </c>
      <c r="AU202" s="20" t="s">
        <v>85</v>
      </c>
    </row>
    <row r="203" spans="1:65" s="2" customFormat="1" ht="24.2" customHeight="1">
      <c r="A203" s="37"/>
      <c r="B203" s="38"/>
      <c r="C203" s="233" t="s">
        <v>351</v>
      </c>
      <c r="D203" s="233" t="s">
        <v>502</v>
      </c>
      <c r="E203" s="234" t="s">
        <v>5460</v>
      </c>
      <c r="F203" s="235" t="s">
        <v>5461</v>
      </c>
      <c r="G203" s="236" t="s">
        <v>170</v>
      </c>
      <c r="H203" s="237">
        <v>2</v>
      </c>
      <c r="I203" s="238"/>
      <c r="J203" s="239">
        <f>ROUND(I203*H203,2)</f>
        <v>0</v>
      </c>
      <c r="K203" s="235" t="s">
        <v>171</v>
      </c>
      <c r="L203" s="240"/>
      <c r="M203" s="241" t="s">
        <v>19</v>
      </c>
      <c r="N203" s="242" t="s">
        <v>41</v>
      </c>
      <c r="O203" s="67"/>
      <c r="P203" s="190">
        <f>O203*H203</f>
        <v>0</v>
      </c>
      <c r="Q203" s="190">
        <v>1E-4</v>
      </c>
      <c r="R203" s="190">
        <f>Q203*H203</f>
        <v>2.0000000000000001E-4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297</v>
      </c>
      <c r="AT203" s="192" t="s">
        <v>502</v>
      </c>
      <c r="AU203" s="192" t="s">
        <v>85</v>
      </c>
      <c r="AY203" s="20" t="s">
        <v>165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79</v>
      </c>
      <c r="BK203" s="193">
        <f>ROUND(I203*H203,2)</f>
        <v>0</v>
      </c>
      <c r="BL203" s="20" t="s">
        <v>226</v>
      </c>
      <c r="BM203" s="192" t="s">
        <v>5462</v>
      </c>
    </row>
    <row r="204" spans="1:65" s="2" customFormat="1" ht="37.9" customHeight="1">
      <c r="A204" s="37"/>
      <c r="B204" s="38"/>
      <c r="C204" s="181" t="s">
        <v>480</v>
      </c>
      <c r="D204" s="181" t="s">
        <v>167</v>
      </c>
      <c r="E204" s="182" t="s">
        <v>5463</v>
      </c>
      <c r="F204" s="183" t="s">
        <v>5464</v>
      </c>
      <c r="G204" s="184" t="s">
        <v>290</v>
      </c>
      <c r="H204" s="185">
        <v>2</v>
      </c>
      <c r="I204" s="186"/>
      <c r="J204" s="187">
        <f>ROUND(I204*H204,2)</f>
        <v>0</v>
      </c>
      <c r="K204" s="183" t="s">
        <v>171</v>
      </c>
      <c r="L204" s="42"/>
      <c r="M204" s="188" t="s">
        <v>19</v>
      </c>
      <c r="N204" s="189" t="s">
        <v>41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226</v>
      </c>
      <c r="AT204" s="192" t="s">
        <v>167</v>
      </c>
      <c r="AU204" s="192" t="s">
        <v>85</v>
      </c>
      <c r="AY204" s="20" t="s">
        <v>165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79</v>
      </c>
      <c r="BK204" s="193">
        <f>ROUND(I204*H204,2)</f>
        <v>0</v>
      </c>
      <c r="BL204" s="20" t="s">
        <v>226</v>
      </c>
      <c r="BM204" s="192" t="s">
        <v>5465</v>
      </c>
    </row>
    <row r="205" spans="1:65" s="2" customFormat="1" ht="11.25">
      <c r="A205" s="37"/>
      <c r="B205" s="38"/>
      <c r="C205" s="39"/>
      <c r="D205" s="194" t="s">
        <v>172</v>
      </c>
      <c r="E205" s="39"/>
      <c r="F205" s="195" t="s">
        <v>5466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172</v>
      </c>
      <c r="AU205" s="20" t="s">
        <v>85</v>
      </c>
    </row>
    <row r="206" spans="1:65" s="2" customFormat="1" ht="24.2" customHeight="1">
      <c r="A206" s="37"/>
      <c r="B206" s="38"/>
      <c r="C206" s="181" t="s">
        <v>360</v>
      </c>
      <c r="D206" s="181" t="s">
        <v>167</v>
      </c>
      <c r="E206" s="182" t="s">
        <v>5467</v>
      </c>
      <c r="F206" s="183" t="s">
        <v>5468</v>
      </c>
      <c r="G206" s="184" t="s">
        <v>290</v>
      </c>
      <c r="H206" s="185">
        <v>20</v>
      </c>
      <c r="I206" s="186"/>
      <c r="J206" s="187">
        <f>ROUND(I206*H206,2)</f>
        <v>0</v>
      </c>
      <c r="K206" s="183" t="s">
        <v>171</v>
      </c>
      <c r="L206" s="42"/>
      <c r="M206" s="188" t="s">
        <v>19</v>
      </c>
      <c r="N206" s="189" t="s">
        <v>41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226</v>
      </c>
      <c r="AT206" s="192" t="s">
        <v>167</v>
      </c>
      <c r="AU206" s="192" t="s">
        <v>85</v>
      </c>
      <c r="AY206" s="20" t="s">
        <v>165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226</v>
      </c>
      <c r="BM206" s="192" t="s">
        <v>5469</v>
      </c>
    </row>
    <row r="207" spans="1:65" s="2" customFormat="1" ht="11.25">
      <c r="A207" s="37"/>
      <c r="B207" s="38"/>
      <c r="C207" s="39"/>
      <c r="D207" s="194" t="s">
        <v>172</v>
      </c>
      <c r="E207" s="39"/>
      <c r="F207" s="195" t="s">
        <v>5470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172</v>
      </c>
      <c r="AU207" s="20" t="s">
        <v>85</v>
      </c>
    </row>
    <row r="208" spans="1:65" s="2" customFormat="1" ht="24.2" customHeight="1">
      <c r="A208" s="37"/>
      <c r="B208" s="38"/>
      <c r="C208" s="233" t="s">
        <v>490</v>
      </c>
      <c r="D208" s="233" t="s">
        <v>502</v>
      </c>
      <c r="E208" s="234" t="s">
        <v>5471</v>
      </c>
      <c r="F208" s="235" t="s">
        <v>5472</v>
      </c>
      <c r="G208" s="236" t="s">
        <v>290</v>
      </c>
      <c r="H208" s="237">
        <v>20</v>
      </c>
      <c r="I208" s="238"/>
      <c r="J208" s="239">
        <f>ROUND(I208*H208,2)</f>
        <v>0</v>
      </c>
      <c r="K208" s="235" t="s">
        <v>171</v>
      </c>
      <c r="L208" s="240"/>
      <c r="M208" s="241" t="s">
        <v>19</v>
      </c>
      <c r="N208" s="242" t="s">
        <v>41</v>
      </c>
      <c r="O208" s="67"/>
      <c r="P208" s="190">
        <f>O208*H208</f>
        <v>0</v>
      </c>
      <c r="Q208" s="190">
        <v>1E-3</v>
      </c>
      <c r="R208" s="190">
        <f>Q208*H208</f>
        <v>0.02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297</v>
      </c>
      <c r="AT208" s="192" t="s">
        <v>502</v>
      </c>
      <c r="AU208" s="192" t="s">
        <v>85</v>
      </c>
      <c r="AY208" s="20" t="s">
        <v>165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226</v>
      </c>
      <c r="BM208" s="192" t="s">
        <v>5473</v>
      </c>
    </row>
    <row r="209" spans="1:65" s="12" customFormat="1" ht="20.85" customHeight="1">
      <c r="B209" s="165"/>
      <c r="C209" s="166"/>
      <c r="D209" s="167" t="s">
        <v>68</v>
      </c>
      <c r="E209" s="179" t="s">
        <v>5474</v>
      </c>
      <c r="F209" s="179" t="s">
        <v>4468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SUM(P210:P293)</f>
        <v>0</v>
      </c>
      <c r="Q209" s="173"/>
      <c r="R209" s="174">
        <f>SUM(R210:R293)</f>
        <v>5.9775919999999978</v>
      </c>
      <c r="S209" s="173"/>
      <c r="T209" s="175">
        <f>SUM(T210:T293)</f>
        <v>0</v>
      </c>
      <c r="AR209" s="176" t="s">
        <v>79</v>
      </c>
      <c r="AT209" s="177" t="s">
        <v>68</v>
      </c>
      <c r="AU209" s="177" t="s">
        <v>79</v>
      </c>
      <c r="AY209" s="176" t="s">
        <v>165</v>
      </c>
      <c r="BK209" s="178">
        <f>SUM(BK210:BK293)</f>
        <v>0</v>
      </c>
    </row>
    <row r="210" spans="1:65" s="2" customFormat="1" ht="37.9" customHeight="1">
      <c r="A210" s="37"/>
      <c r="B210" s="38"/>
      <c r="C210" s="181" t="s">
        <v>388</v>
      </c>
      <c r="D210" s="181" t="s">
        <v>167</v>
      </c>
      <c r="E210" s="182" t="s">
        <v>5475</v>
      </c>
      <c r="F210" s="183" t="s">
        <v>5476</v>
      </c>
      <c r="G210" s="184" t="s">
        <v>170</v>
      </c>
      <c r="H210" s="185">
        <v>44</v>
      </c>
      <c r="I210" s="186"/>
      <c r="J210" s="187">
        <f>ROUND(I210*H210,2)</f>
        <v>0</v>
      </c>
      <c r="K210" s="183" t="s">
        <v>171</v>
      </c>
      <c r="L210" s="42"/>
      <c r="M210" s="188" t="s">
        <v>19</v>
      </c>
      <c r="N210" s="189" t="s">
        <v>41</v>
      </c>
      <c r="O210" s="67"/>
      <c r="P210" s="190">
        <f>O210*H210</f>
        <v>0</v>
      </c>
      <c r="Q210" s="190">
        <v>5.2199999999999998E-3</v>
      </c>
      <c r="R210" s="190">
        <f>Q210*H210</f>
        <v>0.22968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226</v>
      </c>
      <c r="AT210" s="192" t="s">
        <v>167</v>
      </c>
      <c r="AU210" s="192" t="s">
        <v>85</v>
      </c>
      <c r="AY210" s="20" t="s">
        <v>165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226</v>
      </c>
      <c r="BM210" s="192" t="s">
        <v>5477</v>
      </c>
    </row>
    <row r="211" spans="1:65" s="2" customFormat="1" ht="11.25">
      <c r="A211" s="37"/>
      <c r="B211" s="38"/>
      <c r="C211" s="39"/>
      <c r="D211" s="194" t="s">
        <v>172</v>
      </c>
      <c r="E211" s="39"/>
      <c r="F211" s="195" t="s">
        <v>5478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172</v>
      </c>
      <c r="AU211" s="20" t="s">
        <v>85</v>
      </c>
    </row>
    <row r="212" spans="1:65" s="13" customFormat="1" ht="11.25">
      <c r="B212" s="199"/>
      <c r="C212" s="200"/>
      <c r="D212" s="201" t="s">
        <v>181</v>
      </c>
      <c r="E212" s="202" t="s">
        <v>19</v>
      </c>
      <c r="F212" s="203" t="s">
        <v>5479</v>
      </c>
      <c r="G212" s="200"/>
      <c r="H212" s="204">
        <v>37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181</v>
      </c>
      <c r="AU212" s="210" t="s">
        <v>85</v>
      </c>
      <c r="AV212" s="13" t="s">
        <v>79</v>
      </c>
      <c r="AW212" s="13" t="s">
        <v>31</v>
      </c>
      <c r="AX212" s="13" t="s">
        <v>69</v>
      </c>
      <c r="AY212" s="210" t="s">
        <v>165</v>
      </c>
    </row>
    <row r="213" spans="1:65" s="13" customFormat="1" ht="11.25">
      <c r="B213" s="199"/>
      <c r="C213" s="200"/>
      <c r="D213" s="201" t="s">
        <v>181</v>
      </c>
      <c r="E213" s="202" t="s">
        <v>19</v>
      </c>
      <c r="F213" s="203" t="s">
        <v>5480</v>
      </c>
      <c r="G213" s="200"/>
      <c r="H213" s="204">
        <v>7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181</v>
      </c>
      <c r="AU213" s="210" t="s">
        <v>85</v>
      </c>
      <c r="AV213" s="13" t="s">
        <v>79</v>
      </c>
      <c r="AW213" s="13" t="s">
        <v>31</v>
      </c>
      <c r="AX213" s="13" t="s">
        <v>69</v>
      </c>
      <c r="AY213" s="210" t="s">
        <v>165</v>
      </c>
    </row>
    <row r="214" spans="1:65" s="15" customFormat="1" ht="11.25">
      <c r="B214" s="221"/>
      <c r="C214" s="222"/>
      <c r="D214" s="201" t="s">
        <v>181</v>
      </c>
      <c r="E214" s="223" t="s">
        <v>19</v>
      </c>
      <c r="F214" s="224" t="s">
        <v>184</v>
      </c>
      <c r="G214" s="222"/>
      <c r="H214" s="225">
        <v>44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181</v>
      </c>
      <c r="AU214" s="231" t="s">
        <v>85</v>
      </c>
      <c r="AV214" s="15" t="s">
        <v>88</v>
      </c>
      <c r="AW214" s="15" t="s">
        <v>31</v>
      </c>
      <c r="AX214" s="15" t="s">
        <v>73</v>
      </c>
      <c r="AY214" s="231" t="s">
        <v>165</v>
      </c>
    </row>
    <row r="215" spans="1:65" s="2" customFormat="1" ht="37.9" customHeight="1">
      <c r="A215" s="37"/>
      <c r="B215" s="38"/>
      <c r="C215" s="181" t="s">
        <v>501</v>
      </c>
      <c r="D215" s="181" t="s">
        <v>167</v>
      </c>
      <c r="E215" s="182" t="s">
        <v>5481</v>
      </c>
      <c r="F215" s="183" t="s">
        <v>5482</v>
      </c>
      <c r="G215" s="184" t="s">
        <v>170</v>
      </c>
      <c r="H215" s="185">
        <v>45</v>
      </c>
      <c r="I215" s="186"/>
      <c r="J215" s="187">
        <f>ROUND(I215*H215,2)</f>
        <v>0</v>
      </c>
      <c r="K215" s="183" t="s">
        <v>171</v>
      </c>
      <c r="L215" s="42"/>
      <c r="M215" s="188" t="s">
        <v>19</v>
      </c>
      <c r="N215" s="189" t="s">
        <v>41</v>
      </c>
      <c r="O215" s="67"/>
      <c r="P215" s="190">
        <f>O215*H215</f>
        <v>0</v>
      </c>
      <c r="Q215" s="190">
        <v>1.67E-3</v>
      </c>
      <c r="R215" s="190">
        <f>Q215*H215</f>
        <v>7.5150000000000008E-2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226</v>
      </c>
      <c r="AT215" s="192" t="s">
        <v>167</v>
      </c>
      <c r="AU215" s="192" t="s">
        <v>85</v>
      </c>
      <c r="AY215" s="20" t="s">
        <v>165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79</v>
      </c>
      <c r="BK215" s="193">
        <f>ROUND(I215*H215,2)</f>
        <v>0</v>
      </c>
      <c r="BL215" s="20" t="s">
        <v>226</v>
      </c>
      <c r="BM215" s="192" t="s">
        <v>5483</v>
      </c>
    </row>
    <row r="216" spans="1:65" s="2" customFormat="1" ht="11.25">
      <c r="A216" s="37"/>
      <c r="B216" s="38"/>
      <c r="C216" s="39"/>
      <c r="D216" s="194" t="s">
        <v>172</v>
      </c>
      <c r="E216" s="39"/>
      <c r="F216" s="195" t="s">
        <v>5484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172</v>
      </c>
      <c r="AU216" s="20" t="s">
        <v>85</v>
      </c>
    </row>
    <row r="217" spans="1:65" s="2" customFormat="1" ht="37.9" customHeight="1">
      <c r="A217" s="37"/>
      <c r="B217" s="38"/>
      <c r="C217" s="181" t="s">
        <v>400</v>
      </c>
      <c r="D217" s="181" t="s">
        <v>167</v>
      </c>
      <c r="E217" s="182" t="s">
        <v>5485</v>
      </c>
      <c r="F217" s="183" t="s">
        <v>5486</v>
      </c>
      <c r="G217" s="184" t="s">
        <v>170</v>
      </c>
      <c r="H217" s="185">
        <v>223</v>
      </c>
      <c r="I217" s="186"/>
      <c r="J217" s="187">
        <f>ROUND(I217*H217,2)</f>
        <v>0</v>
      </c>
      <c r="K217" s="183" t="s">
        <v>171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3.4399999999999999E-3</v>
      </c>
      <c r="R217" s="190">
        <f>Q217*H217</f>
        <v>0.76712000000000002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226</v>
      </c>
      <c r="AT217" s="192" t="s">
        <v>167</v>
      </c>
      <c r="AU217" s="192" t="s">
        <v>85</v>
      </c>
      <c r="AY217" s="20" t="s">
        <v>165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226</v>
      </c>
      <c r="BM217" s="192" t="s">
        <v>5487</v>
      </c>
    </row>
    <row r="218" spans="1:65" s="2" customFormat="1" ht="11.25">
      <c r="A218" s="37"/>
      <c r="B218" s="38"/>
      <c r="C218" s="39"/>
      <c r="D218" s="194" t="s">
        <v>172</v>
      </c>
      <c r="E218" s="39"/>
      <c r="F218" s="195" t="s">
        <v>5488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172</v>
      </c>
      <c r="AU218" s="20" t="s">
        <v>85</v>
      </c>
    </row>
    <row r="219" spans="1:65" s="13" customFormat="1" ht="11.25">
      <c r="B219" s="199"/>
      <c r="C219" s="200"/>
      <c r="D219" s="201" t="s">
        <v>181</v>
      </c>
      <c r="E219" s="202" t="s">
        <v>19</v>
      </c>
      <c r="F219" s="203" t="s">
        <v>5489</v>
      </c>
      <c r="G219" s="200"/>
      <c r="H219" s="204">
        <v>89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181</v>
      </c>
      <c r="AU219" s="210" t="s">
        <v>85</v>
      </c>
      <c r="AV219" s="13" t="s">
        <v>79</v>
      </c>
      <c r="AW219" s="13" t="s">
        <v>31</v>
      </c>
      <c r="AX219" s="13" t="s">
        <v>69</v>
      </c>
      <c r="AY219" s="210" t="s">
        <v>165</v>
      </c>
    </row>
    <row r="220" spans="1:65" s="13" customFormat="1" ht="11.25">
      <c r="B220" s="199"/>
      <c r="C220" s="200"/>
      <c r="D220" s="201" t="s">
        <v>181</v>
      </c>
      <c r="E220" s="202" t="s">
        <v>19</v>
      </c>
      <c r="F220" s="203" t="s">
        <v>5490</v>
      </c>
      <c r="G220" s="200"/>
      <c r="H220" s="204">
        <v>82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181</v>
      </c>
      <c r="AU220" s="210" t="s">
        <v>85</v>
      </c>
      <c r="AV220" s="13" t="s">
        <v>79</v>
      </c>
      <c r="AW220" s="13" t="s">
        <v>31</v>
      </c>
      <c r="AX220" s="13" t="s">
        <v>69</v>
      </c>
      <c r="AY220" s="210" t="s">
        <v>165</v>
      </c>
    </row>
    <row r="221" spans="1:65" s="13" customFormat="1" ht="11.25">
      <c r="B221" s="199"/>
      <c r="C221" s="200"/>
      <c r="D221" s="201" t="s">
        <v>181</v>
      </c>
      <c r="E221" s="202" t="s">
        <v>19</v>
      </c>
      <c r="F221" s="203" t="s">
        <v>5491</v>
      </c>
      <c r="G221" s="200"/>
      <c r="H221" s="204">
        <v>52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181</v>
      </c>
      <c r="AU221" s="210" t="s">
        <v>85</v>
      </c>
      <c r="AV221" s="13" t="s">
        <v>79</v>
      </c>
      <c r="AW221" s="13" t="s">
        <v>31</v>
      </c>
      <c r="AX221" s="13" t="s">
        <v>69</v>
      </c>
      <c r="AY221" s="210" t="s">
        <v>165</v>
      </c>
    </row>
    <row r="222" spans="1:65" s="15" customFormat="1" ht="11.25">
      <c r="B222" s="221"/>
      <c r="C222" s="222"/>
      <c r="D222" s="201" t="s">
        <v>181</v>
      </c>
      <c r="E222" s="223" t="s">
        <v>19</v>
      </c>
      <c r="F222" s="224" t="s">
        <v>184</v>
      </c>
      <c r="G222" s="222"/>
      <c r="H222" s="225">
        <v>223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181</v>
      </c>
      <c r="AU222" s="231" t="s">
        <v>85</v>
      </c>
      <c r="AV222" s="15" t="s">
        <v>88</v>
      </c>
      <c r="AW222" s="15" t="s">
        <v>31</v>
      </c>
      <c r="AX222" s="15" t="s">
        <v>73</v>
      </c>
      <c r="AY222" s="231" t="s">
        <v>165</v>
      </c>
    </row>
    <row r="223" spans="1:65" s="2" customFormat="1" ht="24.2" customHeight="1">
      <c r="A223" s="37"/>
      <c r="B223" s="38"/>
      <c r="C223" s="181" t="s">
        <v>513</v>
      </c>
      <c r="D223" s="181" t="s">
        <v>167</v>
      </c>
      <c r="E223" s="182" t="s">
        <v>5492</v>
      </c>
      <c r="F223" s="183" t="s">
        <v>5493</v>
      </c>
      <c r="G223" s="184" t="s">
        <v>290</v>
      </c>
      <c r="H223" s="185">
        <v>10</v>
      </c>
      <c r="I223" s="186"/>
      <c r="J223" s="187">
        <f>ROUND(I223*H223,2)</f>
        <v>0</v>
      </c>
      <c r="K223" s="183" t="s">
        <v>171</v>
      </c>
      <c r="L223" s="42"/>
      <c r="M223" s="188" t="s">
        <v>19</v>
      </c>
      <c r="N223" s="189" t="s">
        <v>41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226</v>
      </c>
      <c r="AT223" s="192" t="s">
        <v>167</v>
      </c>
      <c r="AU223" s="192" t="s">
        <v>85</v>
      </c>
      <c r="AY223" s="20" t="s">
        <v>165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79</v>
      </c>
      <c r="BK223" s="193">
        <f>ROUND(I223*H223,2)</f>
        <v>0</v>
      </c>
      <c r="BL223" s="20" t="s">
        <v>226</v>
      </c>
      <c r="BM223" s="192" t="s">
        <v>5494</v>
      </c>
    </row>
    <row r="224" spans="1:65" s="2" customFormat="1" ht="11.25">
      <c r="A224" s="37"/>
      <c r="B224" s="38"/>
      <c r="C224" s="39"/>
      <c r="D224" s="194" t="s">
        <v>172</v>
      </c>
      <c r="E224" s="39"/>
      <c r="F224" s="195" t="s">
        <v>5495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172</v>
      </c>
      <c r="AU224" s="20" t="s">
        <v>85</v>
      </c>
    </row>
    <row r="225" spans="1:65" s="13" customFormat="1" ht="11.25">
      <c r="B225" s="199"/>
      <c r="C225" s="200"/>
      <c r="D225" s="201" t="s">
        <v>181</v>
      </c>
      <c r="E225" s="202" t="s">
        <v>19</v>
      </c>
      <c r="F225" s="203" t="s">
        <v>5496</v>
      </c>
      <c r="G225" s="200"/>
      <c r="H225" s="204">
        <v>10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181</v>
      </c>
      <c r="AU225" s="210" t="s">
        <v>85</v>
      </c>
      <c r="AV225" s="13" t="s">
        <v>79</v>
      </c>
      <c r="AW225" s="13" t="s">
        <v>31</v>
      </c>
      <c r="AX225" s="13" t="s">
        <v>73</v>
      </c>
      <c r="AY225" s="210" t="s">
        <v>165</v>
      </c>
    </row>
    <row r="226" spans="1:65" s="2" customFormat="1" ht="16.5" customHeight="1">
      <c r="A226" s="37"/>
      <c r="B226" s="38"/>
      <c r="C226" s="233" t="s">
        <v>421</v>
      </c>
      <c r="D226" s="233" t="s">
        <v>502</v>
      </c>
      <c r="E226" s="234" t="s">
        <v>5497</v>
      </c>
      <c r="F226" s="235" t="s">
        <v>5498</v>
      </c>
      <c r="G226" s="236" t="s">
        <v>290</v>
      </c>
      <c r="H226" s="237">
        <v>5</v>
      </c>
      <c r="I226" s="238"/>
      <c r="J226" s="239">
        <f>ROUND(I226*H226,2)</f>
        <v>0</v>
      </c>
      <c r="K226" s="235" t="s">
        <v>171</v>
      </c>
      <c r="L226" s="240"/>
      <c r="M226" s="241" t="s">
        <v>19</v>
      </c>
      <c r="N226" s="242" t="s">
        <v>41</v>
      </c>
      <c r="O226" s="67"/>
      <c r="P226" s="190">
        <f>O226*H226</f>
        <v>0</v>
      </c>
      <c r="Q226" s="190">
        <v>2E-3</v>
      </c>
      <c r="R226" s="190">
        <f>Q226*H226</f>
        <v>0.01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297</v>
      </c>
      <c r="AT226" s="192" t="s">
        <v>502</v>
      </c>
      <c r="AU226" s="192" t="s">
        <v>85</v>
      </c>
      <c r="AY226" s="20" t="s">
        <v>165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79</v>
      </c>
      <c r="BK226" s="193">
        <f>ROUND(I226*H226,2)</f>
        <v>0</v>
      </c>
      <c r="BL226" s="20" t="s">
        <v>226</v>
      </c>
      <c r="BM226" s="192" t="s">
        <v>5499</v>
      </c>
    </row>
    <row r="227" spans="1:65" s="2" customFormat="1" ht="16.5" customHeight="1">
      <c r="A227" s="37"/>
      <c r="B227" s="38"/>
      <c r="C227" s="233" t="s">
        <v>523</v>
      </c>
      <c r="D227" s="233" t="s">
        <v>502</v>
      </c>
      <c r="E227" s="234" t="s">
        <v>5500</v>
      </c>
      <c r="F227" s="235" t="s">
        <v>5501</v>
      </c>
      <c r="G227" s="236" t="s">
        <v>290</v>
      </c>
      <c r="H227" s="237">
        <v>5</v>
      </c>
      <c r="I227" s="238"/>
      <c r="J227" s="239">
        <f>ROUND(I227*H227,2)</f>
        <v>0</v>
      </c>
      <c r="K227" s="235" t="s">
        <v>171</v>
      </c>
      <c r="L227" s="240"/>
      <c r="M227" s="241" t="s">
        <v>19</v>
      </c>
      <c r="N227" s="242" t="s">
        <v>41</v>
      </c>
      <c r="O227" s="67"/>
      <c r="P227" s="190">
        <f>O227*H227</f>
        <v>0</v>
      </c>
      <c r="Q227" s="190">
        <v>2.2000000000000001E-3</v>
      </c>
      <c r="R227" s="190">
        <f>Q227*H227</f>
        <v>1.1000000000000001E-2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297</v>
      </c>
      <c r="AT227" s="192" t="s">
        <v>502</v>
      </c>
      <c r="AU227" s="192" t="s">
        <v>85</v>
      </c>
      <c r="AY227" s="20" t="s">
        <v>165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226</v>
      </c>
      <c r="BM227" s="192" t="s">
        <v>5502</v>
      </c>
    </row>
    <row r="228" spans="1:65" s="2" customFormat="1" ht="24.2" customHeight="1">
      <c r="A228" s="37"/>
      <c r="B228" s="38"/>
      <c r="C228" s="181" t="s">
        <v>429</v>
      </c>
      <c r="D228" s="181" t="s">
        <v>167</v>
      </c>
      <c r="E228" s="182" t="s">
        <v>5503</v>
      </c>
      <c r="F228" s="183" t="s">
        <v>5504</v>
      </c>
      <c r="G228" s="184" t="s">
        <v>290</v>
      </c>
      <c r="H228" s="185">
        <v>16</v>
      </c>
      <c r="I228" s="186"/>
      <c r="J228" s="187">
        <f>ROUND(I228*H228,2)</f>
        <v>0</v>
      </c>
      <c r="K228" s="183" t="s">
        <v>171</v>
      </c>
      <c r="L228" s="42"/>
      <c r="M228" s="188" t="s">
        <v>19</v>
      </c>
      <c r="N228" s="189" t="s">
        <v>41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226</v>
      </c>
      <c r="AT228" s="192" t="s">
        <v>167</v>
      </c>
      <c r="AU228" s="192" t="s">
        <v>85</v>
      </c>
      <c r="AY228" s="20" t="s">
        <v>165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79</v>
      </c>
      <c r="BK228" s="193">
        <f>ROUND(I228*H228,2)</f>
        <v>0</v>
      </c>
      <c r="BL228" s="20" t="s">
        <v>226</v>
      </c>
      <c r="BM228" s="192" t="s">
        <v>5505</v>
      </c>
    </row>
    <row r="229" spans="1:65" s="2" customFormat="1" ht="11.25">
      <c r="A229" s="37"/>
      <c r="B229" s="38"/>
      <c r="C229" s="39"/>
      <c r="D229" s="194" t="s">
        <v>172</v>
      </c>
      <c r="E229" s="39"/>
      <c r="F229" s="195" t="s">
        <v>5506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172</v>
      </c>
      <c r="AU229" s="20" t="s">
        <v>85</v>
      </c>
    </row>
    <row r="230" spans="1:65" s="13" customFormat="1" ht="11.25">
      <c r="B230" s="199"/>
      <c r="C230" s="200"/>
      <c r="D230" s="201" t="s">
        <v>181</v>
      </c>
      <c r="E230" s="202" t="s">
        <v>19</v>
      </c>
      <c r="F230" s="203" t="s">
        <v>5507</v>
      </c>
      <c r="G230" s="200"/>
      <c r="H230" s="204">
        <v>16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181</v>
      </c>
      <c r="AU230" s="210" t="s">
        <v>85</v>
      </c>
      <c r="AV230" s="13" t="s">
        <v>79</v>
      </c>
      <c r="AW230" s="13" t="s">
        <v>31</v>
      </c>
      <c r="AX230" s="13" t="s">
        <v>73</v>
      </c>
      <c r="AY230" s="210" t="s">
        <v>165</v>
      </c>
    </row>
    <row r="231" spans="1:65" s="2" customFormat="1" ht="16.5" customHeight="1">
      <c r="A231" s="37"/>
      <c r="B231" s="38"/>
      <c r="C231" s="233" t="s">
        <v>534</v>
      </c>
      <c r="D231" s="233" t="s">
        <v>502</v>
      </c>
      <c r="E231" s="234" t="s">
        <v>5508</v>
      </c>
      <c r="F231" s="235" t="s">
        <v>5509</v>
      </c>
      <c r="G231" s="236" t="s">
        <v>290</v>
      </c>
      <c r="H231" s="237">
        <v>8</v>
      </c>
      <c r="I231" s="238"/>
      <c r="J231" s="239">
        <f>ROUND(I231*H231,2)</f>
        <v>0</v>
      </c>
      <c r="K231" s="235" t="s">
        <v>171</v>
      </c>
      <c r="L231" s="240"/>
      <c r="M231" s="241" t="s">
        <v>19</v>
      </c>
      <c r="N231" s="242" t="s">
        <v>41</v>
      </c>
      <c r="O231" s="67"/>
      <c r="P231" s="190">
        <f>O231*H231</f>
        <v>0</v>
      </c>
      <c r="Q231" s="190">
        <v>2.9999999999999997E-4</v>
      </c>
      <c r="R231" s="190">
        <f>Q231*H231</f>
        <v>2.3999999999999998E-3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297</v>
      </c>
      <c r="AT231" s="192" t="s">
        <v>502</v>
      </c>
      <c r="AU231" s="192" t="s">
        <v>85</v>
      </c>
      <c r="AY231" s="20" t="s">
        <v>165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226</v>
      </c>
      <c r="BM231" s="192" t="s">
        <v>5510</v>
      </c>
    </row>
    <row r="232" spans="1:65" s="2" customFormat="1" ht="16.5" customHeight="1">
      <c r="A232" s="37"/>
      <c r="B232" s="38"/>
      <c r="C232" s="233" t="s">
        <v>436</v>
      </c>
      <c r="D232" s="233" t="s">
        <v>502</v>
      </c>
      <c r="E232" s="234" t="s">
        <v>5511</v>
      </c>
      <c r="F232" s="235" t="s">
        <v>5512</v>
      </c>
      <c r="G232" s="236" t="s">
        <v>290</v>
      </c>
      <c r="H232" s="237">
        <v>8</v>
      </c>
      <c r="I232" s="238"/>
      <c r="J232" s="239">
        <f>ROUND(I232*H232,2)</f>
        <v>0</v>
      </c>
      <c r="K232" s="235" t="s">
        <v>171</v>
      </c>
      <c r="L232" s="240"/>
      <c r="M232" s="241" t="s">
        <v>19</v>
      </c>
      <c r="N232" s="242" t="s">
        <v>41</v>
      </c>
      <c r="O232" s="67"/>
      <c r="P232" s="190">
        <f>O232*H232</f>
        <v>0</v>
      </c>
      <c r="Q232" s="190">
        <v>1.9E-3</v>
      </c>
      <c r="R232" s="190">
        <f>Q232*H232</f>
        <v>1.52E-2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297</v>
      </c>
      <c r="AT232" s="192" t="s">
        <v>502</v>
      </c>
      <c r="AU232" s="192" t="s">
        <v>85</v>
      </c>
      <c r="AY232" s="20" t="s">
        <v>165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226</v>
      </c>
      <c r="BM232" s="192" t="s">
        <v>5513</v>
      </c>
    </row>
    <row r="233" spans="1:65" s="2" customFormat="1" ht="37.9" customHeight="1">
      <c r="A233" s="37"/>
      <c r="B233" s="38"/>
      <c r="C233" s="181" t="s">
        <v>554</v>
      </c>
      <c r="D233" s="181" t="s">
        <v>167</v>
      </c>
      <c r="E233" s="182" t="s">
        <v>5514</v>
      </c>
      <c r="F233" s="183" t="s">
        <v>5515</v>
      </c>
      <c r="G233" s="184" t="s">
        <v>170</v>
      </c>
      <c r="H233" s="185">
        <v>101</v>
      </c>
      <c r="I233" s="186"/>
      <c r="J233" s="187">
        <f>ROUND(I233*H233,2)</f>
        <v>0</v>
      </c>
      <c r="K233" s="183" t="s">
        <v>171</v>
      </c>
      <c r="L233" s="42"/>
      <c r="M233" s="188" t="s">
        <v>19</v>
      </c>
      <c r="N233" s="189" t="s">
        <v>41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226</v>
      </c>
      <c r="AT233" s="192" t="s">
        <v>167</v>
      </c>
      <c r="AU233" s="192" t="s">
        <v>85</v>
      </c>
      <c r="AY233" s="20" t="s">
        <v>165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226</v>
      </c>
      <c r="BM233" s="192" t="s">
        <v>5516</v>
      </c>
    </row>
    <row r="234" spans="1:65" s="2" customFormat="1" ht="11.25">
      <c r="A234" s="37"/>
      <c r="B234" s="38"/>
      <c r="C234" s="39"/>
      <c r="D234" s="194" t="s">
        <v>172</v>
      </c>
      <c r="E234" s="39"/>
      <c r="F234" s="195" t="s">
        <v>5517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172</v>
      </c>
      <c r="AU234" s="20" t="s">
        <v>85</v>
      </c>
    </row>
    <row r="235" spans="1:65" s="13" customFormat="1" ht="11.25">
      <c r="B235" s="199"/>
      <c r="C235" s="200"/>
      <c r="D235" s="201" t="s">
        <v>181</v>
      </c>
      <c r="E235" s="202" t="s">
        <v>19</v>
      </c>
      <c r="F235" s="203" t="s">
        <v>5518</v>
      </c>
      <c r="G235" s="200"/>
      <c r="H235" s="204">
        <v>5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181</v>
      </c>
      <c r="AU235" s="210" t="s">
        <v>85</v>
      </c>
      <c r="AV235" s="13" t="s">
        <v>79</v>
      </c>
      <c r="AW235" s="13" t="s">
        <v>31</v>
      </c>
      <c r="AX235" s="13" t="s">
        <v>69</v>
      </c>
      <c r="AY235" s="210" t="s">
        <v>165</v>
      </c>
    </row>
    <row r="236" spans="1:65" s="13" customFormat="1" ht="11.25">
      <c r="B236" s="199"/>
      <c r="C236" s="200"/>
      <c r="D236" s="201" t="s">
        <v>181</v>
      </c>
      <c r="E236" s="202" t="s">
        <v>19</v>
      </c>
      <c r="F236" s="203" t="s">
        <v>5519</v>
      </c>
      <c r="G236" s="200"/>
      <c r="H236" s="204">
        <v>30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181</v>
      </c>
      <c r="AU236" s="210" t="s">
        <v>85</v>
      </c>
      <c r="AV236" s="13" t="s">
        <v>79</v>
      </c>
      <c r="AW236" s="13" t="s">
        <v>31</v>
      </c>
      <c r="AX236" s="13" t="s">
        <v>69</v>
      </c>
      <c r="AY236" s="210" t="s">
        <v>165</v>
      </c>
    </row>
    <row r="237" spans="1:65" s="13" customFormat="1" ht="11.25">
      <c r="B237" s="199"/>
      <c r="C237" s="200"/>
      <c r="D237" s="201" t="s">
        <v>181</v>
      </c>
      <c r="E237" s="202" t="s">
        <v>19</v>
      </c>
      <c r="F237" s="203" t="s">
        <v>5520</v>
      </c>
      <c r="G237" s="200"/>
      <c r="H237" s="204">
        <v>16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181</v>
      </c>
      <c r="AU237" s="210" t="s">
        <v>85</v>
      </c>
      <c r="AV237" s="13" t="s">
        <v>79</v>
      </c>
      <c r="AW237" s="13" t="s">
        <v>31</v>
      </c>
      <c r="AX237" s="13" t="s">
        <v>69</v>
      </c>
      <c r="AY237" s="210" t="s">
        <v>165</v>
      </c>
    </row>
    <row r="238" spans="1:65" s="13" customFormat="1" ht="11.25">
      <c r="B238" s="199"/>
      <c r="C238" s="200"/>
      <c r="D238" s="201" t="s">
        <v>181</v>
      </c>
      <c r="E238" s="202" t="s">
        <v>19</v>
      </c>
      <c r="F238" s="203" t="s">
        <v>5521</v>
      </c>
      <c r="G238" s="200"/>
      <c r="H238" s="204">
        <v>18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181</v>
      </c>
      <c r="AU238" s="210" t="s">
        <v>85</v>
      </c>
      <c r="AV238" s="13" t="s">
        <v>79</v>
      </c>
      <c r="AW238" s="13" t="s">
        <v>31</v>
      </c>
      <c r="AX238" s="13" t="s">
        <v>69</v>
      </c>
      <c r="AY238" s="210" t="s">
        <v>165</v>
      </c>
    </row>
    <row r="239" spans="1:65" s="13" customFormat="1" ht="11.25">
      <c r="B239" s="199"/>
      <c r="C239" s="200"/>
      <c r="D239" s="201" t="s">
        <v>181</v>
      </c>
      <c r="E239" s="202" t="s">
        <v>19</v>
      </c>
      <c r="F239" s="203" t="s">
        <v>5522</v>
      </c>
      <c r="G239" s="200"/>
      <c r="H239" s="204">
        <v>32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181</v>
      </c>
      <c r="AU239" s="210" t="s">
        <v>85</v>
      </c>
      <c r="AV239" s="13" t="s">
        <v>79</v>
      </c>
      <c r="AW239" s="13" t="s">
        <v>31</v>
      </c>
      <c r="AX239" s="13" t="s">
        <v>69</v>
      </c>
      <c r="AY239" s="210" t="s">
        <v>165</v>
      </c>
    </row>
    <row r="240" spans="1:65" s="15" customFormat="1" ht="11.25">
      <c r="B240" s="221"/>
      <c r="C240" s="222"/>
      <c r="D240" s="201" t="s">
        <v>181</v>
      </c>
      <c r="E240" s="223" t="s">
        <v>19</v>
      </c>
      <c r="F240" s="224" t="s">
        <v>184</v>
      </c>
      <c r="G240" s="222"/>
      <c r="H240" s="225">
        <v>101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181</v>
      </c>
      <c r="AU240" s="231" t="s">
        <v>85</v>
      </c>
      <c r="AV240" s="15" t="s">
        <v>88</v>
      </c>
      <c r="AW240" s="15" t="s">
        <v>31</v>
      </c>
      <c r="AX240" s="15" t="s">
        <v>73</v>
      </c>
      <c r="AY240" s="231" t="s">
        <v>165</v>
      </c>
    </row>
    <row r="241" spans="1:65" s="2" customFormat="1" ht="33" customHeight="1">
      <c r="A241" s="37"/>
      <c r="B241" s="38"/>
      <c r="C241" s="233" t="s">
        <v>441</v>
      </c>
      <c r="D241" s="233" t="s">
        <v>502</v>
      </c>
      <c r="E241" s="234" t="s">
        <v>5523</v>
      </c>
      <c r="F241" s="235" t="s">
        <v>5524</v>
      </c>
      <c r="G241" s="236" t="s">
        <v>170</v>
      </c>
      <c r="H241" s="237">
        <v>30</v>
      </c>
      <c r="I241" s="238"/>
      <c r="J241" s="239">
        <f>ROUND(I241*H241,2)</f>
        <v>0</v>
      </c>
      <c r="K241" s="235" t="s">
        <v>171</v>
      </c>
      <c r="L241" s="240"/>
      <c r="M241" s="241" t="s">
        <v>19</v>
      </c>
      <c r="N241" s="242" t="s">
        <v>41</v>
      </c>
      <c r="O241" s="67"/>
      <c r="P241" s="190">
        <f>O241*H241</f>
        <v>0</v>
      </c>
      <c r="Q241" s="190">
        <v>5.4000000000000003E-3</v>
      </c>
      <c r="R241" s="190">
        <f>Q241*H241</f>
        <v>0.16200000000000001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297</v>
      </c>
      <c r="AT241" s="192" t="s">
        <v>502</v>
      </c>
      <c r="AU241" s="192" t="s">
        <v>85</v>
      </c>
      <c r="AY241" s="20" t="s">
        <v>165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79</v>
      </c>
      <c r="BK241" s="193">
        <f>ROUND(I241*H241,2)</f>
        <v>0</v>
      </c>
      <c r="BL241" s="20" t="s">
        <v>226</v>
      </c>
      <c r="BM241" s="192" t="s">
        <v>5525</v>
      </c>
    </row>
    <row r="242" spans="1:65" s="13" customFormat="1" ht="11.25">
      <c r="B242" s="199"/>
      <c r="C242" s="200"/>
      <c r="D242" s="201" t="s">
        <v>181</v>
      </c>
      <c r="E242" s="200"/>
      <c r="F242" s="203" t="s">
        <v>5526</v>
      </c>
      <c r="G242" s="200"/>
      <c r="H242" s="204">
        <v>30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181</v>
      </c>
      <c r="AU242" s="210" t="s">
        <v>85</v>
      </c>
      <c r="AV242" s="13" t="s">
        <v>79</v>
      </c>
      <c r="AW242" s="13" t="s">
        <v>4</v>
      </c>
      <c r="AX242" s="13" t="s">
        <v>73</v>
      </c>
      <c r="AY242" s="210" t="s">
        <v>165</v>
      </c>
    </row>
    <row r="243" spans="1:65" s="2" customFormat="1" ht="33" customHeight="1">
      <c r="A243" s="37"/>
      <c r="B243" s="38"/>
      <c r="C243" s="233" t="s">
        <v>565</v>
      </c>
      <c r="D243" s="233" t="s">
        <v>502</v>
      </c>
      <c r="E243" s="234" t="s">
        <v>5527</v>
      </c>
      <c r="F243" s="235" t="s">
        <v>5528</v>
      </c>
      <c r="G243" s="236" t="s">
        <v>170</v>
      </c>
      <c r="H243" s="237">
        <v>18</v>
      </c>
      <c r="I243" s="238"/>
      <c r="J243" s="239">
        <f>ROUND(I243*H243,2)</f>
        <v>0</v>
      </c>
      <c r="K243" s="235" t="s">
        <v>171</v>
      </c>
      <c r="L243" s="240"/>
      <c r="M243" s="241" t="s">
        <v>19</v>
      </c>
      <c r="N243" s="242" t="s">
        <v>41</v>
      </c>
      <c r="O243" s="67"/>
      <c r="P243" s="190">
        <f>O243*H243</f>
        <v>0</v>
      </c>
      <c r="Q243" s="190">
        <v>7.9000000000000008E-3</v>
      </c>
      <c r="R243" s="190">
        <f>Q243*H243</f>
        <v>0.14220000000000002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297</v>
      </c>
      <c r="AT243" s="192" t="s">
        <v>502</v>
      </c>
      <c r="AU243" s="192" t="s">
        <v>85</v>
      </c>
      <c r="AY243" s="20" t="s">
        <v>165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226</v>
      </c>
      <c r="BM243" s="192" t="s">
        <v>5529</v>
      </c>
    </row>
    <row r="244" spans="1:65" s="13" customFormat="1" ht="11.25">
      <c r="B244" s="199"/>
      <c r="C244" s="200"/>
      <c r="D244" s="201" t="s">
        <v>181</v>
      </c>
      <c r="E244" s="200"/>
      <c r="F244" s="203" t="s">
        <v>5530</v>
      </c>
      <c r="G244" s="200"/>
      <c r="H244" s="204">
        <v>18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181</v>
      </c>
      <c r="AU244" s="210" t="s">
        <v>85</v>
      </c>
      <c r="AV244" s="13" t="s">
        <v>79</v>
      </c>
      <c r="AW244" s="13" t="s">
        <v>4</v>
      </c>
      <c r="AX244" s="13" t="s">
        <v>73</v>
      </c>
      <c r="AY244" s="210" t="s">
        <v>165</v>
      </c>
    </row>
    <row r="245" spans="1:65" s="2" customFormat="1" ht="33" customHeight="1">
      <c r="A245" s="37"/>
      <c r="B245" s="38"/>
      <c r="C245" s="233" t="s">
        <v>446</v>
      </c>
      <c r="D245" s="233" t="s">
        <v>502</v>
      </c>
      <c r="E245" s="234" t="s">
        <v>5531</v>
      </c>
      <c r="F245" s="235" t="s">
        <v>5532</v>
      </c>
      <c r="G245" s="236" t="s">
        <v>170</v>
      </c>
      <c r="H245" s="237">
        <v>5</v>
      </c>
      <c r="I245" s="238"/>
      <c r="J245" s="239">
        <f>ROUND(I245*H245,2)</f>
        <v>0</v>
      </c>
      <c r="K245" s="235" t="s">
        <v>171</v>
      </c>
      <c r="L245" s="240"/>
      <c r="M245" s="241" t="s">
        <v>19</v>
      </c>
      <c r="N245" s="242" t="s">
        <v>41</v>
      </c>
      <c r="O245" s="67"/>
      <c r="P245" s="190">
        <f>O245*H245</f>
        <v>0</v>
      </c>
      <c r="Q245" s="190">
        <v>9.5999999999999992E-3</v>
      </c>
      <c r="R245" s="190">
        <f>Q245*H245</f>
        <v>4.7999999999999994E-2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297</v>
      </c>
      <c r="AT245" s="192" t="s">
        <v>502</v>
      </c>
      <c r="AU245" s="192" t="s">
        <v>85</v>
      </c>
      <c r="AY245" s="20" t="s">
        <v>165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79</v>
      </c>
      <c r="BK245" s="193">
        <f>ROUND(I245*H245,2)</f>
        <v>0</v>
      </c>
      <c r="BL245" s="20" t="s">
        <v>226</v>
      </c>
      <c r="BM245" s="192" t="s">
        <v>5533</v>
      </c>
    </row>
    <row r="246" spans="1:65" s="13" customFormat="1" ht="11.25">
      <c r="B246" s="199"/>
      <c r="C246" s="200"/>
      <c r="D246" s="201" t="s">
        <v>181</v>
      </c>
      <c r="E246" s="200"/>
      <c r="F246" s="203" t="s">
        <v>5534</v>
      </c>
      <c r="G246" s="200"/>
      <c r="H246" s="204">
        <v>5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181</v>
      </c>
      <c r="AU246" s="210" t="s">
        <v>85</v>
      </c>
      <c r="AV246" s="13" t="s">
        <v>79</v>
      </c>
      <c r="AW246" s="13" t="s">
        <v>4</v>
      </c>
      <c r="AX246" s="13" t="s">
        <v>73</v>
      </c>
      <c r="AY246" s="210" t="s">
        <v>165</v>
      </c>
    </row>
    <row r="247" spans="1:65" s="2" customFormat="1" ht="33" customHeight="1">
      <c r="A247" s="37"/>
      <c r="B247" s="38"/>
      <c r="C247" s="233" t="s">
        <v>580</v>
      </c>
      <c r="D247" s="233" t="s">
        <v>502</v>
      </c>
      <c r="E247" s="234" t="s">
        <v>5535</v>
      </c>
      <c r="F247" s="235" t="s">
        <v>5536</v>
      </c>
      <c r="G247" s="236" t="s">
        <v>170</v>
      </c>
      <c r="H247" s="237">
        <v>16</v>
      </c>
      <c r="I247" s="238"/>
      <c r="J247" s="239">
        <f>ROUND(I247*H247,2)</f>
        <v>0</v>
      </c>
      <c r="K247" s="235" t="s">
        <v>171</v>
      </c>
      <c r="L247" s="240"/>
      <c r="M247" s="241" t="s">
        <v>19</v>
      </c>
      <c r="N247" s="242" t="s">
        <v>41</v>
      </c>
      <c r="O247" s="67"/>
      <c r="P247" s="190">
        <f>O247*H247</f>
        <v>0</v>
      </c>
      <c r="Q247" s="190">
        <v>1.0200000000000001E-2</v>
      </c>
      <c r="R247" s="190">
        <f>Q247*H247</f>
        <v>0.16320000000000001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297</v>
      </c>
      <c r="AT247" s="192" t="s">
        <v>502</v>
      </c>
      <c r="AU247" s="192" t="s">
        <v>85</v>
      </c>
      <c r="AY247" s="20" t="s">
        <v>165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79</v>
      </c>
      <c r="BK247" s="193">
        <f>ROUND(I247*H247,2)</f>
        <v>0</v>
      </c>
      <c r="BL247" s="20" t="s">
        <v>226</v>
      </c>
      <c r="BM247" s="192" t="s">
        <v>5537</v>
      </c>
    </row>
    <row r="248" spans="1:65" s="13" customFormat="1" ht="11.25">
      <c r="B248" s="199"/>
      <c r="C248" s="200"/>
      <c r="D248" s="201" t="s">
        <v>181</v>
      </c>
      <c r="E248" s="200"/>
      <c r="F248" s="203" t="s">
        <v>5538</v>
      </c>
      <c r="G248" s="200"/>
      <c r="H248" s="204">
        <v>16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181</v>
      </c>
      <c r="AU248" s="210" t="s">
        <v>85</v>
      </c>
      <c r="AV248" s="13" t="s">
        <v>79</v>
      </c>
      <c r="AW248" s="13" t="s">
        <v>4</v>
      </c>
      <c r="AX248" s="13" t="s">
        <v>73</v>
      </c>
      <c r="AY248" s="210" t="s">
        <v>165</v>
      </c>
    </row>
    <row r="249" spans="1:65" s="2" customFormat="1" ht="33" customHeight="1">
      <c r="A249" s="37"/>
      <c r="B249" s="38"/>
      <c r="C249" s="233" t="s">
        <v>452</v>
      </c>
      <c r="D249" s="233" t="s">
        <v>502</v>
      </c>
      <c r="E249" s="234" t="s">
        <v>5539</v>
      </c>
      <c r="F249" s="235" t="s">
        <v>5540</v>
      </c>
      <c r="G249" s="236" t="s">
        <v>170</v>
      </c>
      <c r="H249" s="237">
        <v>38.4</v>
      </c>
      <c r="I249" s="238"/>
      <c r="J249" s="239">
        <f>ROUND(I249*H249,2)</f>
        <v>0</v>
      </c>
      <c r="K249" s="235" t="s">
        <v>171</v>
      </c>
      <c r="L249" s="240"/>
      <c r="M249" s="241" t="s">
        <v>19</v>
      </c>
      <c r="N249" s="242" t="s">
        <v>41</v>
      </c>
      <c r="O249" s="67"/>
      <c r="P249" s="190">
        <f>O249*H249</f>
        <v>0</v>
      </c>
      <c r="Q249" s="190">
        <v>1.26E-2</v>
      </c>
      <c r="R249" s="190">
        <f>Q249*H249</f>
        <v>0.48383999999999999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297</v>
      </c>
      <c r="AT249" s="192" t="s">
        <v>502</v>
      </c>
      <c r="AU249" s="192" t="s">
        <v>85</v>
      </c>
      <c r="AY249" s="20" t="s">
        <v>165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79</v>
      </c>
      <c r="BK249" s="193">
        <f>ROUND(I249*H249,2)</f>
        <v>0</v>
      </c>
      <c r="BL249" s="20" t="s">
        <v>226</v>
      </c>
      <c r="BM249" s="192" t="s">
        <v>5541</v>
      </c>
    </row>
    <row r="250" spans="1:65" s="13" customFormat="1" ht="11.25">
      <c r="B250" s="199"/>
      <c r="C250" s="200"/>
      <c r="D250" s="201" t="s">
        <v>181</v>
      </c>
      <c r="E250" s="202" t="s">
        <v>19</v>
      </c>
      <c r="F250" s="203" t="s">
        <v>5542</v>
      </c>
      <c r="G250" s="200"/>
      <c r="H250" s="204">
        <v>32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181</v>
      </c>
      <c r="AU250" s="210" t="s">
        <v>85</v>
      </c>
      <c r="AV250" s="13" t="s">
        <v>79</v>
      </c>
      <c r="AW250" s="13" t="s">
        <v>31</v>
      </c>
      <c r="AX250" s="13" t="s">
        <v>73</v>
      </c>
      <c r="AY250" s="210" t="s">
        <v>165</v>
      </c>
    </row>
    <row r="251" spans="1:65" s="13" customFormat="1" ht="11.25">
      <c r="B251" s="199"/>
      <c r="C251" s="200"/>
      <c r="D251" s="201" t="s">
        <v>181</v>
      </c>
      <c r="E251" s="200"/>
      <c r="F251" s="203" t="s">
        <v>5543</v>
      </c>
      <c r="G251" s="200"/>
      <c r="H251" s="204">
        <v>38.4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181</v>
      </c>
      <c r="AU251" s="210" t="s">
        <v>85</v>
      </c>
      <c r="AV251" s="13" t="s">
        <v>79</v>
      </c>
      <c r="AW251" s="13" t="s">
        <v>4</v>
      </c>
      <c r="AX251" s="13" t="s">
        <v>73</v>
      </c>
      <c r="AY251" s="210" t="s">
        <v>165</v>
      </c>
    </row>
    <row r="252" spans="1:65" s="2" customFormat="1" ht="24.2" customHeight="1">
      <c r="A252" s="37"/>
      <c r="B252" s="38"/>
      <c r="C252" s="181" t="s">
        <v>592</v>
      </c>
      <c r="D252" s="181" t="s">
        <v>167</v>
      </c>
      <c r="E252" s="182" t="s">
        <v>5544</v>
      </c>
      <c r="F252" s="183" t="s">
        <v>5545</v>
      </c>
      <c r="G252" s="184" t="s">
        <v>170</v>
      </c>
      <c r="H252" s="185">
        <v>45</v>
      </c>
      <c r="I252" s="186"/>
      <c r="J252" s="187">
        <f>ROUND(I252*H252,2)</f>
        <v>0</v>
      </c>
      <c r="K252" s="183" t="s">
        <v>171</v>
      </c>
      <c r="L252" s="42"/>
      <c r="M252" s="188" t="s">
        <v>19</v>
      </c>
      <c r="N252" s="189" t="s">
        <v>41</v>
      </c>
      <c r="O252" s="67"/>
      <c r="P252" s="190">
        <f>O252*H252</f>
        <v>0</v>
      </c>
      <c r="Q252" s="190">
        <v>1.7000000000000001E-4</v>
      </c>
      <c r="R252" s="190">
        <f>Q252*H252</f>
        <v>7.6500000000000005E-3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226</v>
      </c>
      <c r="AT252" s="192" t="s">
        <v>167</v>
      </c>
      <c r="AU252" s="192" t="s">
        <v>85</v>
      </c>
      <c r="AY252" s="20" t="s">
        <v>165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79</v>
      </c>
      <c r="BK252" s="193">
        <f>ROUND(I252*H252,2)</f>
        <v>0</v>
      </c>
      <c r="BL252" s="20" t="s">
        <v>226</v>
      </c>
      <c r="BM252" s="192" t="s">
        <v>5546</v>
      </c>
    </row>
    <row r="253" spans="1:65" s="2" customFormat="1" ht="11.25">
      <c r="A253" s="37"/>
      <c r="B253" s="38"/>
      <c r="C253" s="39"/>
      <c r="D253" s="194" t="s">
        <v>172</v>
      </c>
      <c r="E253" s="39"/>
      <c r="F253" s="195" t="s">
        <v>5547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172</v>
      </c>
      <c r="AU253" s="20" t="s">
        <v>85</v>
      </c>
    </row>
    <row r="254" spans="1:65" s="2" customFormat="1" ht="33" customHeight="1">
      <c r="A254" s="37"/>
      <c r="B254" s="38"/>
      <c r="C254" s="181" t="s">
        <v>457</v>
      </c>
      <c r="D254" s="181" t="s">
        <v>167</v>
      </c>
      <c r="E254" s="182" t="s">
        <v>5548</v>
      </c>
      <c r="F254" s="183" t="s">
        <v>5549</v>
      </c>
      <c r="G254" s="184" t="s">
        <v>170</v>
      </c>
      <c r="H254" s="185">
        <v>324</v>
      </c>
      <c r="I254" s="186"/>
      <c r="J254" s="187">
        <f>ROUND(I254*H254,2)</f>
        <v>0</v>
      </c>
      <c r="K254" s="183" t="s">
        <v>171</v>
      </c>
      <c r="L254" s="42"/>
      <c r="M254" s="188" t="s">
        <v>19</v>
      </c>
      <c r="N254" s="189" t="s">
        <v>41</v>
      </c>
      <c r="O254" s="67"/>
      <c r="P254" s="190">
        <f>O254*H254</f>
        <v>0</v>
      </c>
      <c r="Q254" s="190">
        <v>2.2000000000000001E-4</v>
      </c>
      <c r="R254" s="190">
        <f>Q254*H254</f>
        <v>7.1279999999999996E-2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226</v>
      </c>
      <c r="AT254" s="192" t="s">
        <v>167</v>
      </c>
      <c r="AU254" s="192" t="s">
        <v>85</v>
      </c>
      <c r="AY254" s="20" t="s">
        <v>165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79</v>
      </c>
      <c r="BK254" s="193">
        <f>ROUND(I254*H254,2)</f>
        <v>0</v>
      </c>
      <c r="BL254" s="20" t="s">
        <v>226</v>
      </c>
      <c r="BM254" s="192" t="s">
        <v>5550</v>
      </c>
    </row>
    <row r="255" spans="1:65" s="2" customFormat="1" ht="11.25">
      <c r="A255" s="37"/>
      <c r="B255" s="38"/>
      <c r="C255" s="39"/>
      <c r="D255" s="194" t="s">
        <v>172</v>
      </c>
      <c r="E255" s="39"/>
      <c r="F255" s="195" t="s">
        <v>5551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172</v>
      </c>
      <c r="AU255" s="20" t="s">
        <v>85</v>
      </c>
    </row>
    <row r="256" spans="1:65" s="13" customFormat="1" ht="11.25">
      <c r="B256" s="199"/>
      <c r="C256" s="200"/>
      <c r="D256" s="201" t="s">
        <v>181</v>
      </c>
      <c r="E256" s="202" t="s">
        <v>19</v>
      </c>
      <c r="F256" s="203" t="s">
        <v>5552</v>
      </c>
      <c r="G256" s="200"/>
      <c r="H256" s="204">
        <v>324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181</v>
      </c>
      <c r="AU256" s="210" t="s">
        <v>85</v>
      </c>
      <c r="AV256" s="13" t="s">
        <v>79</v>
      </c>
      <c r="AW256" s="13" t="s">
        <v>31</v>
      </c>
      <c r="AX256" s="13" t="s">
        <v>73</v>
      </c>
      <c r="AY256" s="210" t="s">
        <v>165</v>
      </c>
    </row>
    <row r="257" spans="1:65" s="2" customFormat="1" ht="33" customHeight="1">
      <c r="A257" s="37"/>
      <c r="B257" s="38"/>
      <c r="C257" s="181" t="s">
        <v>614</v>
      </c>
      <c r="D257" s="181" t="s">
        <v>167</v>
      </c>
      <c r="E257" s="182" t="s">
        <v>5553</v>
      </c>
      <c r="F257" s="183" t="s">
        <v>5554</v>
      </c>
      <c r="G257" s="184" t="s">
        <v>170</v>
      </c>
      <c r="H257" s="185">
        <v>44</v>
      </c>
      <c r="I257" s="186"/>
      <c r="J257" s="187">
        <f>ROUND(I257*H257,2)</f>
        <v>0</v>
      </c>
      <c r="K257" s="183" t="s">
        <v>171</v>
      </c>
      <c r="L257" s="42"/>
      <c r="M257" s="188" t="s">
        <v>19</v>
      </c>
      <c r="N257" s="189" t="s">
        <v>41</v>
      </c>
      <c r="O257" s="67"/>
      <c r="P257" s="190">
        <f>O257*H257</f>
        <v>0</v>
      </c>
      <c r="Q257" s="190">
        <v>2.7999999999999998E-4</v>
      </c>
      <c r="R257" s="190">
        <f>Q257*H257</f>
        <v>1.2319999999999999E-2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226</v>
      </c>
      <c r="AT257" s="192" t="s">
        <v>167</v>
      </c>
      <c r="AU257" s="192" t="s">
        <v>85</v>
      </c>
      <c r="AY257" s="20" t="s">
        <v>165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226</v>
      </c>
      <c r="BM257" s="192" t="s">
        <v>5555</v>
      </c>
    </row>
    <row r="258" spans="1:65" s="2" customFormat="1" ht="11.25">
      <c r="A258" s="37"/>
      <c r="B258" s="38"/>
      <c r="C258" s="39"/>
      <c r="D258" s="194" t="s">
        <v>172</v>
      </c>
      <c r="E258" s="39"/>
      <c r="F258" s="195" t="s">
        <v>5556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172</v>
      </c>
      <c r="AU258" s="20" t="s">
        <v>85</v>
      </c>
    </row>
    <row r="259" spans="1:65" s="2" customFormat="1" ht="37.9" customHeight="1">
      <c r="A259" s="37"/>
      <c r="B259" s="38"/>
      <c r="C259" s="181" t="s">
        <v>462</v>
      </c>
      <c r="D259" s="181" t="s">
        <v>167</v>
      </c>
      <c r="E259" s="182" t="s">
        <v>5557</v>
      </c>
      <c r="F259" s="183" t="s">
        <v>5558</v>
      </c>
      <c r="G259" s="184" t="s">
        <v>170</v>
      </c>
      <c r="H259" s="185">
        <v>168</v>
      </c>
      <c r="I259" s="186"/>
      <c r="J259" s="187">
        <f>ROUND(I259*H259,2)</f>
        <v>0</v>
      </c>
      <c r="K259" s="183" t="s">
        <v>171</v>
      </c>
      <c r="L259" s="42"/>
      <c r="M259" s="188" t="s">
        <v>19</v>
      </c>
      <c r="N259" s="189" t="s">
        <v>41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226</v>
      </c>
      <c r="AT259" s="192" t="s">
        <v>167</v>
      </c>
      <c r="AU259" s="192" t="s">
        <v>85</v>
      </c>
      <c r="AY259" s="20" t="s">
        <v>165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79</v>
      </c>
      <c r="BK259" s="193">
        <f>ROUND(I259*H259,2)</f>
        <v>0</v>
      </c>
      <c r="BL259" s="20" t="s">
        <v>226</v>
      </c>
      <c r="BM259" s="192" t="s">
        <v>5559</v>
      </c>
    </row>
    <row r="260" spans="1:65" s="2" customFormat="1" ht="11.25">
      <c r="A260" s="37"/>
      <c r="B260" s="38"/>
      <c r="C260" s="39"/>
      <c r="D260" s="194" t="s">
        <v>172</v>
      </c>
      <c r="E260" s="39"/>
      <c r="F260" s="195" t="s">
        <v>5560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172</v>
      </c>
      <c r="AU260" s="20" t="s">
        <v>85</v>
      </c>
    </row>
    <row r="261" spans="1:65" s="13" customFormat="1" ht="11.25">
      <c r="B261" s="199"/>
      <c r="C261" s="200"/>
      <c r="D261" s="201" t="s">
        <v>181</v>
      </c>
      <c r="E261" s="202" t="s">
        <v>19</v>
      </c>
      <c r="F261" s="203" t="s">
        <v>5561</v>
      </c>
      <c r="G261" s="200"/>
      <c r="H261" s="204">
        <v>44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181</v>
      </c>
      <c r="AU261" s="210" t="s">
        <v>85</v>
      </c>
      <c r="AV261" s="13" t="s">
        <v>79</v>
      </c>
      <c r="AW261" s="13" t="s">
        <v>31</v>
      </c>
      <c r="AX261" s="13" t="s">
        <v>69</v>
      </c>
      <c r="AY261" s="210" t="s">
        <v>165</v>
      </c>
    </row>
    <row r="262" spans="1:65" s="13" customFormat="1" ht="11.25">
      <c r="B262" s="199"/>
      <c r="C262" s="200"/>
      <c r="D262" s="201" t="s">
        <v>181</v>
      </c>
      <c r="E262" s="202" t="s">
        <v>19</v>
      </c>
      <c r="F262" s="203" t="s">
        <v>5562</v>
      </c>
      <c r="G262" s="200"/>
      <c r="H262" s="204">
        <v>124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181</v>
      </c>
      <c r="AU262" s="210" t="s">
        <v>85</v>
      </c>
      <c r="AV262" s="13" t="s">
        <v>79</v>
      </c>
      <c r="AW262" s="13" t="s">
        <v>31</v>
      </c>
      <c r="AX262" s="13" t="s">
        <v>69</v>
      </c>
      <c r="AY262" s="210" t="s">
        <v>165</v>
      </c>
    </row>
    <row r="263" spans="1:65" s="15" customFormat="1" ht="11.25">
      <c r="B263" s="221"/>
      <c r="C263" s="222"/>
      <c r="D263" s="201" t="s">
        <v>181</v>
      </c>
      <c r="E263" s="223" t="s">
        <v>19</v>
      </c>
      <c r="F263" s="224" t="s">
        <v>184</v>
      </c>
      <c r="G263" s="222"/>
      <c r="H263" s="225">
        <v>168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181</v>
      </c>
      <c r="AU263" s="231" t="s">
        <v>85</v>
      </c>
      <c r="AV263" s="15" t="s">
        <v>88</v>
      </c>
      <c r="AW263" s="15" t="s">
        <v>31</v>
      </c>
      <c r="AX263" s="15" t="s">
        <v>73</v>
      </c>
      <c r="AY263" s="231" t="s">
        <v>165</v>
      </c>
    </row>
    <row r="264" spans="1:65" s="2" customFormat="1" ht="16.5" customHeight="1">
      <c r="A264" s="37"/>
      <c r="B264" s="38"/>
      <c r="C264" s="233" t="s">
        <v>629</v>
      </c>
      <c r="D264" s="233" t="s">
        <v>502</v>
      </c>
      <c r="E264" s="234" t="s">
        <v>5563</v>
      </c>
      <c r="F264" s="235" t="s">
        <v>5564</v>
      </c>
      <c r="G264" s="236" t="s">
        <v>170</v>
      </c>
      <c r="H264" s="237">
        <v>201.6</v>
      </c>
      <c r="I264" s="238"/>
      <c r="J264" s="239">
        <f>ROUND(I264*H264,2)</f>
        <v>0</v>
      </c>
      <c r="K264" s="235" t="s">
        <v>171</v>
      </c>
      <c r="L264" s="240"/>
      <c r="M264" s="241" t="s">
        <v>19</v>
      </c>
      <c r="N264" s="242" t="s">
        <v>41</v>
      </c>
      <c r="O264" s="67"/>
      <c r="P264" s="190">
        <f>O264*H264</f>
        <v>0</v>
      </c>
      <c r="Q264" s="190">
        <v>1.367E-2</v>
      </c>
      <c r="R264" s="190">
        <f>Q264*H264</f>
        <v>2.7558720000000001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297</v>
      </c>
      <c r="AT264" s="192" t="s">
        <v>502</v>
      </c>
      <c r="AU264" s="192" t="s">
        <v>85</v>
      </c>
      <c r="AY264" s="20" t="s">
        <v>165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79</v>
      </c>
      <c r="BK264" s="193">
        <f>ROUND(I264*H264,2)</f>
        <v>0</v>
      </c>
      <c r="BL264" s="20" t="s">
        <v>226</v>
      </c>
      <c r="BM264" s="192" t="s">
        <v>5565</v>
      </c>
    </row>
    <row r="265" spans="1:65" s="13" customFormat="1" ht="11.25">
      <c r="B265" s="199"/>
      <c r="C265" s="200"/>
      <c r="D265" s="201" t="s">
        <v>181</v>
      </c>
      <c r="E265" s="200"/>
      <c r="F265" s="203" t="s">
        <v>5566</v>
      </c>
      <c r="G265" s="200"/>
      <c r="H265" s="204">
        <v>201.6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181</v>
      </c>
      <c r="AU265" s="210" t="s">
        <v>85</v>
      </c>
      <c r="AV265" s="13" t="s">
        <v>79</v>
      </c>
      <c r="AW265" s="13" t="s">
        <v>4</v>
      </c>
      <c r="AX265" s="13" t="s">
        <v>73</v>
      </c>
      <c r="AY265" s="210" t="s">
        <v>165</v>
      </c>
    </row>
    <row r="266" spans="1:65" s="2" customFormat="1" ht="33" customHeight="1">
      <c r="A266" s="37"/>
      <c r="B266" s="38"/>
      <c r="C266" s="181" t="s">
        <v>466</v>
      </c>
      <c r="D266" s="181" t="s">
        <v>167</v>
      </c>
      <c r="E266" s="182" t="s">
        <v>5567</v>
      </c>
      <c r="F266" s="183" t="s">
        <v>5568</v>
      </c>
      <c r="G266" s="184" t="s">
        <v>170</v>
      </c>
      <c r="H266" s="185">
        <v>17</v>
      </c>
      <c r="I266" s="186"/>
      <c r="J266" s="187">
        <f>ROUND(I266*H266,2)</f>
        <v>0</v>
      </c>
      <c r="K266" s="183" t="s">
        <v>171</v>
      </c>
      <c r="L266" s="42"/>
      <c r="M266" s="188" t="s">
        <v>19</v>
      </c>
      <c r="N266" s="189" t="s">
        <v>41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226</v>
      </c>
      <c r="AT266" s="192" t="s">
        <v>167</v>
      </c>
      <c r="AU266" s="192" t="s">
        <v>85</v>
      </c>
      <c r="AY266" s="20" t="s">
        <v>165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79</v>
      </c>
      <c r="BK266" s="193">
        <f>ROUND(I266*H266,2)</f>
        <v>0</v>
      </c>
      <c r="BL266" s="20" t="s">
        <v>226</v>
      </c>
      <c r="BM266" s="192" t="s">
        <v>5569</v>
      </c>
    </row>
    <row r="267" spans="1:65" s="2" customFormat="1" ht="11.25">
      <c r="A267" s="37"/>
      <c r="B267" s="38"/>
      <c r="C267" s="39"/>
      <c r="D267" s="194" t="s">
        <v>172</v>
      </c>
      <c r="E267" s="39"/>
      <c r="F267" s="195" t="s">
        <v>5570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172</v>
      </c>
      <c r="AU267" s="20" t="s">
        <v>85</v>
      </c>
    </row>
    <row r="268" spans="1:65" s="13" customFormat="1" ht="11.25">
      <c r="B268" s="199"/>
      <c r="C268" s="200"/>
      <c r="D268" s="201" t="s">
        <v>181</v>
      </c>
      <c r="E268" s="202" t="s">
        <v>19</v>
      </c>
      <c r="F268" s="203" t="s">
        <v>5571</v>
      </c>
      <c r="G268" s="200"/>
      <c r="H268" s="204">
        <v>17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181</v>
      </c>
      <c r="AU268" s="210" t="s">
        <v>85</v>
      </c>
      <c r="AV268" s="13" t="s">
        <v>79</v>
      </c>
      <c r="AW268" s="13" t="s">
        <v>31</v>
      </c>
      <c r="AX268" s="13" t="s">
        <v>73</v>
      </c>
      <c r="AY268" s="210" t="s">
        <v>165</v>
      </c>
    </row>
    <row r="269" spans="1:65" s="2" customFormat="1" ht="16.5" customHeight="1">
      <c r="A269" s="37"/>
      <c r="B269" s="38"/>
      <c r="C269" s="233" t="s">
        <v>644</v>
      </c>
      <c r="D269" s="233" t="s">
        <v>502</v>
      </c>
      <c r="E269" s="234" t="s">
        <v>5572</v>
      </c>
      <c r="F269" s="235" t="s">
        <v>5573</v>
      </c>
      <c r="G269" s="236" t="s">
        <v>170</v>
      </c>
      <c r="H269" s="237">
        <v>20.399999999999999</v>
      </c>
      <c r="I269" s="238"/>
      <c r="J269" s="239">
        <f>ROUND(I269*H269,2)</f>
        <v>0</v>
      </c>
      <c r="K269" s="235" t="s">
        <v>171</v>
      </c>
      <c r="L269" s="240"/>
      <c r="M269" s="241" t="s">
        <v>19</v>
      </c>
      <c r="N269" s="242" t="s">
        <v>41</v>
      </c>
      <c r="O269" s="67"/>
      <c r="P269" s="190">
        <f>O269*H269</f>
        <v>0</v>
      </c>
      <c r="Q269" s="190">
        <v>0.01</v>
      </c>
      <c r="R269" s="190">
        <f>Q269*H269</f>
        <v>0.20399999999999999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297</v>
      </c>
      <c r="AT269" s="192" t="s">
        <v>502</v>
      </c>
      <c r="AU269" s="192" t="s">
        <v>85</v>
      </c>
      <c r="AY269" s="20" t="s">
        <v>165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79</v>
      </c>
      <c r="BK269" s="193">
        <f>ROUND(I269*H269,2)</f>
        <v>0</v>
      </c>
      <c r="BL269" s="20" t="s">
        <v>226</v>
      </c>
      <c r="BM269" s="192" t="s">
        <v>5574</v>
      </c>
    </row>
    <row r="270" spans="1:65" s="13" customFormat="1" ht="11.25">
      <c r="B270" s="199"/>
      <c r="C270" s="200"/>
      <c r="D270" s="201" t="s">
        <v>181</v>
      </c>
      <c r="E270" s="200"/>
      <c r="F270" s="203" t="s">
        <v>5575</v>
      </c>
      <c r="G270" s="200"/>
      <c r="H270" s="204">
        <v>20.399999999999999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181</v>
      </c>
      <c r="AU270" s="210" t="s">
        <v>85</v>
      </c>
      <c r="AV270" s="13" t="s">
        <v>79</v>
      </c>
      <c r="AW270" s="13" t="s">
        <v>4</v>
      </c>
      <c r="AX270" s="13" t="s">
        <v>73</v>
      </c>
      <c r="AY270" s="210" t="s">
        <v>165</v>
      </c>
    </row>
    <row r="271" spans="1:65" s="2" customFormat="1" ht="37.9" customHeight="1">
      <c r="A271" s="37"/>
      <c r="B271" s="38"/>
      <c r="C271" s="181" t="s">
        <v>472</v>
      </c>
      <c r="D271" s="181" t="s">
        <v>167</v>
      </c>
      <c r="E271" s="182" t="s">
        <v>5576</v>
      </c>
      <c r="F271" s="183" t="s">
        <v>5577</v>
      </c>
      <c r="G271" s="184" t="s">
        <v>170</v>
      </c>
      <c r="H271" s="185">
        <v>17</v>
      </c>
      <c r="I271" s="186"/>
      <c r="J271" s="187">
        <f>ROUND(I271*H271,2)</f>
        <v>0</v>
      </c>
      <c r="K271" s="183" t="s">
        <v>171</v>
      </c>
      <c r="L271" s="42"/>
      <c r="M271" s="188" t="s">
        <v>19</v>
      </c>
      <c r="N271" s="189" t="s">
        <v>41</v>
      </c>
      <c r="O271" s="67"/>
      <c r="P271" s="190">
        <f>O271*H271</f>
        <v>0</v>
      </c>
      <c r="Q271" s="190">
        <v>1.56E-3</v>
      </c>
      <c r="R271" s="190">
        <f>Q271*H271</f>
        <v>2.6519999999999998E-2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226</v>
      </c>
      <c r="AT271" s="192" t="s">
        <v>167</v>
      </c>
      <c r="AU271" s="192" t="s">
        <v>85</v>
      </c>
      <c r="AY271" s="20" t="s">
        <v>165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79</v>
      </c>
      <c r="BK271" s="193">
        <f>ROUND(I271*H271,2)</f>
        <v>0</v>
      </c>
      <c r="BL271" s="20" t="s">
        <v>226</v>
      </c>
      <c r="BM271" s="192" t="s">
        <v>5578</v>
      </c>
    </row>
    <row r="272" spans="1:65" s="2" customFormat="1" ht="11.25">
      <c r="A272" s="37"/>
      <c r="B272" s="38"/>
      <c r="C272" s="39"/>
      <c r="D272" s="194" t="s">
        <v>172</v>
      </c>
      <c r="E272" s="39"/>
      <c r="F272" s="195" t="s">
        <v>5579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172</v>
      </c>
      <c r="AU272" s="20" t="s">
        <v>85</v>
      </c>
    </row>
    <row r="273" spans="1:65" s="2" customFormat="1" ht="37.9" customHeight="1">
      <c r="A273" s="37"/>
      <c r="B273" s="38"/>
      <c r="C273" s="181" t="s">
        <v>660</v>
      </c>
      <c r="D273" s="181" t="s">
        <v>167</v>
      </c>
      <c r="E273" s="182" t="s">
        <v>5580</v>
      </c>
      <c r="F273" s="183" t="s">
        <v>5581</v>
      </c>
      <c r="G273" s="184" t="s">
        <v>170</v>
      </c>
      <c r="H273" s="185">
        <v>168</v>
      </c>
      <c r="I273" s="186"/>
      <c r="J273" s="187">
        <f>ROUND(I273*H273,2)</f>
        <v>0</v>
      </c>
      <c r="K273" s="183" t="s">
        <v>171</v>
      </c>
      <c r="L273" s="42"/>
      <c r="M273" s="188" t="s">
        <v>19</v>
      </c>
      <c r="N273" s="189" t="s">
        <v>41</v>
      </c>
      <c r="O273" s="67"/>
      <c r="P273" s="190">
        <f>O273*H273</f>
        <v>0</v>
      </c>
      <c r="Q273" s="190">
        <v>1.6100000000000001E-3</v>
      </c>
      <c r="R273" s="190">
        <f>Q273*H273</f>
        <v>0.27048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226</v>
      </c>
      <c r="AT273" s="192" t="s">
        <v>167</v>
      </c>
      <c r="AU273" s="192" t="s">
        <v>85</v>
      </c>
      <c r="AY273" s="20" t="s">
        <v>165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226</v>
      </c>
      <c r="BM273" s="192" t="s">
        <v>5582</v>
      </c>
    </row>
    <row r="274" spans="1:65" s="2" customFormat="1" ht="11.25">
      <c r="A274" s="37"/>
      <c r="B274" s="38"/>
      <c r="C274" s="39"/>
      <c r="D274" s="194" t="s">
        <v>172</v>
      </c>
      <c r="E274" s="39"/>
      <c r="F274" s="195" t="s">
        <v>5583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172</v>
      </c>
      <c r="AU274" s="20" t="s">
        <v>85</v>
      </c>
    </row>
    <row r="275" spans="1:65" s="2" customFormat="1" ht="33" customHeight="1">
      <c r="A275" s="37"/>
      <c r="B275" s="38"/>
      <c r="C275" s="181" t="s">
        <v>477</v>
      </c>
      <c r="D275" s="181" t="s">
        <v>167</v>
      </c>
      <c r="E275" s="182" t="s">
        <v>5584</v>
      </c>
      <c r="F275" s="183" t="s">
        <v>5585</v>
      </c>
      <c r="G275" s="184" t="s">
        <v>290</v>
      </c>
      <c r="H275" s="185">
        <v>10</v>
      </c>
      <c r="I275" s="186"/>
      <c r="J275" s="187">
        <f>ROUND(I275*H275,2)</f>
        <v>0</v>
      </c>
      <c r="K275" s="183" t="s">
        <v>171</v>
      </c>
      <c r="L275" s="42"/>
      <c r="M275" s="188" t="s">
        <v>19</v>
      </c>
      <c r="N275" s="189" t="s">
        <v>41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226</v>
      </c>
      <c r="AT275" s="192" t="s">
        <v>167</v>
      </c>
      <c r="AU275" s="192" t="s">
        <v>85</v>
      </c>
      <c r="AY275" s="20" t="s">
        <v>165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226</v>
      </c>
      <c r="BM275" s="192" t="s">
        <v>5586</v>
      </c>
    </row>
    <row r="276" spans="1:65" s="2" customFormat="1" ht="11.25">
      <c r="A276" s="37"/>
      <c r="B276" s="38"/>
      <c r="C276" s="39"/>
      <c r="D276" s="194" t="s">
        <v>172</v>
      </c>
      <c r="E276" s="39"/>
      <c r="F276" s="195" t="s">
        <v>5587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172</v>
      </c>
      <c r="AU276" s="20" t="s">
        <v>85</v>
      </c>
    </row>
    <row r="277" spans="1:65" s="13" customFormat="1" ht="11.25">
      <c r="B277" s="199"/>
      <c r="C277" s="200"/>
      <c r="D277" s="201" t="s">
        <v>181</v>
      </c>
      <c r="E277" s="202" t="s">
        <v>19</v>
      </c>
      <c r="F277" s="203" t="s">
        <v>5496</v>
      </c>
      <c r="G277" s="200"/>
      <c r="H277" s="204">
        <v>10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181</v>
      </c>
      <c r="AU277" s="210" t="s">
        <v>85</v>
      </c>
      <c r="AV277" s="13" t="s">
        <v>79</v>
      </c>
      <c r="AW277" s="13" t="s">
        <v>31</v>
      </c>
      <c r="AX277" s="13" t="s">
        <v>73</v>
      </c>
      <c r="AY277" s="210" t="s">
        <v>165</v>
      </c>
    </row>
    <row r="278" spans="1:65" s="2" customFormat="1" ht="16.5" customHeight="1">
      <c r="A278" s="37"/>
      <c r="B278" s="38"/>
      <c r="C278" s="233" t="s">
        <v>669</v>
      </c>
      <c r="D278" s="233" t="s">
        <v>502</v>
      </c>
      <c r="E278" s="234" t="s">
        <v>5588</v>
      </c>
      <c r="F278" s="235" t="s">
        <v>5589</v>
      </c>
      <c r="G278" s="236" t="s">
        <v>290</v>
      </c>
      <c r="H278" s="237">
        <v>10</v>
      </c>
      <c r="I278" s="238"/>
      <c r="J278" s="239">
        <f>ROUND(I278*H278,2)</f>
        <v>0</v>
      </c>
      <c r="K278" s="235" t="s">
        <v>171</v>
      </c>
      <c r="L278" s="240"/>
      <c r="M278" s="241" t="s">
        <v>19</v>
      </c>
      <c r="N278" s="242" t="s">
        <v>41</v>
      </c>
      <c r="O278" s="67"/>
      <c r="P278" s="190">
        <f>O278*H278</f>
        <v>0</v>
      </c>
      <c r="Q278" s="190">
        <v>1.2319999999999999E-2</v>
      </c>
      <c r="R278" s="190">
        <f>Q278*H278</f>
        <v>0.12319999999999999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297</v>
      </c>
      <c r="AT278" s="192" t="s">
        <v>502</v>
      </c>
      <c r="AU278" s="192" t="s">
        <v>85</v>
      </c>
      <c r="AY278" s="20" t="s">
        <v>165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79</v>
      </c>
      <c r="BK278" s="193">
        <f>ROUND(I278*H278,2)</f>
        <v>0</v>
      </c>
      <c r="BL278" s="20" t="s">
        <v>226</v>
      </c>
      <c r="BM278" s="192" t="s">
        <v>5590</v>
      </c>
    </row>
    <row r="279" spans="1:65" s="2" customFormat="1" ht="33" customHeight="1">
      <c r="A279" s="37"/>
      <c r="B279" s="38"/>
      <c r="C279" s="181" t="s">
        <v>483</v>
      </c>
      <c r="D279" s="181" t="s">
        <v>167</v>
      </c>
      <c r="E279" s="182" t="s">
        <v>5591</v>
      </c>
      <c r="F279" s="183" t="s">
        <v>5592</v>
      </c>
      <c r="G279" s="184" t="s">
        <v>290</v>
      </c>
      <c r="H279" s="185">
        <v>10</v>
      </c>
      <c r="I279" s="186"/>
      <c r="J279" s="187">
        <f>ROUND(I279*H279,2)</f>
        <v>0</v>
      </c>
      <c r="K279" s="183" t="s">
        <v>171</v>
      </c>
      <c r="L279" s="42"/>
      <c r="M279" s="188" t="s">
        <v>19</v>
      </c>
      <c r="N279" s="189" t="s">
        <v>41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226</v>
      </c>
      <c r="AT279" s="192" t="s">
        <v>167</v>
      </c>
      <c r="AU279" s="192" t="s">
        <v>85</v>
      </c>
      <c r="AY279" s="20" t="s">
        <v>165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226</v>
      </c>
      <c r="BM279" s="192" t="s">
        <v>5593</v>
      </c>
    </row>
    <row r="280" spans="1:65" s="2" customFormat="1" ht="11.25">
      <c r="A280" s="37"/>
      <c r="B280" s="38"/>
      <c r="C280" s="39"/>
      <c r="D280" s="194" t="s">
        <v>172</v>
      </c>
      <c r="E280" s="39"/>
      <c r="F280" s="195" t="s">
        <v>5594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172</v>
      </c>
      <c r="AU280" s="20" t="s">
        <v>85</v>
      </c>
    </row>
    <row r="281" spans="1:65" s="2" customFormat="1" ht="16.5" customHeight="1">
      <c r="A281" s="37"/>
      <c r="B281" s="38"/>
      <c r="C281" s="233" t="s">
        <v>680</v>
      </c>
      <c r="D281" s="233" t="s">
        <v>502</v>
      </c>
      <c r="E281" s="234" t="s">
        <v>5595</v>
      </c>
      <c r="F281" s="235" t="s">
        <v>5596</v>
      </c>
      <c r="G281" s="236" t="s">
        <v>290</v>
      </c>
      <c r="H281" s="237">
        <v>10</v>
      </c>
      <c r="I281" s="238"/>
      <c r="J281" s="239">
        <f>ROUND(I281*H281,2)</f>
        <v>0</v>
      </c>
      <c r="K281" s="235" t="s">
        <v>171</v>
      </c>
      <c r="L281" s="240"/>
      <c r="M281" s="241" t="s">
        <v>19</v>
      </c>
      <c r="N281" s="242" t="s">
        <v>41</v>
      </c>
      <c r="O281" s="67"/>
      <c r="P281" s="190">
        <f>O281*H281</f>
        <v>0</v>
      </c>
      <c r="Q281" s="190">
        <v>7.28E-3</v>
      </c>
      <c r="R281" s="190">
        <f>Q281*H281</f>
        <v>7.2800000000000004E-2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297</v>
      </c>
      <c r="AT281" s="192" t="s">
        <v>502</v>
      </c>
      <c r="AU281" s="192" t="s">
        <v>85</v>
      </c>
      <c r="AY281" s="20" t="s">
        <v>165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79</v>
      </c>
      <c r="BK281" s="193">
        <f>ROUND(I281*H281,2)</f>
        <v>0</v>
      </c>
      <c r="BL281" s="20" t="s">
        <v>226</v>
      </c>
      <c r="BM281" s="192" t="s">
        <v>5597</v>
      </c>
    </row>
    <row r="282" spans="1:65" s="2" customFormat="1" ht="33" customHeight="1">
      <c r="A282" s="37"/>
      <c r="B282" s="38"/>
      <c r="C282" s="181" t="s">
        <v>488</v>
      </c>
      <c r="D282" s="181" t="s">
        <v>167</v>
      </c>
      <c r="E282" s="182" t="s">
        <v>5598</v>
      </c>
      <c r="F282" s="183" t="s">
        <v>5599</v>
      </c>
      <c r="G282" s="184" t="s">
        <v>290</v>
      </c>
      <c r="H282" s="185">
        <v>10</v>
      </c>
      <c r="I282" s="186"/>
      <c r="J282" s="187">
        <f>ROUND(I282*H282,2)</f>
        <v>0</v>
      </c>
      <c r="K282" s="183" t="s">
        <v>171</v>
      </c>
      <c r="L282" s="42"/>
      <c r="M282" s="188" t="s">
        <v>19</v>
      </c>
      <c r="N282" s="189" t="s">
        <v>41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226</v>
      </c>
      <c r="AT282" s="192" t="s">
        <v>167</v>
      </c>
      <c r="AU282" s="192" t="s">
        <v>85</v>
      </c>
      <c r="AY282" s="20" t="s">
        <v>165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79</v>
      </c>
      <c r="BK282" s="193">
        <f>ROUND(I282*H282,2)</f>
        <v>0</v>
      </c>
      <c r="BL282" s="20" t="s">
        <v>226</v>
      </c>
      <c r="BM282" s="192" t="s">
        <v>5600</v>
      </c>
    </row>
    <row r="283" spans="1:65" s="2" customFormat="1" ht="11.25">
      <c r="A283" s="37"/>
      <c r="B283" s="38"/>
      <c r="C283" s="39"/>
      <c r="D283" s="194" t="s">
        <v>172</v>
      </c>
      <c r="E283" s="39"/>
      <c r="F283" s="195" t="s">
        <v>5601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172</v>
      </c>
      <c r="AU283" s="20" t="s">
        <v>85</v>
      </c>
    </row>
    <row r="284" spans="1:65" s="13" customFormat="1" ht="11.25">
      <c r="B284" s="199"/>
      <c r="C284" s="200"/>
      <c r="D284" s="201" t="s">
        <v>181</v>
      </c>
      <c r="E284" s="202" t="s">
        <v>19</v>
      </c>
      <c r="F284" s="203" t="s">
        <v>5496</v>
      </c>
      <c r="G284" s="200"/>
      <c r="H284" s="204">
        <v>10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181</v>
      </c>
      <c r="AU284" s="210" t="s">
        <v>85</v>
      </c>
      <c r="AV284" s="13" t="s">
        <v>79</v>
      </c>
      <c r="AW284" s="13" t="s">
        <v>31</v>
      </c>
      <c r="AX284" s="13" t="s">
        <v>73</v>
      </c>
      <c r="AY284" s="210" t="s">
        <v>165</v>
      </c>
    </row>
    <row r="285" spans="1:65" s="2" customFormat="1" ht="16.5" customHeight="1">
      <c r="A285" s="37"/>
      <c r="B285" s="38"/>
      <c r="C285" s="233" t="s">
        <v>698</v>
      </c>
      <c r="D285" s="233" t="s">
        <v>502</v>
      </c>
      <c r="E285" s="234" t="s">
        <v>5595</v>
      </c>
      <c r="F285" s="235" t="s">
        <v>5596</v>
      </c>
      <c r="G285" s="236" t="s">
        <v>290</v>
      </c>
      <c r="H285" s="237">
        <v>10</v>
      </c>
      <c r="I285" s="238"/>
      <c r="J285" s="239">
        <f>ROUND(I285*H285,2)</f>
        <v>0</v>
      </c>
      <c r="K285" s="235" t="s">
        <v>171</v>
      </c>
      <c r="L285" s="240"/>
      <c r="M285" s="241" t="s">
        <v>19</v>
      </c>
      <c r="N285" s="242" t="s">
        <v>41</v>
      </c>
      <c r="O285" s="67"/>
      <c r="P285" s="190">
        <f>O285*H285</f>
        <v>0</v>
      </c>
      <c r="Q285" s="190">
        <v>7.28E-3</v>
      </c>
      <c r="R285" s="190">
        <f>Q285*H285</f>
        <v>7.2800000000000004E-2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297</v>
      </c>
      <c r="AT285" s="192" t="s">
        <v>502</v>
      </c>
      <c r="AU285" s="192" t="s">
        <v>85</v>
      </c>
      <c r="AY285" s="20" t="s">
        <v>165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79</v>
      </c>
      <c r="BK285" s="193">
        <f>ROUND(I285*H285,2)</f>
        <v>0</v>
      </c>
      <c r="BL285" s="20" t="s">
        <v>226</v>
      </c>
      <c r="BM285" s="192" t="s">
        <v>5602</v>
      </c>
    </row>
    <row r="286" spans="1:65" s="2" customFormat="1" ht="37.9" customHeight="1">
      <c r="A286" s="37"/>
      <c r="B286" s="38"/>
      <c r="C286" s="181" t="s">
        <v>493</v>
      </c>
      <c r="D286" s="181" t="s">
        <v>167</v>
      </c>
      <c r="E286" s="182" t="s">
        <v>5603</v>
      </c>
      <c r="F286" s="183" t="s">
        <v>5604</v>
      </c>
      <c r="G286" s="184" t="s">
        <v>290</v>
      </c>
      <c r="H286" s="185">
        <v>6</v>
      </c>
      <c r="I286" s="186"/>
      <c r="J286" s="187">
        <f>ROUND(I286*H286,2)</f>
        <v>0</v>
      </c>
      <c r="K286" s="183" t="s">
        <v>171</v>
      </c>
      <c r="L286" s="42"/>
      <c r="M286" s="188" t="s">
        <v>19</v>
      </c>
      <c r="N286" s="189" t="s">
        <v>41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226</v>
      </c>
      <c r="AT286" s="192" t="s">
        <v>167</v>
      </c>
      <c r="AU286" s="192" t="s">
        <v>85</v>
      </c>
      <c r="AY286" s="20" t="s">
        <v>165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79</v>
      </c>
      <c r="BK286" s="193">
        <f>ROUND(I286*H286,2)</f>
        <v>0</v>
      </c>
      <c r="BL286" s="20" t="s">
        <v>226</v>
      </c>
      <c r="BM286" s="192" t="s">
        <v>5605</v>
      </c>
    </row>
    <row r="287" spans="1:65" s="2" customFormat="1" ht="11.25">
      <c r="A287" s="37"/>
      <c r="B287" s="38"/>
      <c r="C287" s="39"/>
      <c r="D287" s="194" t="s">
        <v>172</v>
      </c>
      <c r="E287" s="39"/>
      <c r="F287" s="195" t="s">
        <v>5606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172</v>
      </c>
      <c r="AU287" s="20" t="s">
        <v>85</v>
      </c>
    </row>
    <row r="288" spans="1:65" s="13" customFormat="1" ht="11.25">
      <c r="B288" s="199"/>
      <c r="C288" s="200"/>
      <c r="D288" s="201" t="s">
        <v>181</v>
      </c>
      <c r="E288" s="202" t="s">
        <v>19</v>
      </c>
      <c r="F288" s="203" t="s">
        <v>5607</v>
      </c>
      <c r="G288" s="200"/>
      <c r="H288" s="204">
        <v>6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181</v>
      </c>
      <c r="AU288" s="210" t="s">
        <v>85</v>
      </c>
      <c r="AV288" s="13" t="s">
        <v>79</v>
      </c>
      <c r="AW288" s="13" t="s">
        <v>31</v>
      </c>
      <c r="AX288" s="13" t="s">
        <v>73</v>
      </c>
      <c r="AY288" s="210" t="s">
        <v>165</v>
      </c>
    </row>
    <row r="289" spans="1:65" s="2" customFormat="1" ht="16.5" customHeight="1">
      <c r="A289" s="37"/>
      <c r="B289" s="38"/>
      <c r="C289" s="233" t="s">
        <v>708</v>
      </c>
      <c r="D289" s="233" t="s">
        <v>502</v>
      </c>
      <c r="E289" s="234" t="s">
        <v>5608</v>
      </c>
      <c r="F289" s="235" t="s">
        <v>5609</v>
      </c>
      <c r="G289" s="236" t="s">
        <v>290</v>
      </c>
      <c r="H289" s="237">
        <v>6</v>
      </c>
      <c r="I289" s="238"/>
      <c r="J289" s="239">
        <f>ROUND(I289*H289,2)</f>
        <v>0</v>
      </c>
      <c r="K289" s="235" t="s">
        <v>171</v>
      </c>
      <c r="L289" s="240"/>
      <c r="M289" s="241" t="s">
        <v>19</v>
      </c>
      <c r="N289" s="242" t="s">
        <v>41</v>
      </c>
      <c r="O289" s="67"/>
      <c r="P289" s="190">
        <f>O289*H289</f>
        <v>0</v>
      </c>
      <c r="Q289" s="190">
        <v>1.5679999999999999E-2</v>
      </c>
      <c r="R289" s="190">
        <f>Q289*H289</f>
        <v>9.4079999999999997E-2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297</v>
      </c>
      <c r="AT289" s="192" t="s">
        <v>502</v>
      </c>
      <c r="AU289" s="192" t="s">
        <v>85</v>
      </c>
      <c r="AY289" s="20" t="s">
        <v>165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79</v>
      </c>
      <c r="BK289" s="193">
        <f>ROUND(I289*H289,2)</f>
        <v>0</v>
      </c>
      <c r="BL289" s="20" t="s">
        <v>226</v>
      </c>
      <c r="BM289" s="192" t="s">
        <v>5610</v>
      </c>
    </row>
    <row r="290" spans="1:65" s="2" customFormat="1" ht="37.9" customHeight="1">
      <c r="A290" s="37"/>
      <c r="B290" s="38"/>
      <c r="C290" s="181" t="s">
        <v>714</v>
      </c>
      <c r="D290" s="181" t="s">
        <v>167</v>
      </c>
      <c r="E290" s="182" t="s">
        <v>5611</v>
      </c>
      <c r="F290" s="183" t="s">
        <v>5612</v>
      </c>
      <c r="G290" s="184" t="s">
        <v>290</v>
      </c>
      <c r="H290" s="185">
        <v>10</v>
      </c>
      <c r="I290" s="186"/>
      <c r="J290" s="187">
        <f>ROUND(I290*H290,2)</f>
        <v>0</v>
      </c>
      <c r="K290" s="183" t="s">
        <v>171</v>
      </c>
      <c r="L290" s="42"/>
      <c r="M290" s="188" t="s">
        <v>19</v>
      </c>
      <c r="N290" s="189" t="s">
        <v>41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226</v>
      </c>
      <c r="AT290" s="192" t="s">
        <v>167</v>
      </c>
      <c r="AU290" s="192" t="s">
        <v>85</v>
      </c>
      <c r="AY290" s="20" t="s">
        <v>165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79</v>
      </c>
      <c r="BK290" s="193">
        <f>ROUND(I290*H290,2)</f>
        <v>0</v>
      </c>
      <c r="BL290" s="20" t="s">
        <v>226</v>
      </c>
      <c r="BM290" s="192" t="s">
        <v>5613</v>
      </c>
    </row>
    <row r="291" spans="1:65" s="2" customFormat="1" ht="11.25">
      <c r="A291" s="37"/>
      <c r="B291" s="38"/>
      <c r="C291" s="39"/>
      <c r="D291" s="194" t="s">
        <v>172</v>
      </c>
      <c r="E291" s="39"/>
      <c r="F291" s="195" t="s">
        <v>5614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172</v>
      </c>
      <c r="AU291" s="20" t="s">
        <v>85</v>
      </c>
    </row>
    <row r="292" spans="1:65" s="13" customFormat="1" ht="11.25">
      <c r="B292" s="199"/>
      <c r="C292" s="200"/>
      <c r="D292" s="201" t="s">
        <v>181</v>
      </c>
      <c r="E292" s="202" t="s">
        <v>19</v>
      </c>
      <c r="F292" s="203" t="s">
        <v>5496</v>
      </c>
      <c r="G292" s="200"/>
      <c r="H292" s="204">
        <v>10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181</v>
      </c>
      <c r="AU292" s="210" t="s">
        <v>85</v>
      </c>
      <c r="AV292" s="13" t="s">
        <v>79</v>
      </c>
      <c r="AW292" s="13" t="s">
        <v>31</v>
      </c>
      <c r="AX292" s="13" t="s">
        <v>73</v>
      </c>
      <c r="AY292" s="210" t="s">
        <v>165</v>
      </c>
    </row>
    <row r="293" spans="1:65" s="2" customFormat="1" ht="16.5" customHeight="1">
      <c r="A293" s="37"/>
      <c r="B293" s="38"/>
      <c r="C293" s="233" t="s">
        <v>719</v>
      </c>
      <c r="D293" s="233" t="s">
        <v>502</v>
      </c>
      <c r="E293" s="234" t="s">
        <v>5608</v>
      </c>
      <c r="F293" s="235" t="s">
        <v>5609</v>
      </c>
      <c r="G293" s="236" t="s">
        <v>290</v>
      </c>
      <c r="H293" s="237">
        <v>10</v>
      </c>
      <c r="I293" s="238"/>
      <c r="J293" s="239">
        <f>ROUND(I293*H293,2)</f>
        <v>0</v>
      </c>
      <c r="K293" s="235" t="s">
        <v>171</v>
      </c>
      <c r="L293" s="240"/>
      <c r="M293" s="241" t="s">
        <v>19</v>
      </c>
      <c r="N293" s="242" t="s">
        <v>41</v>
      </c>
      <c r="O293" s="67"/>
      <c r="P293" s="190">
        <f>O293*H293</f>
        <v>0</v>
      </c>
      <c r="Q293" s="190">
        <v>1.5679999999999999E-2</v>
      </c>
      <c r="R293" s="190">
        <f>Q293*H293</f>
        <v>0.15679999999999999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297</v>
      </c>
      <c r="AT293" s="192" t="s">
        <v>502</v>
      </c>
      <c r="AU293" s="192" t="s">
        <v>85</v>
      </c>
      <c r="AY293" s="20" t="s">
        <v>165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79</v>
      </c>
      <c r="BK293" s="193">
        <f>ROUND(I293*H293,2)</f>
        <v>0</v>
      </c>
      <c r="BL293" s="20" t="s">
        <v>226</v>
      </c>
      <c r="BM293" s="192" t="s">
        <v>5615</v>
      </c>
    </row>
    <row r="294" spans="1:65" s="12" customFormat="1" ht="20.85" customHeight="1">
      <c r="B294" s="165"/>
      <c r="C294" s="166"/>
      <c r="D294" s="167" t="s">
        <v>68</v>
      </c>
      <c r="E294" s="179" t="s">
        <v>5616</v>
      </c>
      <c r="F294" s="179" t="s">
        <v>4562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SUM(P295:P309)</f>
        <v>0</v>
      </c>
      <c r="Q294" s="173"/>
      <c r="R294" s="174">
        <f>SUM(R295:R309)</f>
        <v>0.65245000000000009</v>
      </c>
      <c r="S294" s="173"/>
      <c r="T294" s="175">
        <f>SUM(T295:T309)</f>
        <v>0</v>
      </c>
      <c r="AR294" s="176" t="s">
        <v>79</v>
      </c>
      <c r="AT294" s="177" t="s">
        <v>68</v>
      </c>
      <c r="AU294" s="177" t="s">
        <v>79</v>
      </c>
      <c r="AY294" s="176" t="s">
        <v>165</v>
      </c>
      <c r="BK294" s="178">
        <f>SUM(BK295:BK309)</f>
        <v>0</v>
      </c>
    </row>
    <row r="295" spans="1:65" s="2" customFormat="1" ht="37.9" customHeight="1">
      <c r="A295" s="37"/>
      <c r="B295" s="38"/>
      <c r="C295" s="181" t="s">
        <v>498</v>
      </c>
      <c r="D295" s="181" t="s">
        <v>167</v>
      </c>
      <c r="E295" s="182" t="s">
        <v>5617</v>
      </c>
      <c r="F295" s="183" t="s">
        <v>5618</v>
      </c>
      <c r="G295" s="184" t="s">
        <v>323</v>
      </c>
      <c r="H295" s="185">
        <v>25</v>
      </c>
      <c r="I295" s="186"/>
      <c r="J295" s="187">
        <f>ROUND(I295*H295,2)</f>
        <v>0</v>
      </c>
      <c r="K295" s="183" t="s">
        <v>171</v>
      </c>
      <c r="L295" s="42"/>
      <c r="M295" s="188" t="s">
        <v>19</v>
      </c>
      <c r="N295" s="189" t="s">
        <v>41</v>
      </c>
      <c r="O295" s="67"/>
      <c r="P295" s="190">
        <f>O295*H295</f>
        <v>0</v>
      </c>
      <c r="Q295" s="190">
        <v>1.9120000000000002E-2</v>
      </c>
      <c r="R295" s="190">
        <f>Q295*H295</f>
        <v>0.47800000000000004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226</v>
      </c>
      <c r="AT295" s="192" t="s">
        <v>167</v>
      </c>
      <c r="AU295" s="192" t="s">
        <v>85</v>
      </c>
      <c r="AY295" s="20" t="s">
        <v>165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79</v>
      </c>
      <c r="BK295" s="193">
        <f>ROUND(I295*H295,2)</f>
        <v>0</v>
      </c>
      <c r="BL295" s="20" t="s">
        <v>226</v>
      </c>
      <c r="BM295" s="192" t="s">
        <v>5619</v>
      </c>
    </row>
    <row r="296" spans="1:65" s="2" customFormat="1" ht="11.25">
      <c r="A296" s="37"/>
      <c r="B296" s="38"/>
      <c r="C296" s="39"/>
      <c r="D296" s="194" t="s">
        <v>172</v>
      </c>
      <c r="E296" s="39"/>
      <c r="F296" s="195" t="s">
        <v>5620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172</v>
      </c>
      <c r="AU296" s="20" t="s">
        <v>85</v>
      </c>
    </row>
    <row r="297" spans="1:65" s="2" customFormat="1" ht="24.2" customHeight="1">
      <c r="A297" s="37"/>
      <c r="B297" s="38"/>
      <c r="C297" s="181" t="s">
        <v>731</v>
      </c>
      <c r="D297" s="181" t="s">
        <v>167</v>
      </c>
      <c r="E297" s="182" t="s">
        <v>5621</v>
      </c>
      <c r="F297" s="183" t="s">
        <v>5622</v>
      </c>
      <c r="G297" s="184" t="s">
        <v>323</v>
      </c>
      <c r="H297" s="185">
        <v>20</v>
      </c>
      <c r="I297" s="186"/>
      <c r="J297" s="187">
        <f>ROUND(I297*H297,2)</f>
        <v>0</v>
      </c>
      <c r="K297" s="183" t="s">
        <v>171</v>
      </c>
      <c r="L297" s="42"/>
      <c r="M297" s="188" t="s">
        <v>19</v>
      </c>
      <c r="N297" s="189" t="s">
        <v>41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226</v>
      </c>
      <c r="AT297" s="192" t="s">
        <v>167</v>
      </c>
      <c r="AU297" s="192" t="s">
        <v>85</v>
      </c>
      <c r="AY297" s="20" t="s">
        <v>165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79</v>
      </c>
      <c r="BK297" s="193">
        <f>ROUND(I297*H297,2)</f>
        <v>0</v>
      </c>
      <c r="BL297" s="20" t="s">
        <v>226</v>
      </c>
      <c r="BM297" s="192" t="s">
        <v>5623</v>
      </c>
    </row>
    <row r="298" spans="1:65" s="2" customFormat="1" ht="11.25">
      <c r="A298" s="37"/>
      <c r="B298" s="38"/>
      <c r="C298" s="39"/>
      <c r="D298" s="194" t="s">
        <v>172</v>
      </c>
      <c r="E298" s="39"/>
      <c r="F298" s="195" t="s">
        <v>5624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172</v>
      </c>
      <c r="AU298" s="20" t="s">
        <v>85</v>
      </c>
    </row>
    <row r="299" spans="1:65" s="2" customFormat="1" ht="16.5" customHeight="1">
      <c r="A299" s="37"/>
      <c r="B299" s="38"/>
      <c r="C299" s="233" t="s">
        <v>544</v>
      </c>
      <c r="D299" s="233" t="s">
        <v>502</v>
      </c>
      <c r="E299" s="234" t="s">
        <v>5625</v>
      </c>
      <c r="F299" s="235" t="s">
        <v>5626</v>
      </c>
      <c r="G299" s="236" t="s">
        <v>323</v>
      </c>
      <c r="H299" s="237">
        <v>22</v>
      </c>
      <c r="I299" s="238"/>
      <c r="J299" s="239">
        <f>ROUND(I299*H299,2)</f>
        <v>0</v>
      </c>
      <c r="K299" s="235" t="s">
        <v>171</v>
      </c>
      <c r="L299" s="240"/>
      <c r="M299" s="241" t="s">
        <v>19</v>
      </c>
      <c r="N299" s="242" t="s">
        <v>41</v>
      </c>
      <c r="O299" s="67"/>
      <c r="P299" s="190">
        <f>O299*H299</f>
        <v>0</v>
      </c>
      <c r="Q299" s="190">
        <v>8.0000000000000004E-4</v>
      </c>
      <c r="R299" s="190">
        <f>Q299*H299</f>
        <v>1.7600000000000001E-2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297</v>
      </c>
      <c r="AT299" s="192" t="s">
        <v>502</v>
      </c>
      <c r="AU299" s="192" t="s">
        <v>85</v>
      </c>
      <c r="AY299" s="20" t="s">
        <v>165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79</v>
      </c>
      <c r="BK299" s="193">
        <f>ROUND(I299*H299,2)</f>
        <v>0</v>
      </c>
      <c r="BL299" s="20" t="s">
        <v>226</v>
      </c>
      <c r="BM299" s="192" t="s">
        <v>5627</v>
      </c>
    </row>
    <row r="300" spans="1:65" s="13" customFormat="1" ht="11.25">
      <c r="B300" s="199"/>
      <c r="C300" s="200"/>
      <c r="D300" s="201" t="s">
        <v>181</v>
      </c>
      <c r="E300" s="200"/>
      <c r="F300" s="203" t="s">
        <v>5628</v>
      </c>
      <c r="G300" s="200"/>
      <c r="H300" s="204">
        <v>22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181</v>
      </c>
      <c r="AU300" s="210" t="s">
        <v>85</v>
      </c>
      <c r="AV300" s="13" t="s">
        <v>79</v>
      </c>
      <c r="AW300" s="13" t="s">
        <v>4</v>
      </c>
      <c r="AX300" s="13" t="s">
        <v>73</v>
      </c>
      <c r="AY300" s="210" t="s">
        <v>165</v>
      </c>
    </row>
    <row r="301" spans="1:65" s="2" customFormat="1" ht="76.349999999999994" customHeight="1">
      <c r="A301" s="37"/>
      <c r="B301" s="38"/>
      <c r="C301" s="181" t="s">
        <v>741</v>
      </c>
      <c r="D301" s="181" t="s">
        <v>167</v>
      </c>
      <c r="E301" s="182" t="s">
        <v>5629</v>
      </c>
      <c r="F301" s="183" t="s">
        <v>5630</v>
      </c>
      <c r="G301" s="184" t="s">
        <v>323</v>
      </c>
      <c r="H301" s="185">
        <v>36</v>
      </c>
      <c r="I301" s="186"/>
      <c r="J301" s="187">
        <f>ROUND(I301*H301,2)</f>
        <v>0</v>
      </c>
      <c r="K301" s="183" t="s">
        <v>171</v>
      </c>
      <c r="L301" s="42"/>
      <c r="M301" s="188" t="s">
        <v>19</v>
      </c>
      <c r="N301" s="189" t="s">
        <v>41</v>
      </c>
      <c r="O301" s="67"/>
      <c r="P301" s="190">
        <f>O301*H301</f>
        <v>0</v>
      </c>
      <c r="Q301" s="190">
        <v>1.39E-3</v>
      </c>
      <c r="R301" s="190">
        <f>Q301*H301</f>
        <v>5.0040000000000001E-2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226</v>
      </c>
      <c r="AT301" s="192" t="s">
        <v>167</v>
      </c>
      <c r="AU301" s="192" t="s">
        <v>85</v>
      </c>
      <c r="AY301" s="20" t="s">
        <v>165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79</v>
      </c>
      <c r="BK301" s="193">
        <f>ROUND(I301*H301,2)</f>
        <v>0</v>
      </c>
      <c r="BL301" s="20" t="s">
        <v>226</v>
      </c>
      <c r="BM301" s="192" t="s">
        <v>5631</v>
      </c>
    </row>
    <row r="302" spans="1:65" s="2" customFormat="1" ht="11.25">
      <c r="A302" s="37"/>
      <c r="B302" s="38"/>
      <c r="C302" s="39"/>
      <c r="D302" s="194" t="s">
        <v>172</v>
      </c>
      <c r="E302" s="39"/>
      <c r="F302" s="195" t="s">
        <v>5632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172</v>
      </c>
      <c r="AU302" s="20" t="s">
        <v>85</v>
      </c>
    </row>
    <row r="303" spans="1:65" s="13" customFormat="1" ht="11.25">
      <c r="B303" s="199"/>
      <c r="C303" s="200"/>
      <c r="D303" s="201" t="s">
        <v>181</v>
      </c>
      <c r="E303" s="202" t="s">
        <v>19</v>
      </c>
      <c r="F303" s="203" t="s">
        <v>5633</v>
      </c>
      <c r="G303" s="200"/>
      <c r="H303" s="204">
        <v>36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181</v>
      </c>
      <c r="AU303" s="210" t="s">
        <v>85</v>
      </c>
      <c r="AV303" s="13" t="s">
        <v>79</v>
      </c>
      <c r="AW303" s="13" t="s">
        <v>31</v>
      </c>
      <c r="AX303" s="13" t="s">
        <v>73</v>
      </c>
      <c r="AY303" s="210" t="s">
        <v>165</v>
      </c>
    </row>
    <row r="304" spans="1:65" s="2" customFormat="1" ht="24.2" customHeight="1">
      <c r="A304" s="37"/>
      <c r="B304" s="38"/>
      <c r="C304" s="233" t="s">
        <v>557</v>
      </c>
      <c r="D304" s="233" t="s">
        <v>502</v>
      </c>
      <c r="E304" s="234" t="s">
        <v>5634</v>
      </c>
      <c r="F304" s="235" t="s">
        <v>5635</v>
      </c>
      <c r="G304" s="236" t="s">
        <v>323</v>
      </c>
      <c r="H304" s="237">
        <v>39.6</v>
      </c>
      <c r="I304" s="238"/>
      <c r="J304" s="239">
        <f>ROUND(I304*H304,2)</f>
        <v>0</v>
      </c>
      <c r="K304" s="235" t="s">
        <v>171</v>
      </c>
      <c r="L304" s="240"/>
      <c r="M304" s="241" t="s">
        <v>19</v>
      </c>
      <c r="N304" s="242" t="s">
        <v>41</v>
      </c>
      <c r="O304" s="67"/>
      <c r="P304" s="190">
        <f>O304*H304</f>
        <v>0</v>
      </c>
      <c r="Q304" s="190">
        <v>2.5999999999999999E-3</v>
      </c>
      <c r="R304" s="190">
        <f>Q304*H304</f>
        <v>0.10296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297</v>
      </c>
      <c r="AT304" s="192" t="s">
        <v>502</v>
      </c>
      <c r="AU304" s="192" t="s">
        <v>85</v>
      </c>
      <c r="AY304" s="20" t="s">
        <v>165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79</v>
      </c>
      <c r="BK304" s="193">
        <f>ROUND(I304*H304,2)</f>
        <v>0</v>
      </c>
      <c r="BL304" s="20" t="s">
        <v>226</v>
      </c>
      <c r="BM304" s="192" t="s">
        <v>5636</v>
      </c>
    </row>
    <row r="305" spans="1:65" s="13" customFormat="1" ht="11.25">
      <c r="B305" s="199"/>
      <c r="C305" s="200"/>
      <c r="D305" s="201" t="s">
        <v>181</v>
      </c>
      <c r="E305" s="200"/>
      <c r="F305" s="203" t="s">
        <v>5637</v>
      </c>
      <c r="G305" s="200"/>
      <c r="H305" s="204">
        <v>39.6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181</v>
      </c>
      <c r="AU305" s="210" t="s">
        <v>85</v>
      </c>
      <c r="AV305" s="13" t="s">
        <v>79</v>
      </c>
      <c r="AW305" s="13" t="s">
        <v>4</v>
      </c>
      <c r="AX305" s="13" t="s">
        <v>73</v>
      </c>
      <c r="AY305" s="210" t="s">
        <v>165</v>
      </c>
    </row>
    <row r="306" spans="1:65" s="2" customFormat="1" ht="24.2" customHeight="1">
      <c r="A306" s="37"/>
      <c r="B306" s="38"/>
      <c r="C306" s="181" t="s">
        <v>752</v>
      </c>
      <c r="D306" s="181" t="s">
        <v>167</v>
      </c>
      <c r="E306" s="182" t="s">
        <v>5638</v>
      </c>
      <c r="F306" s="183" t="s">
        <v>5639</v>
      </c>
      <c r="G306" s="184" t="s">
        <v>323</v>
      </c>
      <c r="H306" s="185">
        <v>7</v>
      </c>
      <c r="I306" s="186"/>
      <c r="J306" s="187">
        <f>ROUND(I306*H306,2)</f>
        <v>0</v>
      </c>
      <c r="K306" s="183" t="s">
        <v>171</v>
      </c>
      <c r="L306" s="42"/>
      <c r="M306" s="188" t="s">
        <v>19</v>
      </c>
      <c r="N306" s="189" t="s">
        <v>41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226</v>
      </c>
      <c r="AT306" s="192" t="s">
        <v>167</v>
      </c>
      <c r="AU306" s="192" t="s">
        <v>85</v>
      </c>
      <c r="AY306" s="20" t="s">
        <v>165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226</v>
      </c>
      <c r="BM306" s="192" t="s">
        <v>5640</v>
      </c>
    </row>
    <row r="307" spans="1:65" s="2" customFormat="1" ht="11.25">
      <c r="A307" s="37"/>
      <c r="B307" s="38"/>
      <c r="C307" s="39"/>
      <c r="D307" s="194" t="s">
        <v>172</v>
      </c>
      <c r="E307" s="39"/>
      <c r="F307" s="195" t="s">
        <v>5641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172</v>
      </c>
      <c r="AU307" s="20" t="s">
        <v>85</v>
      </c>
    </row>
    <row r="308" spans="1:65" s="2" customFormat="1" ht="24.2" customHeight="1">
      <c r="A308" s="37"/>
      <c r="B308" s="38"/>
      <c r="C308" s="233" t="s">
        <v>562</v>
      </c>
      <c r="D308" s="233" t="s">
        <v>502</v>
      </c>
      <c r="E308" s="234" t="s">
        <v>5642</v>
      </c>
      <c r="F308" s="235" t="s">
        <v>5643</v>
      </c>
      <c r="G308" s="236" t="s">
        <v>323</v>
      </c>
      <c r="H308" s="237">
        <v>7.7</v>
      </c>
      <c r="I308" s="238"/>
      <c r="J308" s="239">
        <f>ROUND(I308*H308,2)</f>
        <v>0</v>
      </c>
      <c r="K308" s="235" t="s">
        <v>171</v>
      </c>
      <c r="L308" s="240"/>
      <c r="M308" s="241" t="s">
        <v>19</v>
      </c>
      <c r="N308" s="242" t="s">
        <v>41</v>
      </c>
      <c r="O308" s="67"/>
      <c r="P308" s="190">
        <f>O308*H308</f>
        <v>0</v>
      </c>
      <c r="Q308" s="190">
        <v>5.0000000000000001E-4</v>
      </c>
      <c r="R308" s="190">
        <f>Q308*H308</f>
        <v>3.8500000000000001E-3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297</v>
      </c>
      <c r="AT308" s="192" t="s">
        <v>502</v>
      </c>
      <c r="AU308" s="192" t="s">
        <v>85</v>
      </c>
      <c r="AY308" s="20" t="s">
        <v>165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79</v>
      </c>
      <c r="BK308" s="193">
        <f>ROUND(I308*H308,2)</f>
        <v>0</v>
      </c>
      <c r="BL308" s="20" t="s">
        <v>226</v>
      </c>
      <c r="BM308" s="192" t="s">
        <v>5644</v>
      </c>
    </row>
    <row r="309" spans="1:65" s="13" customFormat="1" ht="11.25">
      <c r="B309" s="199"/>
      <c r="C309" s="200"/>
      <c r="D309" s="201" t="s">
        <v>181</v>
      </c>
      <c r="E309" s="200"/>
      <c r="F309" s="203" t="s">
        <v>5645</v>
      </c>
      <c r="G309" s="200"/>
      <c r="H309" s="204">
        <v>7.7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181</v>
      </c>
      <c r="AU309" s="210" t="s">
        <v>85</v>
      </c>
      <c r="AV309" s="13" t="s">
        <v>79</v>
      </c>
      <c r="AW309" s="13" t="s">
        <v>4</v>
      </c>
      <c r="AX309" s="13" t="s">
        <v>73</v>
      </c>
      <c r="AY309" s="210" t="s">
        <v>165</v>
      </c>
    </row>
    <row r="310" spans="1:65" s="12" customFormat="1" ht="20.85" customHeight="1">
      <c r="B310" s="165"/>
      <c r="C310" s="166"/>
      <c r="D310" s="167" t="s">
        <v>68</v>
      </c>
      <c r="E310" s="179" t="s">
        <v>5646</v>
      </c>
      <c r="F310" s="179" t="s">
        <v>5647</v>
      </c>
      <c r="G310" s="166"/>
      <c r="H310" s="166"/>
      <c r="I310" s="169"/>
      <c r="J310" s="180">
        <f>BK310</f>
        <v>0</v>
      </c>
      <c r="K310" s="166"/>
      <c r="L310" s="171"/>
      <c r="M310" s="172"/>
      <c r="N310" s="173"/>
      <c r="O310" s="173"/>
      <c r="P310" s="174">
        <f>SUM(P311:P385)</f>
        <v>0</v>
      </c>
      <c r="Q310" s="173"/>
      <c r="R310" s="174">
        <f>SUM(R311:R385)</f>
        <v>0.22100999999999998</v>
      </c>
      <c r="S310" s="173"/>
      <c r="T310" s="175">
        <f>SUM(T311:T385)</f>
        <v>0</v>
      </c>
      <c r="AR310" s="176" t="s">
        <v>79</v>
      </c>
      <c r="AT310" s="177" t="s">
        <v>68</v>
      </c>
      <c r="AU310" s="177" t="s">
        <v>79</v>
      </c>
      <c r="AY310" s="176" t="s">
        <v>165</v>
      </c>
      <c r="BK310" s="178">
        <f>SUM(BK311:BK385)</f>
        <v>0</v>
      </c>
    </row>
    <row r="311" spans="1:65" s="2" customFormat="1" ht="24.2" customHeight="1">
      <c r="A311" s="37"/>
      <c r="B311" s="38"/>
      <c r="C311" s="181" t="s">
        <v>763</v>
      </c>
      <c r="D311" s="181" t="s">
        <v>167</v>
      </c>
      <c r="E311" s="182" t="s">
        <v>5648</v>
      </c>
      <c r="F311" s="183" t="s">
        <v>5649</v>
      </c>
      <c r="G311" s="184" t="s">
        <v>290</v>
      </c>
      <c r="H311" s="185">
        <v>27</v>
      </c>
      <c r="I311" s="186"/>
      <c r="J311" s="187">
        <f>ROUND(I311*H311,2)</f>
        <v>0</v>
      </c>
      <c r="K311" s="183" t="s">
        <v>171</v>
      </c>
      <c r="L311" s="42"/>
      <c r="M311" s="188" t="s">
        <v>19</v>
      </c>
      <c r="N311" s="189" t="s">
        <v>41</v>
      </c>
      <c r="O311" s="67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226</v>
      </c>
      <c r="AT311" s="192" t="s">
        <v>167</v>
      </c>
      <c r="AU311" s="192" t="s">
        <v>85</v>
      </c>
      <c r="AY311" s="20" t="s">
        <v>165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79</v>
      </c>
      <c r="BK311" s="193">
        <f>ROUND(I311*H311,2)</f>
        <v>0</v>
      </c>
      <c r="BL311" s="20" t="s">
        <v>226</v>
      </c>
      <c r="BM311" s="192" t="s">
        <v>5650</v>
      </c>
    </row>
    <row r="312" spans="1:65" s="2" customFormat="1" ht="11.25">
      <c r="A312" s="37"/>
      <c r="B312" s="38"/>
      <c r="C312" s="39"/>
      <c r="D312" s="194" t="s">
        <v>172</v>
      </c>
      <c r="E312" s="39"/>
      <c r="F312" s="195" t="s">
        <v>5651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172</v>
      </c>
      <c r="AU312" s="20" t="s">
        <v>85</v>
      </c>
    </row>
    <row r="313" spans="1:65" s="13" customFormat="1" ht="11.25">
      <c r="B313" s="199"/>
      <c r="C313" s="200"/>
      <c r="D313" s="201" t="s">
        <v>181</v>
      </c>
      <c r="E313" s="202" t="s">
        <v>19</v>
      </c>
      <c r="F313" s="203" t="s">
        <v>5652</v>
      </c>
      <c r="G313" s="200"/>
      <c r="H313" s="204">
        <v>27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181</v>
      </c>
      <c r="AU313" s="210" t="s">
        <v>85</v>
      </c>
      <c r="AV313" s="13" t="s">
        <v>79</v>
      </c>
      <c r="AW313" s="13" t="s">
        <v>31</v>
      </c>
      <c r="AX313" s="13" t="s">
        <v>73</v>
      </c>
      <c r="AY313" s="210" t="s">
        <v>165</v>
      </c>
    </row>
    <row r="314" spans="1:65" s="2" customFormat="1" ht="21.75" customHeight="1">
      <c r="A314" s="37"/>
      <c r="B314" s="38"/>
      <c r="C314" s="233" t="s">
        <v>568</v>
      </c>
      <c r="D314" s="233" t="s">
        <v>502</v>
      </c>
      <c r="E314" s="234" t="s">
        <v>5653</v>
      </c>
      <c r="F314" s="235" t="s">
        <v>5654</v>
      </c>
      <c r="G314" s="236" t="s">
        <v>290</v>
      </c>
      <c r="H314" s="237">
        <v>6</v>
      </c>
      <c r="I314" s="238"/>
      <c r="J314" s="239">
        <f>ROUND(I314*H314,2)</f>
        <v>0</v>
      </c>
      <c r="K314" s="235" t="s">
        <v>3997</v>
      </c>
      <c r="L314" s="240"/>
      <c r="M314" s="241" t="s">
        <v>19</v>
      </c>
      <c r="N314" s="242" t="s">
        <v>41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297</v>
      </c>
      <c r="AT314" s="192" t="s">
        <v>502</v>
      </c>
      <c r="AU314" s="192" t="s">
        <v>85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5655</v>
      </c>
    </row>
    <row r="315" spans="1:65" s="2" customFormat="1" ht="19.5">
      <c r="A315" s="37"/>
      <c r="B315" s="38"/>
      <c r="C315" s="39"/>
      <c r="D315" s="201" t="s">
        <v>353</v>
      </c>
      <c r="E315" s="39"/>
      <c r="F315" s="232" t="s">
        <v>5656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353</v>
      </c>
      <c r="AU315" s="20" t="s">
        <v>85</v>
      </c>
    </row>
    <row r="316" spans="1:65" s="2" customFormat="1" ht="21.75" customHeight="1">
      <c r="A316" s="37"/>
      <c r="B316" s="38"/>
      <c r="C316" s="233" t="s">
        <v>774</v>
      </c>
      <c r="D316" s="233" t="s">
        <v>502</v>
      </c>
      <c r="E316" s="234" t="s">
        <v>5657</v>
      </c>
      <c r="F316" s="235" t="s">
        <v>5658</v>
      </c>
      <c r="G316" s="236" t="s">
        <v>290</v>
      </c>
      <c r="H316" s="237">
        <v>6</v>
      </c>
      <c r="I316" s="238"/>
      <c r="J316" s="239">
        <f>ROUND(I316*H316,2)</f>
        <v>0</v>
      </c>
      <c r="K316" s="235" t="s">
        <v>3997</v>
      </c>
      <c r="L316" s="240"/>
      <c r="M316" s="241" t="s">
        <v>19</v>
      </c>
      <c r="N316" s="242" t="s">
        <v>41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297</v>
      </c>
      <c r="AT316" s="192" t="s">
        <v>502</v>
      </c>
      <c r="AU316" s="192" t="s">
        <v>85</v>
      </c>
      <c r="AY316" s="20" t="s">
        <v>165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79</v>
      </c>
      <c r="BK316" s="193">
        <f>ROUND(I316*H316,2)</f>
        <v>0</v>
      </c>
      <c r="BL316" s="20" t="s">
        <v>226</v>
      </c>
      <c r="BM316" s="192" t="s">
        <v>5659</v>
      </c>
    </row>
    <row r="317" spans="1:65" s="2" customFormat="1" ht="19.5">
      <c r="A317" s="37"/>
      <c r="B317" s="38"/>
      <c r="C317" s="39"/>
      <c r="D317" s="201" t="s">
        <v>353</v>
      </c>
      <c r="E317" s="39"/>
      <c r="F317" s="232" t="s">
        <v>5660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353</v>
      </c>
      <c r="AU317" s="20" t="s">
        <v>85</v>
      </c>
    </row>
    <row r="318" spans="1:65" s="2" customFormat="1" ht="21.75" customHeight="1">
      <c r="A318" s="37"/>
      <c r="B318" s="38"/>
      <c r="C318" s="233" t="s">
        <v>574</v>
      </c>
      <c r="D318" s="233" t="s">
        <v>502</v>
      </c>
      <c r="E318" s="234" t="s">
        <v>5661</v>
      </c>
      <c r="F318" s="235" t="s">
        <v>5662</v>
      </c>
      <c r="G318" s="236" t="s">
        <v>290</v>
      </c>
      <c r="H318" s="237">
        <v>2</v>
      </c>
      <c r="I318" s="238"/>
      <c r="J318" s="239">
        <f>ROUND(I318*H318,2)</f>
        <v>0</v>
      </c>
      <c r="K318" s="235" t="s">
        <v>3997</v>
      </c>
      <c r="L318" s="240"/>
      <c r="M318" s="241" t="s">
        <v>19</v>
      </c>
      <c r="N318" s="242" t="s">
        <v>41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297</v>
      </c>
      <c r="AT318" s="192" t="s">
        <v>502</v>
      </c>
      <c r="AU318" s="192" t="s">
        <v>85</v>
      </c>
      <c r="AY318" s="20" t="s">
        <v>165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79</v>
      </c>
      <c r="BK318" s="193">
        <f>ROUND(I318*H318,2)</f>
        <v>0</v>
      </c>
      <c r="BL318" s="20" t="s">
        <v>226</v>
      </c>
      <c r="BM318" s="192" t="s">
        <v>5663</v>
      </c>
    </row>
    <row r="319" spans="1:65" s="2" customFormat="1" ht="19.5">
      <c r="A319" s="37"/>
      <c r="B319" s="38"/>
      <c r="C319" s="39"/>
      <c r="D319" s="201" t="s">
        <v>353</v>
      </c>
      <c r="E319" s="39"/>
      <c r="F319" s="232" t="s">
        <v>5660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353</v>
      </c>
      <c r="AU319" s="20" t="s">
        <v>85</v>
      </c>
    </row>
    <row r="320" spans="1:65" s="2" customFormat="1" ht="21.75" customHeight="1">
      <c r="A320" s="37"/>
      <c r="B320" s="38"/>
      <c r="C320" s="233" t="s">
        <v>785</v>
      </c>
      <c r="D320" s="233" t="s">
        <v>502</v>
      </c>
      <c r="E320" s="234" t="s">
        <v>5664</v>
      </c>
      <c r="F320" s="235" t="s">
        <v>5665</v>
      </c>
      <c r="G320" s="236" t="s">
        <v>290</v>
      </c>
      <c r="H320" s="237">
        <v>5</v>
      </c>
      <c r="I320" s="238"/>
      <c r="J320" s="239">
        <f>ROUND(I320*H320,2)</f>
        <v>0</v>
      </c>
      <c r="K320" s="235" t="s">
        <v>3997</v>
      </c>
      <c r="L320" s="240"/>
      <c r="M320" s="241" t="s">
        <v>19</v>
      </c>
      <c r="N320" s="242" t="s">
        <v>41</v>
      </c>
      <c r="O320" s="67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297</v>
      </c>
      <c r="AT320" s="192" t="s">
        <v>502</v>
      </c>
      <c r="AU320" s="192" t="s">
        <v>85</v>
      </c>
      <c r="AY320" s="20" t="s">
        <v>165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79</v>
      </c>
      <c r="BK320" s="193">
        <f>ROUND(I320*H320,2)</f>
        <v>0</v>
      </c>
      <c r="BL320" s="20" t="s">
        <v>226</v>
      </c>
      <c r="BM320" s="192" t="s">
        <v>5666</v>
      </c>
    </row>
    <row r="321" spans="1:65" s="2" customFormat="1" ht="19.5">
      <c r="A321" s="37"/>
      <c r="B321" s="38"/>
      <c r="C321" s="39"/>
      <c r="D321" s="201" t="s">
        <v>353</v>
      </c>
      <c r="E321" s="39"/>
      <c r="F321" s="232" t="s">
        <v>5660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353</v>
      </c>
      <c r="AU321" s="20" t="s">
        <v>85</v>
      </c>
    </row>
    <row r="322" spans="1:65" s="2" customFormat="1" ht="21.75" customHeight="1">
      <c r="A322" s="37"/>
      <c r="B322" s="38"/>
      <c r="C322" s="233" t="s">
        <v>583</v>
      </c>
      <c r="D322" s="233" t="s">
        <v>502</v>
      </c>
      <c r="E322" s="234" t="s">
        <v>5653</v>
      </c>
      <c r="F322" s="235" t="s">
        <v>5654</v>
      </c>
      <c r="G322" s="236" t="s">
        <v>290</v>
      </c>
      <c r="H322" s="237">
        <v>8</v>
      </c>
      <c r="I322" s="238"/>
      <c r="J322" s="239">
        <f>ROUND(I322*H322,2)</f>
        <v>0</v>
      </c>
      <c r="K322" s="235" t="s">
        <v>3997</v>
      </c>
      <c r="L322" s="240"/>
      <c r="M322" s="241" t="s">
        <v>19</v>
      </c>
      <c r="N322" s="242" t="s">
        <v>41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297</v>
      </c>
      <c r="AT322" s="192" t="s">
        <v>502</v>
      </c>
      <c r="AU322" s="192" t="s">
        <v>85</v>
      </c>
      <c r="AY322" s="20" t="s">
        <v>165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226</v>
      </c>
      <c r="BM322" s="192" t="s">
        <v>5667</v>
      </c>
    </row>
    <row r="323" spans="1:65" s="2" customFormat="1" ht="19.5">
      <c r="A323" s="37"/>
      <c r="B323" s="38"/>
      <c r="C323" s="39"/>
      <c r="D323" s="201" t="s">
        <v>353</v>
      </c>
      <c r="E323" s="39"/>
      <c r="F323" s="232" t="s">
        <v>5656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353</v>
      </c>
      <c r="AU323" s="20" t="s">
        <v>85</v>
      </c>
    </row>
    <row r="324" spans="1:65" s="2" customFormat="1" ht="33" customHeight="1">
      <c r="A324" s="37"/>
      <c r="B324" s="38"/>
      <c r="C324" s="181" t="s">
        <v>797</v>
      </c>
      <c r="D324" s="181" t="s">
        <v>167</v>
      </c>
      <c r="E324" s="182" t="s">
        <v>5668</v>
      </c>
      <c r="F324" s="183" t="s">
        <v>5669</v>
      </c>
      <c r="G324" s="184" t="s">
        <v>290</v>
      </c>
      <c r="H324" s="185">
        <v>2</v>
      </c>
      <c r="I324" s="186"/>
      <c r="J324" s="187">
        <f>ROUND(I324*H324,2)</f>
        <v>0</v>
      </c>
      <c r="K324" s="183" t="s">
        <v>171</v>
      </c>
      <c r="L324" s="42"/>
      <c r="M324" s="188" t="s">
        <v>19</v>
      </c>
      <c r="N324" s="189" t="s">
        <v>41</v>
      </c>
      <c r="O324" s="67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226</v>
      </c>
      <c r="AT324" s="192" t="s">
        <v>167</v>
      </c>
      <c r="AU324" s="192" t="s">
        <v>85</v>
      </c>
      <c r="AY324" s="20" t="s">
        <v>165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79</v>
      </c>
      <c r="BK324" s="193">
        <f>ROUND(I324*H324,2)</f>
        <v>0</v>
      </c>
      <c r="BL324" s="20" t="s">
        <v>226</v>
      </c>
      <c r="BM324" s="192" t="s">
        <v>5670</v>
      </c>
    </row>
    <row r="325" spans="1:65" s="2" customFormat="1" ht="11.25">
      <c r="A325" s="37"/>
      <c r="B325" s="38"/>
      <c r="C325" s="39"/>
      <c r="D325" s="194" t="s">
        <v>172</v>
      </c>
      <c r="E325" s="39"/>
      <c r="F325" s="195" t="s">
        <v>5671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172</v>
      </c>
      <c r="AU325" s="20" t="s">
        <v>85</v>
      </c>
    </row>
    <row r="326" spans="1:65" s="2" customFormat="1" ht="24.2" customHeight="1">
      <c r="A326" s="37"/>
      <c r="B326" s="38"/>
      <c r="C326" s="233" t="s">
        <v>589</v>
      </c>
      <c r="D326" s="233" t="s">
        <v>502</v>
      </c>
      <c r="E326" s="234" t="s">
        <v>5672</v>
      </c>
      <c r="F326" s="235" t="s">
        <v>5673</v>
      </c>
      <c r="G326" s="236" t="s">
        <v>290</v>
      </c>
      <c r="H326" s="237">
        <v>2</v>
      </c>
      <c r="I326" s="238"/>
      <c r="J326" s="239">
        <f>ROUND(I326*H326,2)</f>
        <v>0</v>
      </c>
      <c r="K326" s="235" t="s">
        <v>171</v>
      </c>
      <c r="L326" s="240"/>
      <c r="M326" s="241" t="s">
        <v>19</v>
      </c>
      <c r="N326" s="242" t="s">
        <v>41</v>
      </c>
      <c r="O326" s="67"/>
      <c r="P326" s="190">
        <f>O326*H326</f>
        <v>0</v>
      </c>
      <c r="Q326" s="190">
        <v>4.0000000000000002E-4</v>
      </c>
      <c r="R326" s="190">
        <f>Q326*H326</f>
        <v>8.0000000000000004E-4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297</v>
      </c>
      <c r="AT326" s="192" t="s">
        <v>502</v>
      </c>
      <c r="AU326" s="192" t="s">
        <v>85</v>
      </c>
      <c r="AY326" s="20" t="s">
        <v>165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79</v>
      </c>
      <c r="BK326" s="193">
        <f>ROUND(I326*H326,2)</f>
        <v>0</v>
      </c>
      <c r="BL326" s="20" t="s">
        <v>226</v>
      </c>
      <c r="BM326" s="192" t="s">
        <v>5674</v>
      </c>
    </row>
    <row r="327" spans="1:65" s="2" customFormat="1" ht="33" customHeight="1">
      <c r="A327" s="37"/>
      <c r="B327" s="38"/>
      <c r="C327" s="181" t="s">
        <v>808</v>
      </c>
      <c r="D327" s="181" t="s">
        <v>167</v>
      </c>
      <c r="E327" s="182" t="s">
        <v>5668</v>
      </c>
      <c r="F327" s="183" t="s">
        <v>5669</v>
      </c>
      <c r="G327" s="184" t="s">
        <v>290</v>
      </c>
      <c r="H327" s="185">
        <v>44</v>
      </c>
      <c r="I327" s="186"/>
      <c r="J327" s="187">
        <f>ROUND(I327*H327,2)</f>
        <v>0</v>
      </c>
      <c r="K327" s="183" t="s">
        <v>171</v>
      </c>
      <c r="L327" s="42"/>
      <c r="M327" s="188" t="s">
        <v>19</v>
      </c>
      <c r="N327" s="189" t="s">
        <v>41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226</v>
      </c>
      <c r="AT327" s="192" t="s">
        <v>167</v>
      </c>
      <c r="AU327" s="192" t="s">
        <v>85</v>
      </c>
      <c r="AY327" s="20" t="s">
        <v>165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79</v>
      </c>
      <c r="BK327" s="193">
        <f>ROUND(I327*H327,2)</f>
        <v>0</v>
      </c>
      <c r="BL327" s="20" t="s">
        <v>226</v>
      </c>
      <c r="BM327" s="192" t="s">
        <v>5675</v>
      </c>
    </row>
    <row r="328" spans="1:65" s="2" customFormat="1" ht="11.25">
      <c r="A328" s="37"/>
      <c r="B328" s="38"/>
      <c r="C328" s="39"/>
      <c r="D328" s="194" t="s">
        <v>172</v>
      </c>
      <c r="E328" s="39"/>
      <c r="F328" s="195" t="s">
        <v>5671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172</v>
      </c>
      <c r="AU328" s="20" t="s">
        <v>85</v>
      </c>
    </row>
    <row r="329" spans="1:65" s="2" customFormat="1" ht="24.2" customHeight="1">
      <c r="A329" s="37"/>
      <c r="B329" s="38"/>
      <c r="C329" s="233" t="s">
        <v>595</v>
      </c>
      <c r="D329" s="233" t="s">
        <v>502</v>
      </c>
      <c r="E329" s="234" t="s">
        <v>5676</v>
      </c>
      <c r="F329" s="235" t="s">
        <v>5677</v>
      </c>
      <c r="G329" s="236" t="s">
        <v>290</v>
      </c>
      <c r="H329" s="237">
        <v>11</v>
      </c>
      <c r="I329" s="238"/>
      <c r="J329" s="239">
        <f>ROUND(I329*H329,2)</f>
        <v>0</v>
      </c>
      <c r="K329" s="235" t="s">
        <v>171</v>
      </c>
      <c r="L329" s="240"/>
      <c r="M329" s="241" t="s">
        <v>19</v>
      </c>
      <c r="N329" s="242" t="s">
        <v>41</v>
      </c>
      <c r="O329" s="67"/>
      <c r="P329" s="190">
        <f>O329*H329</f>
        <v>0</v>
      </c>
      <c r="Q329" s="190">
        <v>2.9999999999999997E-4</v>
      </c>
      <c r="R329" s="190">
        <f>Q329*H329</f>
        <v>3.2999999999999995E-3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297</v>
      </c>
      <c r="AT329" s="192" t="s">
        <v>502</v>
      </c>
      <c r="AU329" s="192" t="s">
        <v>85</v>
      </c>
      <c r="AY329" s="20" t="s">
        <v>165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79</v>
      </c>
      <c r="BK329" s="193">
        <f>ROUND(I329*H329,2)</f>
        <v>0</v>
      </c>
      <c r="BL329" s="20" t="s">
        <v>226</v>
      </c>
      <c r="BM329" s="192" t="s">
        <v>5678</v>
      </c>
    </row>
    <row r="330" spans="1:65" s="2" customFormat="1" ht="24.2" customHeight="1">
      <c r="A330" s="37"/>
      <c r="B330" s="38"/>
      <c r="C330" s="233" t="s">
        <v>819</v>
      </c>
      <c r="D330" s="233" t="s">
        <v>502</v>
      </c>
      <c r="E330" s="234" t="s">
        <v>5679</v>
      </c>
      <c r="F330" s="235" t="s">
        <v>5680</v>
      </c>
      <c r="G330" s="236" t="s">
        <v>290</v>
      </c>
      <c r="H330" s="237">
        <v>21</v>
      </c>
      <c r="I330" s="238"/>
      <c r="J330" s="239">
        <f>ROUND(I330*H330,2)</f>
        <v>0</v>
      </c>
      <c r="K330" s="235" t="s">
        <v>171</v>
      </c>
      <c r="L330" s="240"/>
      <c r="M330" s="241" t="s">
        <v>19</v>
      </c>
      <c r="N330" s="242" t="s">
        <v>41</v>
      </c>
      <c r="O330" s="67"/>
      <c r="P330" s="190">
        <f>O330*H330</f>
        <v>0</v>
      </c>
      <c r="Q330" s="190">
        <v>2.0000000000000001E-4</v>
      </c>
      <c r="R330" s="190">
        <f>Q330*H330</f>
        <v>4.2000000000000006E-3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297</v>
      </c>
      <c r="AT330" s="192" t="s">
        <v>502</v>
      </c>
      <c r="AU330" s="192" t="s">
        <v>85</v>
      </c>
      <c r="AY330" s="20" t="s">
        <v>165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226</v>
      </c>
      <c r="BM330" s="192" t="s">
        <v>5681</v>
      </c>
    </row>
    <row r="331" spans="1:65" s="13" customFormat="1" ht="11.25">
      <c r="B331" s="199"/>
      <c r="C331" s="200"/>
      <c r="D331" s="201" t="s">
        <v>181</v>
      </c>
      <c r="E331" s="202" t="s">
        <v>19</v>
      </c>
      <c r="F331" s="203" t="s">
        <v>5682</v>
      </c>
      <c r="G331" s="200"/>
      <c r="H331" s="204">
        <v>21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181</v>
      </c>
      <c r="AU331" s="210" t="s">
        <v>85</v>
      </c>
      <c r="AV331" s="13" t="s">
        <v>79</v>
      </c>
      <c r="AW331" s="13" t="s">
        <v>31</v>
      </c>
      <c r="AX331" s="13" t="s">
        <v>73</v>
      </c>
      <c r="AY331" s="210" t="s">
        <v>165</v>
      </c>
    </row>
    <row r="332" spans="1:65" s="2" customFormat="1" ht="24.2" customHeight="1">
      <c r="A332" s="37"/>
      <c r="B332" s="38"/>
      <c r="C332" s="181" t="s">
        <v>602</v>
      </c>
      <c r="D332" s="181" t="s">
        <v>167</v>
      </c>
      <c r="E332" s="182" t="s">
        <v>5683</v>
      </c>
      <c r="F332" s="183" t="s">
        <v>5684</v>
      </c>
      <c r="G332" s="184" t="s">
        <v>290</v>
      </c>
      <c r="H332" s="185">
        <v>6</v>
      </c>
      <c r="I332" s="186"/>
      <c r="J332" s="187">
        <f>ROUND(I332*H332,2)</f>
        <v>0</v>
      </c>
      <c r="K332" s="183" t="s">
        <v>171</v>
      </c>
      <c r="L332" s="42"/>
      <c r="M332" s="188" t="s">
        <v>19</v>
      </c>
      <c r="N332" s="189" t="s">
        <v>41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226</v>
      </c>
      <c r="AT332" s="192" t="s">
        <v>167</v>
      </c>
      <c r="AU332" s="192" t="s">
        <v>85</v>
      </c>
      <c r="AY332" s="20" t="s">
        <v>165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226</v>
      </c>
      <c r="BM332" s="192" t="s">
        <v>5685</v>
      </c>
    </row>
    <row r="333" spans="1:65" s="2" customFormat="1" ht="11.25">
      <c r="A333" s="37"/>
      <c r="B333" s="38"/>
      <c r="C333" s="39"/>
      <c r="D333" s="194" t="s">
        <v>172</v>
      </c>
      <c r="E333" s="39"/>
      <c r="F333" s="195" t="s">
        <v>5686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172</v>
      </c>
      <c r="AU333" s="20" t="s">
        <v>85</v>
      </c>
    </row>
    <row r="334" spans="1:65" s="13" customFormat="1" ht="11.25">
      <c r="B334" s="199"/>
      <c r="C334" s="200"/>
      <c r="D334" s="201" t="s">
        <v>181</v>
      </c>
      <c r="E334" s="202" t="s">
        <v>19</v>
      </c>
      <c r="F334" s="203" t="s">
        <v>5687</v>
      </c>
      <c r="G334" s="200"/>
      <c r="H334" s="204">
        <v>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181</v>
      </c>
      <c r="AU334" s="210" t="s">
        <v>85</v>
      </c>
      <c r="AV334" s="13" t="s">
        <v>79</v>
      </c>
      <c r="AW334" s="13" t="s">
        <v>31</v>
      </c>
      <c r="AX334" s="13" t="s">
        <v>73</v>
      </c>
      <c r="AY334" s="210" t="s">
        <v>165</v>
      </c>
    </row>
    <row r="335" spans="1:65" s="2" customFormat="1" ht="44.25" customHeight="1">
      <c r="A335" s="37"/>
      <c r="B335" s="38"/>
      <c r="C335" s="233" t="s">
        <v>830</v>
      </c>
      <c r="D335" s="233" t="s">
        <v>502</v>
      </c>
      <c r="E335" s="234" t="s">
        <v>5688</v>
      </c>
      <c r="F335" s="235" t="s">
        <v>5689</v>
      </c>
      <c r="G335" s="236" t="s">
        <v>290</v>
      </c>
      <c r="H335" s="237">
        <v>1</v>
      </c>
      <c r="I335" s="238"/>
      <c r="J335" s="239">
        <f>ROUND(I335*H335,2)</f>
        <v>0</v>
      </c>
      <c r="K335" s="235" t="s">
        <v>3997</v>
      </c>
      <c r="L335" s="240"/>
      <c r="M335" s="241" t="s">
        <v>19</v>
      </c>
      <c r="N335" s="242" t="s">
        <v>41</v>
      </c>
      <c r="O335" s="67"/>
      <c r="P335" s="190">
        <f>O335*H335</f>
        <v>0</v>
      </c>
      <c r="Q335" s="190">
        <v>9.6000000000000002E-4</v>
      </c>
      <c r="R335" s="190">
        <f>Q335*H335</f>
        <v>9.6000000000000002E-4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297</v>
      </c>
      <c r="AT335" s="192" t="s">
        <v>502</v>
      </c>
      <c r="AU335" s="192" t="s">
        <v>85</v>
      </c>
      <c r="AY335" s="20" t="s">
        <v>165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79</v>
      </c>
      <c r="BK335" s="193">
        <f>ROUND(I335*H335,2)</f>
        <v>0</v>
      </c>
      <c r="BL335" s="20" t="s">
        <v>226</v>
      </c>
      <c r="BM335" s="192" t="s">
        <v>5690</v>
      </c>
    </row>
    <row r="336" spans="1:65" s="2" customFormat="1" ht="44.25" customHeight="1">
      <c r="A336" s="37"/>
      <c r="B336" s="38"/>
      <c r="C336" s="233" t="s">
        <v>617</v>
      </c>
      <c r="D336" s="233" t="s">
        <v>502</v>
      </c>
      <c r="E336" s="234" t="s">
        <v>5691</v>
      </c>
      <c r="F336" s="235" t="s">
        <v>5689</v>
      </c>
      <c r="G336" s="236" t="s">
        <v>290</v>
      </c>
      <c r="H336" s="237">
        <v>5</v>
      </c>
      <c r="I336" s="238"/>
      <c r="J336" s="239">
        <f>ROUND(I336*H336,2)</f>
        <v>0</v>
      </c>
      <c r="K336" s="235" t="s">
        <v>3997</v>
      </c>
      <c r="L336" s="240"/>
      <c r="M336" s="241" t="s">
        <v>19</v>
      </c>
      <c r="N336" s="242" t="s">
        <v>41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297</v>
      </c>
      <c r="AT336" s="192" t="s">
        <v>502</v>
      </c>
      <c r="AU336" s="192" t="s">
        <v>85</v>
      </c>
      <c r="AY336" s="20" t="s">
        <v>165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79</v>
      </c>
      <c r="BK336" s="193">
        <f>ROUND(I336*H336,2)</f>
        <v>0</v>
      </c>
      <c r="BL336" s="20" t="s">
        <v>226</v>
      </c>
      <c r="BM336" s="192" t="s">
        <v>5692</v>
      </c>
    </row>
    <row r="337" spans="1:65" s="2" customFormat="1" ht="24.2" customHeight="1">
      <c r="A337" s="37"/>
      <c r="B337" s="38"/>
      <c r="C337" s="233" t="s">
        <v>839</v>
      </c>
      <c r="D337" s="233" t="s">
        <v>502</v>
      </c>
      <c r="E337" s="234" t="s">
        <v>5693</v>
      </c>
      <c r="F337" s="235" t="s">
        <v>5694</v>
      </c>
      <c r="G337" s="236" t="s">
        <v>290</v>
      </c>
      <c r="H337" s="237">
        <v>12</v>
      </c>
      <c r="I337" s="238"/>
      <c r="J337" s="239">
        <f>ROUND(I337*H337,2)</f>
        <v>0</v>
      </c>
      <c r="K337" s="235" t="s">
        <v>171</v>
      </c>
      <c r="L337" s="240"/>
      <c r="M337" s="241" t="s">
        <v>19</v>
      </c>
      <c r="N337" s="242" t="s">
        <v>41</v>
      </c>
      <c r="O337" s="67"/>
      <c r="P337" s="190">
        <f>O337*H337</f>
        <v>0</v>
      </c>
      <c r="Q337" s="190">
        <v>2.0000000000000001E-4</v>
      </c>
      <c r="R337" s="190">
        <f>Q337*H337</f>
        <v>2.4000000000000002E-3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297</v>
      </c>
      <c r="AT337" s="192" t="s">
        <v>502</v>
      </c>
      <c r="AU337" s="192" t="s">
        <v>85</v>
      </c>
      <c r="AY337" s="20" t="s">
        <v>165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79</v>
      </c>
      <c r="BK337" s="193">
        <f>ROUND(I337*H337,2)</f>
        <v>0</v>
      </c>
      <c r="BL337" s="20" t="s">
        <v>226</v>
      </c>
      <c r="BM337" s="192" t="s">
        <v>5695</v>
      </c>
    </row>
    <row r="338" spans="1:65" s="2" customFormat="1" ht="37.9" customHeight="1">
      <c r="A338" s="37"/>
      <c r="B338" s="38"/>
      <c r="C338" s="181" t="s">
        <v>625</v>
      </c>
      <c r="D338" s="181" t="s">
        <v>167</v>
      </c>
      <c r="E338" s="182" t="s">
        <v>5696</v>
      </c>
      <c r="F338" s="183" t="s">
        <v>5697</v>
      </c>
      <c r="G338" s="184" t="s">
        <v>290</v>
      </c>
      <c r="H338" s="185">
        <v>1</v>
      </c>
      <c r="I338" s="186"/>
      <c r="J338" s="187">
        <f>ROUND(I338*H338,2)</f>
        <v>0</v>
      </c>
      <c r="K338" s="183" t="s">
        <v>171</v>
      </c>
      <c r="L338" s="42"/>
      <c r="M338" s="188" t="s">
        <v>19</v>
      </c>
      <c r="N338" s="189" t="s">
        <v>41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226</v>
      </c>
      <c r="AT338" s="192" t="s">
        <v>167</v>
      </c>
      <c r="AU338" s="192" t="s">
        <v>85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5698</v>
      </c>
    </row>
    <row r="339" spans="1:65" s="2" customFormat="1" ht="11.25">
      <c r="A339" s="37"/>
      <c r="B339" s="38"/>
      <c r="C339" s="39"/>
      <c r="D339" s="194" t="s">
        <v>172</v>
      </c>
      <c r="E339" s="39"/>
      <c r="F339" s="195" t="s">
        <v>5699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172</v>
      </c>
      <c r="AU339" s="20" t="s">
        <v>85</v>
      </c>
    </row>
    <row r="340" spans="1:65" s="2" customFormat="1" ht="16.5" customHeight="1">
      <c r="A340" s="37"/>
      <c r="B340" s="38"/>
      <c r="C340" s="233" t="s">
        <v>849</v>
      </c>
      <c r="D340" s="233" t="s">
        <v>502</v>
      </c>
      <c r="E340" s="234" t="s">
        <v>5700</v>
      </c>
      <c r="F340" s="235" t="s">
        <v>5701</v>
      </c>
      <c r="G340" s="236" t="s">
        <v>290</v>
      </c>
      <c r="H340" s="237">
        <v>1</v>
      </c>
      <c r="I340" s="238"/>
      <c r="J340" s="239">
        <f>ROUND(I340*H340,2)</f>
        <v>0</v>
      </c>
      <c r="K340" s="235" t="s">
        <v>171</v>
      </c>
      <c r="L340" s="240"/>
      <c r="M340" s="241" t="s">
        <v>19</v>
      </c>
      <c r="N340" s="242" t="s">
        <v>41</v>
      </c>
      <c r="O340" s="67"/>
      <c r="P340" s="190">
        <f>O340*H340</f>
        <v>0</v>
      </c>
      <c r="Q340" s="190">
        <v>2.4199999999999999E-2</v>
      </c>
      <c r="R340" s="190">
        <f>Q340*H340</f>
        <v>2.4199999999999999E-2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297</v>
      </c>
      <c r="AT340" s="192" t="s">
        <v>502</v>
      </c>
      <c r="AU340" s="192" t="s">
        <v>85</v>
      </c>
      <c r="AY340" s="20" t="s">
        <v>165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79</v>
      </c>
      <c r="BK340" s="193">
        <f>ROUND(I340*H340,2)</f>
        <v>0</v>
      </c>
      <c r="BL340" s="20" t="s">
        <v>226</v>
      </c>
      <c r="BM340" s="192" t="s">
        <v>5702</v>
      </c>
    </row>
    <row r="341" spans="1:65" s="2" customFormat="1" ht="37.9" customHeight="1">
      <c r="A341" s="37"/>
      <c r="B341" s="38"/>
      <c r="C341" s="181" t="s">
        <v>632</v>
      </c>
      <c r="D341" s="181" t="s">
        <v>167</v>
      </c>
      <c r="E341" s="182" t="s">
        <v>5703</v>
      </c>
      <c r="F341" s="183" t="s">
        <v>5704</v>
      </c>
      <c r="G341" s="184" t="s">
        <v>290</v>
      </c>
      <c r="H341" s="185">
        <v>3</v>
      </c>
      <c r="I341" s="186"/>
      <c r="J341" s="187">
        <f>ROUND(I341*H341,2)</f>
        <v>0</v>
      </c>
      <c r="K341" s="183" t="s">
        <v>171</v>
      </c>
      <c r="L341" s="42"/>
      <c r="M341" s="188" t="s">
        <v>19</v>
      </c>
      <c r="N341" s="189" t="s">
        <v>41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226</v>
      </c>
      <c r="AT341" s="192" t="s">
        <v>167</v>
      </c>
      <c r="AU341" s="192" t="s">
        <v>85</v>
      </c>
      <c r="AY341" s="20" t="s">
        <v>165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79</v>
      </c>
      <c r="BK341" s="193">
        <f>ROUND(I341*H341,2)</f>
        <v>0</v>
      </c>
      <c r="BL341" s="20" t="s">
        <v>226</v>
      </c>
      <c r="BM341" s="192" t="s">
        <v>5705</v>
      </c>
    </row>
    <row r="342" spans="1:65" s="2" customFormat="1" ht="11.25">
      <c r="A342" s="37"/>
      <c r="B342" s="38"/>
      <c r="C342" s="39"/>
      <c r="D342" s="194" t="s">
        <v>172</v>
      </c>
      <c r="E342" s="39"/>
      <c r="F342" s="195" t="s">
        <v>5706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172</v>
      </c>
      <c r="AU342" s="20" t="s">
        <v>85</v>
      </c>
    </row>
    <row r="343" spans="1:65" s="2" customFormat="1" ht="24.2" customHeight="1">
      <c r="A343" s="37"/>
      <c r="B343" s="38"/>
      <c r="C343" s="233" t="s">
        <v>860</v>
      </c>
      <c r="D343" s="233" t="s">
        <v>502</v>
      </c>
      <c r="E343" s="234" t="s">
        <v>5707</v>
      </c>
      <c r="F343" s="235" t="s">
        <v>5708</v>
      </c>
      <c r="G343" s="236" t="s">
        <v>290</v>
      </c>
      <c r="H343" s="237">
        <v>2</v>
      </c>
      <c r="I343" s="238"/>
      <c r="J343" s="239">
        <f>ROUND(I343*H343,2)</f>
        <v>0</v>
      </c>
      <c r="K343" s="235" t="s">
        <v>171</v>
      </c>
      <c r="L343" s="240"/>
      <c r="M343" s="241" t="s">
        <v>19</v>
      </c>
      <c r="N343" s="242" t="s">
        <v>41</v>
      </c>
      <c r="O343" s="67"/>
      <c r="P343" s="190">
        <f>O343*H343</f>
        <v>0</v>
      </c>
      <c r="Q343" s="190">
        <v>8.0000000000000004E-4</v>
      </c>
      <c r="R343" s="190">
        <f>Q343*H343</f>
        <v>1.6000000000000001E-3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297</v>
      </c>
      <c r="AT343" s="192" t="s">
        <v>502</v>
      </c>
      <c r="AU343" s="192" t="s">
        <v>85</v>
      </c>
      <c r="AY343" s="20" t="s">
        <v>165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79</v>
      </c>
      <c r="BK343" s="193">
        <f>ROUND(I343*H343,2)</f>
        <v>0</v>
      </c>
      <c r="BL343" s="20" t="s">
        <v>226</v>
      </c>
      <c r="BM343" s="192" t="s">
        <v>5709</v>
      </c>
    </row>
    <row r="344" spans="1:65" s="2" customFormat="1" ht="24.2" customHeight="1">
      <c r="A344" s="37"/>
      <c r="B344" s="38"/>
      <c r="C344" s="233" t="s">
        <v>641</v>
      </c>
      <c r="D344" s="233" t="s">
        <v>502</v>
      </c>
      <c r="E344" s="234" t="s">
        <v>5710</v>
      </c>
      <c r="F344" s="235" t="s">
        <v>5711</v>
      </c>
      <c r="G344" s="236" t="s">
        <v>290</v>
      </c>
      <c r="H344" s="237">
        <v>1</v>
      </c>
      <c r="I344" s="238"/>
      <c r="J344" s="239">
        <f>ROUND(I344*H344,2)</f>
        <v>0</v>
      </c>
      <c r="K344" s="235" t="s">
        <v>171</v>
      </c>
      <c r="L344" s="240"/>
      <c r="M344" s="241" t="s">
        <v>19</v>
      </c>
      <c r="N344" s="242" t="s">
        <v>41</v>
      </c>
      <c r="O344" s="67"/>
      <c r="P344" s="190">
        <f>O344*H344</f>
        <v>0</v>
      </c>
      <c r="Q344" s="190">
        <v>1.1000000000000001E-3</v>
      </c>
      <c r="R344" s="190">
        <f>Q344*H344</f>
        <v>1.1000000000000001E-3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297</v>
      </c>
      <c r="AT344" s="192" t="s">
        <v>502</v>
      </c>
      <c r="AU344" s="192" t="s">
        <v>85</v>
      </c>
      <c r="AY344" s="20" t="s">
        <v>165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79</v>
      </c>
      <c r="BK344" s="193">
        <f>ROUND(I344*H344,2)</f>
        <v>0</v>
      </c>
      <c r="BL344" s="20" t="s">
        <v>226</v>
      </c>
      <c r="BM344" s="192" t="s">
        <v>5712</v>
      </c>
    </row>
    <row r="345" spans="1:65" s="2" customFormat="1" ht="37.9" customHeight="1">
      <c r="A345" s="37"/>
      <c r="B345" s="38"/>
      <c r="C345" s="181" t="s">
        <v>872</v>
      </c>
      <c r="D345" s="181" t="s">
        <v>167</v>
      </c>
      <c r="E345" s="182" t="s">
        <v>5713</v>
      </c>
      <c r="F345" s="183" t="s">
        <v>5714</v>
      </c>
      <c r="G345" s="184" t="s">
        <v>290</v>
      </c>
      <c r="H345" s="185">
        <v>2</v>
      </c>
      <c r="I345" s="186"/>
      <c r="J345" s="187">
        <f>ROUND(I345*H345,2)</f>
        <v>0</v>
      </c>
      <c r="K345" s="183" t="s">
        <v>171</v>
      </c>
      <c r="L345" s="42"/>
      <c r="M345" s="188" t="s">
        <v>19</v>
      </c>
      <c r="N345" s="189" t="s">
        <v>41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226</v>
      </c>
      <c r="AT345" s="192" t="s">
        <v>167</v>
      </c>
      <c r="AU345" s="192" t="s">
        <v>85</v>
      </c>
      <c r="AY345" s="20" t="s">
        <v>165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79</v>
      </c>
      <c r="BK345" s="193">
        <f>ROUND(I345*H345,2)</f>
        <v>0</v>
      </c>
      <c r="BL345" s="20" t="s">
        <v>226</v>
      </c>
      <c r="BM345" s="192" t="s">
        <v>5715</v>
      </c>
    </row>
    <row r="346" spans="1:65" s="2" customFormat="1" ht="11.25">
      <c r="A346" s="37"/>
      <c r="B346" s="38"/>
      <c r="C346" s="39"/>
      <c r="D346" s="194" t="s">
        <v>172</v>
      </c>
      <c r="E346" s="39"/>
      <c r="F346" s="195" t="s">
        <v>5716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172</v>
      </c>
      <c r="AU346" s="20" t="s">
        <v>85</v>
      </c>
    </row>
    <row r="347" spans="1:65" s="2" customFormat="1" ht="24.2" customHeight="1">
      <c r="A347" s="37"/>
      <c r="B347" s="38"/>
      <c r="C347" s="233" t="s">
        <v>647</v>
      </c>
      <c r="D347" s="233" t="s">
        <v>502</v>
      </c>
      <c r="E347" s="234" t="s">
        <v>5717</v>
      </c>
      <c r="F347" s="235" t="s">
        <v>5718</v>
      </c>
      <c r="G347" s="236" t="s">
        <v>290</v>
      </c>
      <c r="H347" s="237">
        <v>1</v>
      </c>
      <c r="I347" s="238"/>
      <c r="J347" s="239">
        <f>ROUND(I347*H347,2)</f>
        <v>0</v>
      </c>
      <c r="K347" s="235" t="s">
        <v>171</v>
      </c>
      <c r="L347" s="240"/>
      <c r="M347" s="241" t="s">
        <v>19</v>
      </c>
      <c r="N347" s="242" t="s">
        <v>41</v>
      </c>
      <c r="O347" s="67"/>
      <c r="P347" s="190">
        <f>O347*H347</f>
        <v>0</v>
      </c>
      <c r="Q347" s="190">
        <v>3.3E-3</v>
      </c>
      <c r="R347" s="190">
        <f>Q347*H347</f>
        <v>3.3E-3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297</v>
      </c>
      <c r="AT347" s="192" t="s">
        <v>502</v>
      </c>
      <c r="AU347" s="192" t="s">
        <v>85</v>
      </c>
      <c r="AY347" s="20" t="s">
        <v>165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79</v>
      </c>
      <c r="BK347" s="193">
        <f>ROUND(I347*H347,2)</f>
        <v>0</v>
      </c>
      <c r="BL347" s="20" t="s">
        <v>226</v>
      </c>
      <c r="BM347" s="192" t="s">
        <v>5719</v>
      </c>
    </row>
    <row r="348" spans="1:65" s="2" customFormat="1" ht="21.75" customHeight="1">
      <c r="A348" s="37"/>
      <c r="B348" s="38"/>
      <c r="C348" s="233" t="s">
        <v>881</v>
      </c>
      <c r="D348" s="233" t="s">
        <v>502</v>
      </c>
      <c r="E348" s="234" t="s">
        <v>5720</v>
      </c>
      <c r="F348" s="235" t="s">
        <v>5721</v>
      </c>
      <c r="G348" s="236" t="s">
        <v>290</v>
      </c>
      <c r="H348" s="237">
        <v>1</v>
      </c>
      <c r="I348" s="238"/>
      <c r="J348" s="239">
        <f>ROUND(I348*H348,2)</f>
        <v>0</v>
      </c>
      <c r="K348" s="235" t="s">
        <v>171</v>
      </c>
      <c r="L348" s="240"/>
      <c r="M348" s="241" t="s">
        <v>19</v>
      </c>
      <c r="N348" s="242" t="s">
        <v>41</v>
      </c>
      <c r="O348" s="67"/>
      <c r="P348" s="190">
        <f>O348*H348</f>
        <v>0</v>
      </c>
      <c r="Q348" s="190">
        <v>2.5000000000000001E-4</v>
      </c>
      <c r="R348" s="190">
        <f>Q348*H348</f>
        <v>2.5000000000000001E-4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297</v>
      </c>
      <c r="AT348" s="192" t="s">
        <v>502</v>
      </c>
      <c r="AU348" s="192" t="s">
        <v>85</v>
      </c>
      <c r="AY348" s="20" t="s">
        <v>165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79</v>
      </c>
      <c r="BK348" s="193">
        <f>ROUND(I348*H348,2)</f>
        <v>0</v>
      </c>
      <c r="BL348" s="20" t="s">
        <v>226</v>
      </c>
      <c r="BM348" s="192" t="s">
        <v>5722</v>
      </c>
    </row>
    <row r="349" spans="1:65" s="2" customFormat="1" ht="37.9" customHeight="1">
      <c r="A349" s="37"/>
      <c r="B349" s="38"/>
      <c r="C349" s="181" t="s">
        <v>658</v>
      </c>
      <c r="D349" s="181" t="s">
        <v>167</v>
      </c>
      <c r="E349" s="182" t="s">
        <v>5723</v>
      </c>
      <c r="F349" s="183" t="s">
        <v>5724</v>
      </c>
      <c r="G349" s="184" t="s">
        <v>290</v>
      </c>
      <c r="H349" s="185">
        <v>4</v>
      </c>
      <c r="I349" s="186"/>
      <c r="J349" s="187">
        <f>ROUND(I349*H349,2)</f>
        <v>0</v>
      </c>
      <c r="K349" s="183" t="s">
        <v>171</v>
      </c>
      <c r="L349" s="42"/>
      <c r="M349" s="188" t="s">
        <v>19</v>
      </c>
      <c r="N349" s="189" t="s">
        <v>41</v>
      </c>
      <c r="O349" s="67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226</v>
      </c>
      <c r="AT349" s="192" t="s">
        <v>167</v>
      </c>
      <c r="AU349" s="192" t="s">
        <v>85</v>
      </c>
      <c r="AY349" s="20" t="s">
        <v>165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79</v>
      </c>
      <c r="BK349" s="193">
        <f>ROUND(I349*H349,2)</f>
        <v>0</v>
      </c>
      <c r="BL349" s="20" t="s">
        <v>226</v>
      </c>
      <c r="BM349" s="192" t="s">
        <v>5725</v>
      </c>
    </row>
    <row r="350" spans="1:65" s="2" customFormat="1" ht="11.25">
      <c r="A350" s="37"/>
      <c r="B350" s="38"/>
      <c r="C350" s="39"/>
      <c r="D350" s="194" t="s">
        <v>172</v>
      </c>
      <c r="E350" s="39"/>
      <c r="F350" s="195" t="s">
        <v>5726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172</v>
      </c>
      <c r="AU350" s="20" t="s">
        <v>85</v>
      </c>
    </row>
    <row r="351" spans="1:65" s="2" customFormat="1" ht="24.2" customHeight="1">
      <c r="A351" s="37"/>
      <c r="B351" s="38"/>
      <c r="C351" s="233" t="s">
        <v>889</v>
      </c>
      <c r="D351" s="233" t="s">
        <v>502</v>
      </c>
      <c r="E351" s="234" t="s">
        <v>5727</v>
      </c>
      <c r="F351" s="235" t="s">
        <v>5728</v>
      </c>
      <c r="G351" s="236" t="s">
        <v>290</v>
      </c>
      <c r="H351" s="237">
        <v>2</v>
      </c>
      <c r="I351" s="238"/>
      <c r="J351" s="239">
        <f>ROUND(I351*H351,2)</f>
        <v>0</v>
      </c>
      <c r="K351" s="235" t="s">
        <v>171</v>
      </c>
      <c r="L351" s="240"/>
      <c r="M351" s="241" t="s">
        <v>19</v>
      </c>
      <c r="N351" s="242" t="s">
        <v>41</v>
      </c>
      <c r="O351" s="67"/>
      <c r="P351" s="190">
        <f>O351*H351</f>
        <v>0</v>
      </c>
      <c r="Q351" s="190">
        <v>4.7999999999999996E-3</v>
      </c>
      <c r="R351" s="190">
        <f>Q351*H351</f>
        <v>9.5999999999999992E-3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297</v>
      </c>
      <c r="AT351" s="192" t="s">
        <v>502</v>
      </c>
      <c r="AU351" s="192" t="s">
        <v>85</v>
      </c>
      <c r="AY351" s="20" t="s">
        <v>165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226</v>
      </c>
      <c r="BM351" s="192" t="s">
        <v>5729</v>
      </c>
    </row>
    <row r="352" spans="1:65" s="2" customFormat="1" ht="24.2" customHeight="1">
      <c r="A352" s="37"/>
      <c r="B352" s="38"/>
      <c r="C352" s="233" t="s">
        <v>663</v>
      </c>
      <c r="D352" s="233" t="s">
        <v>502</v>
      </c>
      <c r="E352" s="234" t="s">
        <v>5730</v>
      </c>
      <c r="F352" s="235" t="s">
        <v>5731</v>
      </c>
      <c r="G352" s="236" t="s">
        <v>290</v>
      </c>
      <c r="H352" s="237">
        <v>2</v>
      </c>
      <c r="I352" s="238"/>
      <c r="J352" s="239">
        <f>ROUND(I352*H352,2)</f>
        <v>0</v>
      </c>
      <c r="K352" s="235" t="s">
        <v>171</v>
      </c>
      <c r="L352" s="240"/>
      <c r="M352" s="241" t="s">
        <v>19</v>
      </c>
      <c r="N352" s="242" t="s">
        <v>41</v>
      </c>
      <c r="O352" s="67"/>
      <c r="P352" s="190">
        <f>O352*H352</f>
        <v>0</v>
      </c>
      <c r="Q352" s="190">
        <v>8.8999999999999999E-3</v>
      </c>
      <c r="R352" s="190">
        <f>Q352*H352</f>
        <v>1.78E-2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297</v>
      </c>
      <c r="AT352" s="192" t="s">
        <v>502</v>
      </c>
      <c r="AU352" s="192" t="s">
        <v>85</v>
      </c>
      <c r="AY352" s="20" t="s">
        <v>165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79</v>
      </c>
      <c r="BK352" s="193">
        <f>ROUND(I352*H352,2)</f>
        <v>0</v>
      </c>
      <c r="BL352" s="20" t="s">
        <v>226</v>
      </c>
      <c r="BM352" s="192" t="s">
        <v>5732</v>
      </c>
    </row>
    <row r="353" spans="1:65" s="2" customFormat="1" ht="37.9" customHeight="1">
      <c r="A353" s="37"/>
      <c r="B353" s="38"/>
      <c r="C353" s="181" t="s">
        <v>901</v>
      </c>
      <c r="D353" s="181" t="s">
        <v>167</v>
      </c>
      <c r="E353" s="182" t="s">
        <v>5733</v>
      </c>
      <c r="F353" s="183" t="s">
        <v>5734</v>
      </c>
      <c r="G353" s="184" t="s">
        <v>290</v>
      </c>
      <c r="H353" s="185">
        <v>8</v>
      </c>
      <c r="I353" s="186"/>
      <c r="J353" s="187">
        <f>ROUND(I353*H353,2)</f>
        <v>0</v>
      </c>
      <c r="K353" s="183" t="s">
        <v>171</v>
      </c>
      <c r="L353" s="42"/>
      <c r="M353" s="188" t="s">
        <v>19</v>
      </c>
      <c r="N353" s="189" t="s">
        <v>41</v>
      </c>
      <c r="O353" s="67"/>
      <c r="P353" s="190">
        <f>O353*H353</f>
        <v>0</v>
      </c>
      <c r="Q353" s="190">
        <v>0</v>
      </c>
      <c r="R353" s="190">
        <f>Q353*H353</f>
        <v>0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226</v>
      </c>
      <c r="AT353" s="192" t="s">
        <v>167</v>
      </c>
      <c r="AU353" s="192" t="s">
        <v>85</v>
      </c>
      <c r="AY353" s="20" t="s">
        <v>165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79</v>
      </c>
      <c r="BK353" s="193">
        <f>ROUND(I353*H353,2)</f>
        <v>0</v>
      </c>
      <c r="BL353" s="20" t="s">
        <v>226</v>
      </c>
      <c r="BM353" s="192" t="s">
        <v>5735</v>
      </c>
    </row>
    <row r="354" spans="1:65" s="2" customFormat="1" ht="11.25">
      <c r="A354" s="37"/>
      <c r="B354" s="38"/>
      <c r="C354" s="39"/>
      <c r="D354" s="194" t="s">
        <v>172</v>
      </c>
      <c r="E354" s="39"/>
      <c r="F354" s="195" t="s">
        <v>5736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172</v>
      </c>
      <c r="AU354" s="20" t="s">
        <v>85</v>
      </c>
    </row>
    <row r="355" spans="1:65" s="2" customFormat="1" ht="24.2" customHeight="1">
      <c r="A355" s="37"/>
      <c r="B355" s="38"/>
      <c r="C355" s="233" t="s">
        <v>667</v>
      </c>
      <c r="D355" s="233" t="s">
        <v>502</v>
      </c>
      <c r="E355" s="234" t="s">
        <v>5737</v>
      </c>
      <c r="F355" s="235" t="s">
        <v>5738</v>
      </c>
      <c r="G355" s="236" t="s">
        <v>290</v>
      </c>
      <c r="H355" s="237">
        <v>6</v>
      </c>
      <c r="I355" s="238"/>
      <c r="J355" s="239">
        <f>ROUND(I355*H355,2)</f>
        <v>0</v>
      </c>
      <c r="K355" s="235" t="s">
        <v>171</v>
      </c>
      <c r="L355" s="240"/>
      <c r="M355" s="241" t="s">
        <v>19</v>
      </c>
      <c r="N355" s="242" t="s">
        <v>41</v>
      </c>
      <c r="O355" s="67"/>
      <c r="P355" s="190">
        <f>O355*H355</f>
        <v>0</v>
      </c>
      <c r="Q355" s="190">
        <v>1.9E-3</v>
      </c>
      <c r="R355" s="190">
        <f>Q355*H355</f>
        <v>1.14E-2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297</v>
      </c>
      <c r="AT355" s="192" t="s">
        <v>502</v>
      </c>
      <c r="AU355" s="192" t="s">
        <v>85</v>
      </c>
      <c r="AY355" s="20" t="s">
        <v>165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79</v>
      </c>
      <c r="BK355" s="193">
        <f>ROUND(I355*H355,2)</f>
        <v>0</v>
      </c>
      <c r="BL355" s="20" t="s">
        <v>226</v>
      </c>
      <c r="BM355" s="192" t="s">
        <v>5739</v>
      </c>
    </row>
    <row r="356" spans="1:65" s="2" customFormat="1" ht="24.2" customHeight="1">
      <c r="A356" s="37"/>
      <c r="B356" s="38"/>
      <c r="C356" s="233" t="s">
        <v>912</v>
      </c>
      <c r="D356" s="233" t="s">
        <v>502</v>
      </c>
      <c r="E356" s="234" t="s">
        <v>5740</v>
      </c>
      <c r="F356" s="235" t="s">
        <v>5741</v>
      </c>
      <c r="G356" s="236" t="s">
        <v>290</v>
      </c>
      <c r="H356" s="237">
        <v>2</v>
      </c>
      <c r="I356" s="238"/>
      <c r="J356" s="239">
        <f>ROUND(I356*H356,2)</f>
        <v>0</v>
      </c>
      <c r="K356" s="235" t="s">
        <v>171</v>
      </c>
      <c r="L356" s="240"/>
      <c r="M356" s="241" t="s">
        <v>19</v>
      </c>
      <c r="N356" s="242" t="s">
        <v>41</v>
      </c>
      <c r="O356" s="67"/>
      <c r="P356" s="190">
        <f>O356*H356</f>
        <v>0</v>
      </c>
      <c r="Q356" s="190">
        <v>1.9E-3</v>
      </c>
      <c r="R356" s="190">
        <f>Q356*H356</f>
        <v>3.8E-3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297</v>
      </c>
      <c r="AT356" s="192" t="s">
        <v>502</v>
      </c>
      <c r="AU356" s="192" t="s">
        <v>85</v>
      </c>
      <c r="AY356" s="20" t="s">
        <v>165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79</v>
      </c>
      <c r="BK356" s="193">
        <f>ROUND(I356*H356,2)</f>
        <v>0</v>
      </c>
      <c r="BL356" s="20" t="s">
        <v>226</v>
      </c>
      <c r="BM356" s="192" t="s">
        <v>5742</v>
      </c>
    </row>
    <row r="357" spans="1:65" s="2" customFormat="1" ht="37.9" customHeight="1">
      <c r="A357" s="37"/>
      <c r="B357" s="38"/>
      <c r="C357" s="181" t="s">
        <v>672</v>
      </c>
      <c r="D357" s="181" t="s">
        <v>167</v>
      </c>
      <c r="E357" s="182" t="s">
        <v>5733</v>
      </c>
      <c r="F357" s="183" t="s">
        <v>5734</v>
      </c>
      <c r="G357" s="184" t="s">
        <v>290</v>
      </c>
      <c r="H357" s="185">
        <v>4</v>
      </c>
      <c r="I357" s="186"/>
      <c r="J357" s="187">
        <f>ROUND(I357*H357,2)</f>
        <v>0</v>
      </c>
      <c r="K357" s="183" t="s">
        <v>171</v>
      </c>
      <c r="L357" s="42"/>
      <c r="M357" s="188" t="s">
        <v>19</v>
      </c>
      <c r="N357" s="189" t="s">
        <v>41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226</v>
      </c>
      <c r="AT357" s="192" t="s">
        <v>167</v>
      </c>
      <c r="AU357" s="192" t="s">
        <v>85</v>
      </c>
      <c r="AY357" s="20" t="s">
        <v>165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79</v>
      </c>
      <c r="BK357" s="193">
        <f>ROUND(I357*H357,2)</f>
        <v>0</v>
      </c>
      <c r="BL357" s="20" t="s">
        <v>226</v>
      </c>
      <c r="BM357" s="192" t="s">
        <v>5743</v>
      </c>
    </row>
    <row r="358" spans="1:65" s="2" customFormat="1" ht="11.25">
      <c r="A358" s="37"/>
      <c r="B358" s="38"/>
      <c r="C358" s="39"/>
      <c r="D358" s="194" t="s">
        <v>172</v>
      </c>
      <c r="E358" s="39"/>
      <c r="F358" s="195" t="s">
        <v>5736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172</v>
      </c>
      <c r="AU358" s="20" t="s">
        <v>85</v>
      </c>
    </row>
    <row r="359" spans="1:65" s="2" customFormat="1" ht="24.2" customHeight="1">
      <c r="A359" s="37"/>
      <c r="B359" s="38"/>
      <c r="C359" s="233" t="s">
        <v>922</v>
      </c>
      <c r="D359" s="233" t="s">
        <v>502</v>
      </c>
      <c r="E359" s="234" t="s">
        <v>5744</v>
      </c>
      <c r="F359" s="235" t="s">
        <v>5745</v>
      </c>
      <c r="G359" s="236" t="s">
        <v>290</v>
      </c>
      <c r="H359" s="237">
        <v>4</v>
      </c>
      <c r="I359" s="238"/>
      <c r="J359" s="239">
        <f>ROUND(I359*H359,2)</f>
        <v>0</v>
      </c>
      <c r="K359" s="235" t="s">
        <v>171</v>
      </c>
      <c r="L359" s="240"/>
      <c r="M359" s="241" t="s">
        <v>19</v>
      </c>
      <c r="N359" s="242" t="s">
        <v>41</v>
      </c>
      <c r="O359" s="67"/>
      <c r="P359" s="190">
        <f>O359*H359</f>
        <v>0</v>
      </c>
      <c r="Q359" s="190">
        <v>2.8999999999999998E-3</v>
      </c>
      <c r="R359" s="190">
        <f>Q359*H359</f>
        <v>1.1599999999999999E-2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297</v>
      </c>
      <c r="AT359" s="192" t="s">
        <v>502</v>
      </c>
      <c r="AU359" s="192" t="s">
        <v>85</v>
      </c>
      <c r="AY359" s="20" t="s">
        <v>165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79</v>
      </c>
      <c r="BK359" s="193">
        <f>ROUND(I359*H359,2)</f>
        <v>0</v>
      </c>
      <c r="BL359" s="20" t="s">
        <v>226</v>
      </c>
      <c r="BM359" s="192" t="s">
        <v>5746</v>
      </c>
    </row>
    <row r="360" spans="1:65" s="13" customFormat="1" ht="11.25">
      <c r="B360" s="199"/>
      <c r="C360" s="200"/>
      <c r="D360" s="201" t="s">
        <v>181</v>
      </c>
      <c r="E360" s="202" t="s">
        <v>19</v>
      </c>
      <c r="F360" s="203" t="s">
        <v>5747</v>
      </c>
      <c r="G360" s="200"/>
      <c r="H360" s="204">
        <v>4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181</v>
      </c>
      <c r="AU360" s="210" t="s">
        <v>85</v>
      </c>
      <c r="AV360" s="13" t="s">
        <v>79</v>
      </c>
      <c r="AW360" s="13" t="s">
        <v>31</v>
      </c>
      <c r="AX360" s="13" t="s">
        <v>73</v>
      </c>
      <c r="AY360" s="210" t="s">
        <v>165</v>
      </c>
    </row>
    <row r="361" spans="1:65" s="2" customFormat="1" ht="24.2" customHeight="1">
      <c r="A361" s="37"/>
      <c r="B361" s="38"/>
      <c r="C361" s="181" t="s">
        <v>678</v>
      </c>
      <c r="D361" s="181" t="s">
        <v>167</v>
      </c>
      <c r="E361" s="182" t="s">
        <v>5748</v>
      </c>
      <c r="F361" s="183" t="s">
        <v>5749</v>
      </c>
      <c r="G361" s="184" t="s">
        <v>290</v>
      </c>
      <c r="H361" s="185">
        <v>1</v>
      </c>
      <c r="I361" s="186"/>
      <c r="J361" s="187">
        <f>ROUND(I361*H361,2)</f>
        <v>0</v>
      </c>
      <c r="K361" s="183" t="s">
        <v>171</v>
      </c>
      <c r="L361" s="42"/>
      <c r="M361" s="188" t="s">
        <v>19</v>
      </c>
      <c r="N361" s="189" t="s">
        <v>41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226</v>
      </c>
      <c r="AT361" s="192" t="s">
        <v>167</v>
      </c>
      <c r="AU361" s="192" t="s">
        <v>85</v>
      </c>
      <c r="AY361" s="20" t="s">
        <v>165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79</v>
      </c>
      <c r="BK361" s="193">
        <f>ROUND(I361*H361,2)</f>
        <v>0</v>
      </c>
      <c r="BL361" s="20" t="s">
        <v>226</v>
      </c>
      <c r="BM361" s="192" t="s">
        <v>5750</v>
      </c>
    </row>
    <row r="362" spans="1:65" s="2" customFormat="1" ht="11.25">
      <c r="A362" s="37"/>
      <c r="B362" s="38"/>
      <c r="C362" s="39"/>
      <c r="D362" s="194" t="s">
        <v>172</v>
      </c>
      <c r="E362" s="39"/>
      <c r="F362" s="195" t="s">
        <v>5751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172</v>
      </c>
      <c r="AU362" s="20" t="s">
        <v>85</v>
      </c>
    </row>
    <row r="363" spans="1:65" s="2" customFormat="1" ht="24.2" customHeight="1">
      <c r="A363" s="37"/>
      <c r="B363" s="38"/>
      <c r="C363" s="233" t="s">
        <v>949</v>
      </c>
      <c r="D363" s="233" t="s">
        <v>502</v>
      </c>
      <c r="E363" s="234" t="s">
        <v>5752</v>
      </c>
      <c r="F363" s="235" t="s">
        <v>5753</v>
      </c>
      <c r="G363" s="236" t="s">
        <v>290</v>
      </c>
      <c r="H363" s="237">
        <v>1</v>
      </c>
      <c r="I363" s="238"/>
      <c r="J363" s="239">
        <f>ROUND(I363*H363,2)</f>
        <v>0</v>
      </c>
      <c r="K363" s="235" t="s">
        <v>171</v>
      </c>
      <c r="L363" s="240"/>
      <c r="M363" s="241" t="s">
        <v>19</v>
      </c>
      <c r="N363" s="242" t="s">
        <v>41</v>
      </c>
      <c r="O363" s="67"/>
      <c r="P363" s="190">
        <f>O363*H363</f>
        <v>0</v>
      </c>
      <c r="Q363" s="190">
        <v>6.9999999999999999E-4</v>
      </c>
      <c r="R363" s="190">
        <f>Q363*H363</f>
        <v>6.9999999999999999E-4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297</v>
      </c>
      <c r="AT363" s="192" t="s">
        <v>502</v>
      </c>
      <c r="AU363" s="192" t="s">
        <v>85</v>
      </c>
      <c r="AY363" s="20" t="s">
        <v>165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79</v>
      </c>
      <c r="BK363" s="193">
        <f>ROUND(I363*H363,2)</f>
        <v>0</v>
      </c>
      <c r="BL363" s="20" t="s">
        <v>226</v>
      </c>
      <c r="BM363" s="192" t="s">
        <v>5754</v>
      </c>
    </row>
    <row r="364" spans="1:65" s="2" customFormat="1" ht="24.2" customHeight="1">
      <c r="A364" s="37"/>
      <c r="B364" s="38"/>
      <c r="C364" s="181" t="s">
        <v>683</v>
      </c>
      <c r="D364" s="181" t="s">
        <v>167</v>
      </c>
      <c r="E364" s="182" t="s">
        <v>5755</v>
      </c>
      <c r="F364" s="183" t="s">
        <v>5756</v>
      </c>
      <c r="G364" s="184" t="s">
        <v>170</v>
      </c>
      <c r="H364" s="185">
        <v>5.5</v>
      </c>
      <c r="I364" s="186"/>
      <c r="J364" s="187">
        <f>ROUND(I364*H364,2)</f>
        <v>0</v>
      </c>
      <c r="K364" s="183" t="s">
        <v>171</v>
      </c>
      <c r="L364" s="42"/>
      <c r="M364" s="188" t="s">
        <v>19</v>
      </c>
      <c r="N364" s="189" t="s">
        <v>41</v>
      </c>
      <c r="O364" s="67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226</v>
      </c>
      <c r="AT364" s="192" t="s">
        <v>167</v>
      </c>
      <c r="AU364" s="192" t="s">
        <v>85</v>
      </c>
      <c r="AY364" s="20" t="s">
        <v>165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79</v>
      </c>
      <c r="BK364" s="193">
        <f>ROUND(I364*H364,2)</f>
        <v>0</v>
      </c>
      <c r="BL364" s="20" t="s">
        <v>226</v>
      </c>
      <c r="BM364" s="192" t="s">
        <v>5757</v>
      </c>
    </row>
    <row r="365" spans="1:65" s="2" customFormat="1" ht="11.25">
      <c r="A365" s="37"/>
      <c r="B365" s="38"/>
      <c r="C365" s="39"/>
      <c r="D365" s="194" t="s">
        <v>172</v>
      </c>
      <c r="E365" s="39"/>
      <c r="F365" s="195" t="s">
        <v>5758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172</v>
      </c>
      <c r="AU365" s="20" t="s">
        <v>85</v>
      </c>
    </row>
    <row r="366" spans="1:65" s="2" customFormat="1" ht="16.5" customHeight="1">
      <c r="A366" s="37"/>
      <c r="B366" s="38"/>
      <c r="C366" s="233" t="s">
        <v>985</v>
      </c>
      <c r="D366" s="233" t="s">
        <v>502</v>
      </c>
      <c r="E366" s="234" t="s">
        <v>3672</v>
      </c>
      <c r="F366" s="235" t="s">
        <v>5759</v>
      </c>
      <c r="G366" s="236" t="s">
        <v>530</v>
      </c>
      <c r="H366" s="237">
        <v>5.5</v>
      </c>
      <c r="I366" s="238"/>
      <c r="J366" s="239">
        <f>ROUND(I366*H366,2)</f>
        <v>0</v>
      </c>
      <c r="K366" s="235" t="s">
        <v>3997</v>
      </c>
      <c r="L366" s="240"/>
      <c r="M366" s="241" t="s">
        <v>19</v>
      </c>
      <c r="N366" s="242" t="s">
        <v>41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297</v>
      </c>
      <c r="AT366" s="192" t="s">
        <v>502</v>
      </c>
      <c r="AU366" s="192" t="s">
        <v>85</v>
      </c>
      <c r="AY366" s="20" t="s">
        <v>165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79</v>
      </c>
      <c r="BK366" s="193">
        <f>ROUND(I366*H366,2)</f>
        <v>0</v>
      </c>
      <c r="BL366" s="20" t="s">
        <v>226</v>
      </c>
      <c r="BM366" s="192" t="s">
        <v>5760</v>
      </c>
    </row>
    <row r="367" spans="1:65" s="2" customFormat="1" ht="165.75">
      <c r="A367" s="37"/>
      <c r="B367" s="38"/>
      <c r="C367" s="39"/>
      <c r="D367" s="201" t="s">
        <v>353</v>
      </c>
      <c r="E367" s="39"/>
      <c r="F367" s="232" t="s">
        <v>5761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353</v>
      </c>
      <c r="AU367" s="20" t="s">
        <v>85</v>
      </c>
    </row>
    <row r="368" spans="1:65" s="2" customFormat="1" ht="24.2" customHeight="1">
      <c r="A368" s="37"/>
      <c r="B368" s="38"/>
      <c r="C368" s="233" t="s">
        <v>692</v>
      </c>
      <c r="D368" s="233" t="s">
        <v>502</v>
      </c>
      <c r="E368" s="234" t="s">
        <v>5762</v>
      </c>
      <c r="F368" s="235" t="s">
        <v>5763</v>
      </c>
      <c r="G368" s="236" t="s">
        <v>290</v>
      </c>
      <c r="H368" s="237">
        <v>4</v>
      </c>
      <c r="I368" s="238"/>
      <c r="J368" s="239">
        <f>ROUND(I368*H368,2)</f>
        <v>0</v>
      </c>
      <c r="K368" s="235" t="s">
        <v>171</v>
      </c>
      <c r="L368" s="240"/>
      <c r="M368" s="241" t="s">
        <v>19</v>
      </c>
      <c r="N368" s="242" t="s">
        <v>41</v>
      </c>
      <c r="O368" s="67"/>
      <c r="P368" s="190">
        <f>O368*H368</f>
        <v>0</v>
      </c>
      <c r="Q368" s="190">
        <v>2.5000000000000001E-3</v>
      </c>
      <c r="R368" s="190">
        <f>Q368*H368</f>
        <v>0.01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297</v>
      </c>
      <c r="AT368" s="192" t="s">
        <v>502</v>
      </c>
      <c r="AU368" s="192" t="s">
        <v>85</v>
      </c>
      <c r="AY368" s="20" t="s">
        <v>165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79</v>
      </c>
      <c r="BK368" s="193">
        <f>ROUND(I368*H368,2)</f>
        <v>0</v>
      </c>
      <c r="BL368" s="20" t="s">
        <v>226</v>
      </c>
      <c r="BM368" s="192" t="s">
        <v>5764</v>
      </c>
    </row>
    <row r="369" spans="1:65" s="13" customFormat="1" ht="11.25">
      <c r="B369" s="199"/>
      <c r="C369" s="200"/>
      <c r="D369" s="201" t="s">
        <v>181</v>
      </c>
      <c r="E369" s="202" t="s">
        <v>19</v>
      </c>
      <c r="F369" s="203" t="s">
        <v>5747</v>
      </c>
      <c r="G369" s="200"/>
      <c r="H369" s="204">
        <v>4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181</v>
      </c>
      <c r="AU369" s="210" t="s">
        <v>85</v>
      </c>
      <c r="AV369" s="13" t="s">
        <v>79</v>
      </c>
      <c r="AW369" s="13" t="s">
        <v>31</v>
      </c>
      <c r="AX369" s="13" t="s">
        <v>73</v>
      </c>
      <c r="AY369" s="210" t="s">
        <v>165</v>
      </c>
    </row>
    <row r="370" spans="1:65" s="2" customFormat="1" ht="24.2" customHeight="1">
      <c r="A370" s="37"/>
      <c r="B370" s="38"/>
      <c r="C370" s="181" t="s">
        <v>994</v>
      </c>
      <c r="D370" s="181" t="s">
        <v>167</v>
      </c>
      <c r="E370" s="182" t="s">
        <v>5765</v>
      </c>
      <c r="F370" s="183" t="s">
        <v>5766</v>
      </c>
      <c r="G370" s="184" t="s">
        <v>290</v>
      </c>
      <c r="H370" s="185">
        <v>15</v>
      </c>
      <c r="I370" s="186"/>
      <c r="J370" s="187">
        <f>ROUND(I370*H370,2)</f>
        <v>0</v>
      </c>
      <c r="K370" s="183" t="s">
        <v>171</v>
      </c>
      <c r="L370" s="42"/>
      <c r="M370" s="188" t="s">
        <v>19</v>
      </c>
      <c r="N370" s="189" t="s">
        <v>41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226</v>
      </c>
      <c r="AT370" s="192" t="s">
        <v>167</v>
      </c>
      <c r="AU370" s="192" t="s">
        <v>85</v>
      </c>
      <c r="AY370" s="20" t="s">
        <v>165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79</v>
      </c>
      <c r="BK370" s="193">
        <f>ROUND(I370*H370,2)</f>
        <v>0</v>
      </c>
      <c r="BL370" s="20" t="s">
        <v>226</v>
      </c>
      <c r="BM370" s="192" t="s">
        <v>5767</v>
      </c>
    </row>
    <row r="371" spans="1:65" s="2" customFormat="1" ht="11.25">
      <c r="A371" s="37"/>
      <c r="B371" s="38"/>
      <c r="C371" s="39"/>
      <c r="D371" s="194" t="s">
        <v>172</v>
      </c>
      <c r="E371" s="39"/>
      <c r="F371" s="195" t="s">
        <v>5768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172</v>
      </c>
      <c r="AU371" s="20" t="s">
        <v>85</v>
      </c>
    </row>
    <row r="372" spans="1:65" s="2" customFormat="1" ht="16.5" customHeight="1">
      <c r="A372" s="37"/>
      <c r="B372" s="38"/>
      <c r="C372" s="233" t="s">
        <v>701</v>
      </c>
      <c r="D372" s="233" t="s">
        <v>502</v>
      </c>
      <c r="E372" s="234" t="s">
        <v>5769</v>
      </c>
      <c r="F372" s="235" t="s">
        <v>5770</v>
      </c>
      <c r="G372" s="236" t="s">
        <v>290</v>
      </c>
      <c r="H372" s="237">
        <v>11</v>
      </c>
      <c r="I372" s="238"/>
      <c r="J372" s="239">
        <f>ROUND(I372*H372,2)</f>
        <v>0</v>
      </c>
      <c r="K372" s="235" t="s">
        <v>3997</v>
      </c>
      <c r="L372" s="240"/>
      <c r="M372" s="241" t="s">
        <v>19</v>
      </c>
      <c r="N372" s="242" t="s">
        <v>41</v>
      </c>
      <c r="O372" s="67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297</v>
      </c>
      <c r="AT372" s="192" t="s">
        <v>502</v>
      </c>
      <c r="AU372" s="192" t="s">
        <v>85</v>
      </c>
      <c r="AY372" s="20" t="s">
        <v>165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79</v>
      </c>
      <c r="BK372" s="193">
        <f>ROUND(I372*H372,2)</f>
        <v>0</v>
      </c>
      <c r="BL372" s="20" t="s">
        <v>226</v>
      </c>
      <c r="BM372" s="192" t="s">
        <v>5771</v>
      </c>
    </row>
    <row r="373" spans="1:65" s="2" customFormat="1" ht="19.5">
      <c r="A373" s="37"/>
      <c r="B373" s="38"/>
      <c r="C373" s="39"/>
      <c r="D373" s="201" t="s">
        <v>353</v>
      </c>
      <c r="E373" s="39"/>
      <c r="F373" s="232" t="s">
        <v>5772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353</v>
      </c>
      <c r="AU373" s="20" t="s">
        <v>85</v>
      </c>
    </row>
    <row r="374" spans="1:65" s="2" customFormat="1" ht="16.5" customHeight="1">
      <c r="A374" s="37"/>
      <c r="B374" s="38"/>
      <c r="C374" s="233" t="s">
        <v>1005</v>
      </c>
      <c r="D374" s="233" t="s">
        <v>502</v>
      </c>
      <c r="E374" s="234" t="s">
        <v>5773</v>
      </c>
      <c r="F374" s="235" t="s">
        <v>5774</v>
      </c>
      <c r="G374" s="236" t="s">
        <v>290</v>
      </c>
      <c r="H374" s="237">
        <v>2</v>
      </c>
      <c r="I374" s="238"/>
      <c r="J374" s="239">
        <f>ROUND(I374*H374,2)</f>
        <v>0</v>
      </c>
      <c r="K374" s="235" t="s">
        <v>3997</v>
      </c>
      <c r="L374" s="240"/>
      <c r="M374" s="241" t="s">
        <v>19</v>
      </c>
      <c r="N374" s="242" t="s">
        <v>41</v>
      </c>
      <c r="O374" s="67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297</v>
      </c>
      <c r="AT374" s="192" t="s">
        <v>502</v>
      </c>
      <c r="AU374" s="192" t="s">
        <v>85</v>
      </c>
      <c r="AY374" s="20" t="s">
        <v>165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79</v>
      </c>
      <c r="BK374" s="193">
        <f>ROUND(I374*H374,2)</f>
        <v>0</v>
      </c>
      <c r="BL374" s="20" t="s">
        <v>226</v>
      </c>
      <c r="BM374" s="192" t="s">
        <v>5775</v>
      </c>
    </row>
    <row r="375" spans="1:65" s="2" customFormat="1" ht="19.5">
      <c r="A375" s="37"/>
      <c r="B375" s="38"/>
      <c r="C375" s="39"/>
      <c r="D375" s="201" t="s">
        <v>353</v>
      </c>
      <c r="E375" s="39"/>
      <c r="F375" s="232" t="s">
        <v>5776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353</v>
      </c>
      <c r="AU375" s="20" t="s">
        <v>85</v>
      </c>
    </row>
    <row r="376" spans="1:65" s="2" customFormat="1" ht="16.5" customHeight="1">
      <c r="A376" s="37"/>
      <c r="B376" s="38"/>
      <c r="C376" s="233" t="s">
        <v>706</v>
      </c>
      <c r="D376" s="233" t="s">
        <v>502</v>
      </c>
      <c r="E376" s="234" t="s">
        <v>5777</v>
      </c>
      <c r="F376" s="235" t="s">
        <v>5778</v>
      </c>
      <c r="G376" s="236" t="s">
        <v>290</v>
      </c>
      <c r="H376" s="237">
        <v>2</v>
      </c>
      <c r="I376" s="238"/>
      <c r="J376" s="239">
        <f>ROUND(I376*H376,2)</f>
        <v>0</v>
      </c>
      <c r="K376" s="235" t="s">
        <v>3997</v>
      </c>
      <c r="L376" s="240"/>
      <c r="M376" s="241" t="s">
        <v>19</v>
      </c>
      <c r="N376" s="242" t="s">
        <v>41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297</v>
      </c>
      <c r="AT376" s="192" t="s">
        <v>502</v>
      </c>
      <c r="AU376" s="192" t="s">
        <v>85</v>
      </c>
      <c r="AY376" s="20" t="s">
        <v>165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79</v>
      </c>
      <c r="BK376" s="193">
        <f>ROUND(I376*H376,2)</f>
        <v>0</v>
      </c>
      <c r="BL376" s="20" t="s">
        <v>226</v>
      </c>
      <c r="BM376" s="192" t="s">
        <v>5779</v>
      </c>
    </row>
    <row r="377" spans="1:65" s="2" customFormat="1" ht="19.5">
      <c r="A377" s="37"/>
      <c r="B377" s="38"/>
      <c r="C377" s="39"/>
      <c r="D377" s="201" t="s">
        <v>353</v>
      </c>
      <c r="E377" s="39"/>
      <c r="F377" s="232" t="s">
        <v>5780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353</v>
      </c>
      <c r="AU377" s="20" t="s">
        <v>85</v>
      </c>
    </row>
    <row r="378" spans="1:65" s="2" customFormat="1" ht="33" customHeight="1">
      <c r="A378" s="37"/>
      <c r="B378" s="38"/>
      <c r="C378" s="181" t="s">
        <v>1016</v>
      </c>
      <c r="D378" s="181" t="s">
        <v>167</v>
      </c>
      <c r="E378" s="182" t="s">
        <v>5781</v>
      </c>
      <c r="F378" s="183" t="s">
        <v>5782</v>
      </c>
      <c r="G378" s="184" t="s">
        <v>290</v>
      </c>
      <c r="H378" s="185">
        <v>1</v>
      </c>
      <c r="I378" s="186"/>
      <c r="J378" s="187">
        <f>ROUND(I378*H378,2)</f>
        <v>0</v>
      </c>
      <c r="K378" s="183" t="s">
        <v>171</v>
      </c>
      <c r="L378" s="42"/>
      <c r="M378" s="188" t="s">
        <v>19</v>
      </c>
      <c r="N378" s="189" t="s">
        <v>41</v>
      </c>
      <c r="O378" s="67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226</v>
      </c>
      <c r="AT378" s="192" t="s">
        <v>167</v>
      </c>
      <c r="AU378" s="192" t="s">
        <v>85</v>
      </c>
      <c r="AY378" s="20" t="s">
        <v>165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79</v>
      </c>
      <c r="BK378" s="193">
        <f>ROUND(I378*H378,2)</f>
        <v>0</v>
      </c>
      <c r="BL378" s="20" t="s">
        <v>226</v>
      </c>
      <c r="BM378" s="192" t="s">
        <v>5783</v>
      </c>
    </row>
    <row r="379" spans="1:65" s="2" customFormat="1" ht="11.25">
      <c r="A379" s="37"/>
      <c r="B379" s="38"/>
      <c r="C379" s="39"/>
      <c r="D379" s="194" t="s">
        <v>172</v>
      </c>
      <c r="E379" s="39"/>
      <c r="F379" s="195" t="s">
        <v>5784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172</v>
      </c>
      <c r="AU379" s="20" t="s">
        <v>85</v>
      </c>
    </row>
    <row r="380" spans="1:65" s="2" customFormat="1" ht="24.2" customHeight="1">
      <c r="A380" s="37"/>
      <c r="B380" s="38"/>
      <c r="C380" s="233" t="s">
        <v>711</v>
      </c>
      <c r="D380" s="233" t="s">
        <v>502</v>
      </c>
      <c r="E380" s="234" t="s">
        <v>5785</v>
      </c>
      <c r="F380" s="235" t="s">
        <v>5786</v>
      </c>
      <c r="G380" s="236" t="s">
        <v>290</v>
      </c>
      <c r="H380" s="237">
        <v>1</v>
      </c>
      <c r="I380" s="238"/>
      <c r="J380" s="239">
        <f>ROUND(I380*H380,2)</f>
        <v>0</v>
      </c>
      <c r="K380" s="235" t="s">
        <v>171</v>
      </c>
      <c r="L380" s="240"/>
      <c r="M380" s="241" t="s">
        <v>19</v>
      </c>
      <c r="N380" s="242" t="s">
        <v>41</v>
      </c>
      <c r="O380" s="67"/>
      <c r="P380" s="190">
        <f>O380*H380</f>
        <v>0</v>
      </c>
      <c r="Q380" s="190">
        <v>5.1999999999999998E-2</v>
      </c>
      <c r="R380" s="190">
        <f>Q380*H380</f>
        <v>5.1999999999999998E-2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297</v>
      </c>
      <c r="AT380" s="192" t="s">
        <v>502</v>
      </c>
      <c r="AU380" s="192" t="s">
        <v>85</v>
      </c>
      <c r="AY380" s="20" t="s">
        <v>165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79</v>
      </c>
      <c r="BK380" s="193">
        <f>ROUND(I380*H380,2)</f>
        <v>0</v>
      </c>
      <c r="BL380" s="20" t="s">
        <v>226</v>
      </c>
      <c r="BM380" s="192" t="s">
        <v>5787</v>
      </c>
    </row>
    <row r="381" spans="1:65" s="2" customFormat="1" ht="78">
      <c r="A381" s="37"/>
      <c r="B381" s="38"/>
      <c r="C381" s="39"/>
      <c r="D381" s="201" t="s">
        <v>353</v>
      </c>
      <c r="E381" s="39"/>
      <c r="F381" s="232" t="s">
        <v>5788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353</v>
      </c>
      <c r="AU381" s="20" t="s">
        <v>85</v>
      </c>
    </row>
    <row r="382" spans="1:65" s="2" customFormat="1" ht="37.9" customHeight="1">
      <c r="A382" s="37"/>
      <c r="B382" s="38"/>
      <c r="C382" s="181" t="s">
        <v>1035</v>
      </c>
      <c r="D382" s="181" t="s">
        <v>167</v>
      </c>
      <c r="E382" s="182" t="s">
        <v>5789</v>
      </c>
      <c r="F382" s="183" t="s">
        <v>5790</v>
      </c>
      <c r="G382" s="184" t="s">
        <v>290</v>
      </c>
      <c r="H382" s="185">
        <v>1</v>
      </c>
      <c r="I382" s="186"/>
      <c r="J382" s="187">
        <f>ROUND(I382*H382,2)</f>
        <v>0</v>
      </c>
      <c r="K382" s="183" t="s">
        <v>171</v>
      </c>
      <c r="L382" s="42"/>
      <c r="M382" s="188" t="s">
        <v>19</v>
      </c>
      <c r="N382" s="189" t="s">
        <v>41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226</v>
      </c>
      <c r="AT382" s="192" t="s">
        <v>167</v>
      </c>
      <c r="AU382" s="192" t="s">
        <v>85</v>
      </c>
      <c r="AY382" s="20" t="s">
        <v>165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79</v>
      </c>
      <c r="BK382" s="193">
        <f>ROUND(I382*H382,2)</f>
        <v>0</v>
      </c>
      <c r="BL382" s="20" t="s">
        <v>226</v>
      </c>
      <c r="BM382" s="192" t="s">
        <v>5791</v>
      </c>
    </row>
    <row r="383" spans="1:65" s="2" customFormat="1" ht="11.25">
      <c r="A383" s="37"/>
      <c r="B383" s="38"/>
      <c r="C383" s="39"/>
      <c r="D383" s="194" t="s">
        <v>172</v>
      </c>
      <c r="E383" s="39"/>
      <c r="F383" s="195" t="s">
        <v>5792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172</v>
      </c>
      <c r="AU383" s="20" t="s">
        <v>85</v>
      </c>
    </row>
    <row r="384" spans="1:65" s="2" customFormat="1" ht="24.2" customHeight="1">
      <c r="A384" s="37"/>
      <c r="B384" s="38"/>
      <c r="C384" s="233" t="s">
        <v>717</v>
      </c>
      <c r="D384" s="233" t="s">
        <v>502</v>
      </c>
      <c r="E384" s="234" t="s">
        <v>5793</v>
      </c>
      <c r="F384" s="235" t="s">
        <v>5794</v>
      </c>
      <c r="G384" s="236" t="s">
        <v>290</v>
      </c>
      <c r="H384" s="237">
        <v>1</v>
      </c>
      <c r="I384" s="238"/>
      <c r="J384" s="239">
        <f>ROUND(I384*H384,2)</f>
        <v>0</v>
      </c>
      <c r="K384" s="235" t="s">
        <v>171</v>
      </c>
      <c r="L384" s="240"/>
      <c r="M384" s="241" t="s">
        <v>19</v>
      </c>
      <c r="N384" s="242" t="s">
        <v>41</v>
      </c>
      <c r="O384" s="67"/>
      <c r="P384" s="190">
        <f>O384*H384</f>
        <v>0</v>
      </c>
      <c r="Q384" s="190">
        <v>6.2E-2</v>
      </c>
      <c r="R384" s="190">
        <f>Q384*H384</f>
        <v>6.2E-2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297</v>
      </c>
      <c r="AT384" s="192" t="s">
        <v>502</v>
      </c>
      <c r="AU384" s="192" t="s">
        <v>85</v>
      </c>
      <c r="AY384" s="20" t="s">
        <v>165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79</v>
      </c>
      <c r="BK384" s="193">
        <f>ROUND(I384*H384,2)</f>
        <v>0</v>
      </c>
      <c r="BL384" s="20" t="s">
        <v>226</v>
      </c>
      <c r="BM384" s="192" t="s">
        <v>5795</v>
      </c>
    </row>
    <row r="385" spans="1:65" s="2" customFormat="1" ht="87.75">
      <c r="A385" s="37"/>
      <c r="B385" s="38"/>
      <c r="C385" s="39"/>
      <c r="D385" s="201" t="s">
        <v>353</v>
      </c>
      <c r="E385" s="39"/>
      <c r="F385" s="232" t="s">
        <v>5796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353</v>
      </c>
      <c r="AU385" s="20" t="s">
        <v>85</v>
      </c>
    </row>
    <row r="386" spans="1:65" s="12" customFormat="1" ht="20.85" customHeight="1">
      <c r="B386" s="165"/>
      <c r="C386" s="166"/>
      <c r="D386" s="167" t="s">
        <v>68</v>
      </c>
      <c r="E386" s="179" t="s">
        <v>5797</v>
      </c>
      <c r="F386" s="179" t="s">
        <v>4415</v>
      </c>
      <c r="G386" s="166"/>
      <c r="H386" s="166"/>
      <c r="I386" s="169"/>
      <c r="J386" s="180">
        <f>BK386</f>
        <v>0</v>
      </c>
      <c r="K386" s="166"/>
      <c r="L386" s="171"/>
      <c r="M386" s="172"/>
      <c r="N386" s="173"/>
      <c r="O386" s="173"/>
      <c r="P386" s="174">
        <f>SUM(P387:P406)</f>
        <v>0</v>
      </c>
      <c r="Q386" s="173"/>
      <c r="R386" s="174">
        <f>SUM(R387:R406)</f>
        <v>4.2889999999999998E-2</v>
      </c>
      <c r="S386" s="173"/>
      <c r="T386" s="175">
        <f>SUM(T387:T406)</f>
        <v>0</v>
      </c>
      <c r="AR386" s="176" t="s">
        <v>79</v>
      </c>
      <c r="AT386" s="177" t="s">
        <v>68</v>
      </c>
      <c r="AU386" s="177" t="s">
        <v>79</v>
      </c>
      <c r="AY386" s="176" t="s">
        <v>165</v>
      </c>
      <c r="BK386" s="178">
        <f>SUM(BK387:BK406)</f>
        <v>0</v>
      </c>
    </row>
    <row r="387" spans="1:65" s="2" customFormat="1" ht="37.9" customHeight="1">
      <c r="A387" s="37"/>
      <c r="B387" s="38"/>
      <c r="C387" s="181" t="s">
        <v>1045</v>
      </c>
      <c r="D387" s="181" t="s">
        <v>167</v>
      </c>
      <c r="E387" s="182" t="s">
        <v>5798</v>
      </c>
      <c r="F387" s="183" t="s">
        <v>5799</v>
      </c>
      <c r="G387" s="184" t="s">
        <v>290</v>
      </c>
      <c r="H387" s="185">
        <v>2</v>
      </c>
      <c r="I387" s="186"/>
      <c r="J387" s="187">
        <f>ROUND(I387*H387,2)</f>
        <v>0</v>
      </c>
      <c r="K387" s="183" t="s">
        <v>171</v>
      </c>
      <c r="L387" s="42"/>
      <c r="M387" s="188" t="s">
        <v>19</v>
      </c>
      <c r="N387" s="189" t="s">
        <v>41</v>
      </c>
      <c r="O387" s="67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226</v>
      </c>
      <c r="AT387" s="192" t="s">
        <v>167</v>
      </c>
      <c r="AU387" s="192" t="s">
        <v>85</v>
      </c>
      <c r="AY387" s="20" t="s">
        <v>165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79</v>
      </c>
      <c r="BK387" s="193">
        <f>ROUND(I387*H387,2)</f>
        <v>0</v>
      </c>
      <c r="BL387" s="20" t="s">
        <v>226</v>
      </c>
      <c r="BM387" s="192" t="s">
        <v>5800</v>
      </c>
    </row>
    <row r="388" spans="1:65" s="2" customFormat="1" ht="11.25">
      <c r="A388" s="37"/>
      <c r="B388" s="38"/>
      <c r="C388" s="39"/>
      <c r="D388" s="194" t="s">
        <v>172</v>
      </c>
      <c r="E388" s="39"/>
      <c r="F388" s="195" t="s">
        <v>5801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172</v>
      </c>
      <c r="AU388" s="20" t="s">
        <v>85</v>
      </c>
    </row>
    <row r="389" spans="1:65" s="13" customFormat="1" ht="11.25">
      <c r="B389" s="199"/>
      <c r="C389" s="200"/>
      <c r="D389" s="201" t="s">
        <v>181</v>
      </c>
      <c r="E389" s="202" t="s">
        <v>19</v>
      </c>
      <c r="F389" s="203" t="s">
        <v>5431</v>
      </c>
      <c r="G389" s="200"/>
      <c r="H389" s="204">
        <v>2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181</v>
      </c>
      <c r="AU389" s="210" t="s">
        <v>85</v>
      </c>
      <c r="AV389" s="13" t="s">
        <v>79</v>
      </c>
      <c r="AW389" s="13" t="s">
        <v>31</v>
      </c>
      <c r="AX389" s="13" t="s">
        <v>73</v>
      </c>
      <c r="AY389" s="210" t="s">
        <v>165</v>
      </c>
    </row>
    <row r="390" spans="1:65" s="2" customFormat="1" ht="16.5" customHeight="1">
      <c r="A390" s="37"/>
      <c r="B390" s="38"/>
      <c r="C390" s="233" t="s">
        <v>722</v>
      </c>
      <c r="D390" s="233" t="s">
        <v>502</v>
      </c>
      <c r="E390" s="234" t="s">
        <v>5802</v>
      </c>
      <c r="F390" s="235" t="s">
        <v>5803</v>
      </c>
      <c r="G390" s="236" t="s">
        <v>290</v>
      </c>
      <c r="H390" s="237">
        <v>1</v>
      </c>
      <c r="I390" s="238"/>
      <c r="J390" s="239">
        <f>ROUND(I390*H390,2)</f>
        <v>0</v>
      </c>
      <c r="K390" s="235" t="s">
        <v>171</v>
      </c>
      <c r="L390" s="240"/>
      <c r="M390" s="241" t="s">
        <v>19</v>
      </c>
      <c r="N390" s="242" t="s">
        <v>41</v>
      </c>
      <c r="O390" s="67"/>
      <c r="P390" s="190">
        <f>O390*H390</f>
        <v>0</v>
      </c>
      <c r="Q390" s="190">
        <v>3.8E-3</v>
      </c>
      <c r="R390" s="190">
        <f>Q390*H390</f>
        <v>3.8E-3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297</v>
      </c>
      <c r="AT390" s="192" t="s">
        <v>502</v>
      </c>
      <c r="AU390" s="192" t="s">
        <v>85</v>
      </c>
      <c r="AY390" s="20" t="s">
        <v>165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79</v>
      </c>
      <c r="BK390" s="193">
        <f>ROUND(I390*H390,2)</f>
        <v>0</v>
      </c>
      <c r="BL390" s="20" t="s">
        <v>226</v>
      </c>
      <c r="BM390" s="192" t="s">
        <v>5804</v>
      </c>
    </row>
    <row r="391" spans="1:65" s="2" customFormat="1" ht="16.5" customHeight="1">
      <c r="A391" s="37"/>
      <c r="B391" s="38"/>
      <c r="C391" s="233" t="s">
        <v>1072</v>
      </c>
      <c r="D391" s="233" t="s">
        <v>502</v>
      </c>
      <c r="E391" s="234" t="s">
        <v>5805</v>
      </c>
      <c r="F391" s="235" t="s">
        <v>5806</v>
      </c>
      <c r="G391" s="236" t="s">
        <v>290</v>
      </c>
      <c r="H391" s="237">
        <v>1</v>
      </c>
      <c r="I391" s="238"/>
      <c r="J391" s="239">
        <f>ROUND(I391*H391,2)</f>
        <v>0</v>
      </c>
      <c r="K391" s="235" t="s">
        <v>171</v>
      </c>
      <c r="L391" s="240"/>
      <c r="M391" s="241" t="s">
        <v>19</v>
      </c>
      <c r="N391" s="242" t="s">
        <v>41</v>
      </c>
      <c r="O391" s="67"/>
      <c r="P391" s="190">
        <f>O391*H391</f>
        <v>0</v>
      </c>
      <c r="Q391" s="190">
        <v>4.5999999999999999E-3</v>
      </c>
      <c r="R391" s="190">
        <f>Q391*H391</f>
        <v>4.5999999999999999E-3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297</v>
      </c>
      <c r="AT391" s="192" t="s">
        <v>502</v>
      </c>
      <c r="AU391" s="192" t="s">
        <v>85</v>
      </c>
      <c r="AY391" s="20" t="s">
        <v>165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79</v>
      </c>
      <c r="BK391" s="193">
        <f>ROUND(I391*H391,2)</f>
        <v>0</v>
      </c>
      <c r="BL391" s="20" t="s">
        <v>226</v>
      </c>
      <c r="BM391" s="192" t="s">
        <v>5807</v>
      </c>
    </row>
    <row r="392" spans="1:65" s="2" customFormat="1" ht="37.9" customHeight="1">
      <c r="A392" s="37"/>
      <c r="B392" s="38"/>
      <c r="C392" s="181" t="s">
        <v>729</v>
      </c>
      <c r="D392" s="181" t="s">
        <v>167</v>
      </c>
      <c r="E392" s="182" t="s">
        <v>5808</v>
      </c>
      <c r="F392" s="183" t="s">
        <v>5809</v>
      </c>
      <c r="G392" s="184" t="s">
        <v>290</v>
      </c>
      <c r="H392" s="185">
        <v>8</v>
      </c>
      <c r="I392" s="186"/>
      <c r="J392" s="187">
        <f>ROUND(I392*H392,2)</f>
        <v>0</v>
      </c>
      <c r="K392" s="183" t="s">
        <v>171</v>
      </c>
      <c r="L392" s="42"/>
      <c r="M392" s="188" t="s">
        <v>19</v>
      </c>
      <c r="N392" s="189" t="s">
        <v>41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226</v>
      </c>
      <c r="AT392" s="192" t="s">
        <v>167</v>
      </c>
      <c r="AU392" s="192" t="s">
        <v>85</v>
      </c>
      <c r="AY392" s="20" t="s">
        <v>165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79</v>
      </c>
      <c r="BK392" s="193">
        <f>ROUND(I392*H392,2)</f>
        <v>0</v>
      </c>
      <c r="BL392" s="20" t="s">
        <v>226</v>
      </c>
      <c r="BM392" s="192" t="s">
        <v>5810</v>
      </c>
    </row>
    <row r="393" spans="1:65" s="2" customFormat="1" ht="11.25">
      <c r="A393" s="37"/>
      <c r="B393" s="38"/>
      <c r="C393" s="39"/>
      <c r="D393" s="194" t="s">
        <v>172</v>
      </c>
      <c r="E393" s="39"/>
      <c r="F393" s="195" t="s">
        <v>5811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172</v>
      </c>
      <c r="AU393" s="20" t="s">
        <v>85</v>
      </c>
    </row>
    <row r="394" spans="1:65" s="13" customFormat="1" ht="11.25">
      <c r="B394" s="199"/>
      <c r="C394" s="200"/>
      <c r="D394" s="201" t="s">
        <v>181</v>
      </c>
      <c r="E394" s="202" t="s">
        <v>19</v>
      </c>
      <c r="F394" s="203" t="s">
        <v>5812</v>
      </c>
      <c r="G394" s="200"/>
      <c r="H394" s="204">
        <v>8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181</v>
      </c>
      <c r="AU394" s="210" t="s">
        <v>85</v>
      </c>
      <c r="AV394" s="13" t="s">
        <v>79</v>
      </c>
      <c r="AW394" s="13" t="s">
        <v>31</v>
      </c>
      <c r="AX394" s="13" t="s">
        <v>73</v>
      </c>
      <c r="AY394" s="210" t="s">
        <v>165</v>
      </c>
    </row>
    <row r="395" spans="1:65" s="2" customFormat="1" ht="16.5" customHeight="1">
      <c r="A395" s="37"/>
      <c r="B395" s="38"/>
      <c r="C395" s="233" t="s">
        <v>1094</v>
      </c>
      <c r="D395" s="233" t="s">
        <v>502</v>
      </c>
      <c r="E395" s="234" t="s">
        <v>5813</v>
      </c>
      <c r="F395" s="235" t="s">
        <v>5814</v>
      </c>
      <c r="G395" s="236" t="s">
        <v>290</v>
      </c>
      <c r="H395" s="237">
        <v>8</v>
      </c>
      <c r="I395" s="238"/>
      <c r="J395" s="239">
        <f>ROUND(I395*H395,2)</f>
        <v>0</v>
      </c>
      <c r="K395" s="235" t="s">
        <v>171</v>
      </c>
      <c r="L395" s="240"/>
      <c r="M395" s="241" t="s">
        <v>19</v>
      </c>
      <c r="N395" s="242" t="s">
        <v>41</v>
      </c>
      <c r="O395" s="67"/>
      <c r="P395" s="190">
        <f>O395*H395</f>
        <v>0</v>
      </c>
      <c r="Q395" s="190">
        <v>1.4E-3</v>
      </c>
      <c r="R395" s="190">
        <f>Q395*H395</f>
        <v>1.12E-2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297</v>
      </c>
      <c r="AT395" s="192" t="s">
        <v>502</v>
      </c>
      <c r="AU395" s="192" t="s">
        <v>85</v>
      </c>
      <c r="AY395" s="20" t="s">
        <v>165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79</v>
      </c>
      <c r="BK395" s="193">
        <f>ROUND(I395*H395,2)</f>
        <v>0</v>
      </c>
      <c r="BL395" s="20" t="s">
        <v>226</v>
      </c>
      <c r="BM395" s="192" t="s">
        <v>5815</v>
      </c>
    </row>
    <row r="396" spans="1:65" s="2" customFormat="1" ht="37.9" customHeight="1">
      <c r="A396" s="37"/>
      <c r="B396" s="38"/>
      <c r="C396" s="181" t="s">
        <v>734</v>
      </c>
      <c r="D396" s="181" t="s">
        <v>167</v>
      </c>
      <c r="E396" s="182" t="s">
        <v>5816</v>
      </c>
      <c r="F396" s="183" t="s">
        <v>5817</v>
      </c>
      <c r="G396" s="184" t="s">
        <v>290</v>
      </c>
      <c r="H396" s="185">
        <v>2</v>
      </c>
      <c r="I396" s="186"/>
      <c r="J396" s="187">
        <f>ROUND(I396*H396,2)</f>
        <v>0</v>
      </c>
      <c r="K396" s="183" t="s">
        <v>171</v>
      </c>
      <c r="L396" s="42"/>
      <c r="M396" s="188" t="s">
        <v>19</v>
      </c>
      <c r="N396" s="189" t="s">
        <v>41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226</v>
      </c>
      <c r="AT396" s="192" t="s">
        <v>167</v>
      </c>
      <c r="AU396" s="192" t="s">
        <v>85</v>
      </c>
      <c r="AY396" s="20" t="s">
        <v>165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79</v>
      </c>
      <c r="BK396" s="193">
        <f>ROUND(I396*H396,2)</f>
        <v>0</v>
      </c>
      <c r="BL396" s="20" t="s">
        <v>226</v>
      </c>
      <c r="BM396" s="192" t="s">
        <v>5818</v>
      </c>
    </row>
    <row r="397" spans="1:65" s="2" customFormat="1" ht="11.25">
      <c r="A397" s="37"/>
      <c r="B397" s="38"/>
      <c r="C397" s="39"/>
      <c r="D397" s="194" t="s">
        <v>172</v>
      </c>
      <c r="E397" s="39"/>
      <c r="F397" s="195" t="s">
        <v>5819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172</v>
      </c>
      <c r="AU397" s="20" t="s">
        <v>85</v>
      </c>
    </row>
    <row r="398" spans="1:65" s="2" customFormat="1" ht="16.5" customHeight="1">
      <c r="A398" s="37"/>
      <c r="B398" s="38"/>
      <c r="C398" s="233" t="s">
        <v>1129</v>
      </c>
      <c r="D398" s="233" t="s">
        <v>502</v>
      </c>
      <c r="E398" s="234" t="s">
        <v>5820</v>
      </c>
      <c r="F398" s="235" t="s">
        <v>5821</v>
      </c>
      <c r="G398" s="236" t="s">
        <v>290</v>
      </c>
      <c r="H398" s="237">
        <v>2</v>
      </c>
      <c r="I398" s="238"/>
      <c r="J398" s="239">
        <f>ROUND(I398*H398,2)</f>
        <v>0</v>
      </c>
      <c r="K398" s="235" t="s">
        <v>171</v>
      </c>
      <c r="L398" s="240"/>
      <c r="M398" s="241" t="s">
        <v>19</v>
      </c>
      <c r="N398" s="242" t="s">
        <v>41</v>
      </c>
      <c r="O398" s="67"/>
      <c r="P398" s="190">
        <f>O398*H398</f>
        <v>0</v>
      </c>
      <c r="Q398" s="190">
        <v>1.6999999999999999E-3</v>
      </c>
      <c r="R398" s="190">
        <f>Q398*H398</f>
        <v>3.3999999999999998E-3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297</v>
      </c>
      <c r="AT398" s="192" t="s">
        <v>502</v>
      </c>
      <c r="AU398" s="192" t="s">
        <v>85</v>
      </c>
      <c r="AY398" s="20" t="s">
        <v>165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79</v>
      </c>
      <c r="BK398" s="193">
        <f>ROUND(I398*H398,2)</f>
        <v>0</v>
      </c>
      <c r="BL398" s="20" t="s">
        <v>226</v>
      </c>
      <c r="BM398" s="192" t="s">
        <v>5822</v>
      </c>
    </row>
    <row r="399" spans="1:65" s="2" customFormat="1" ht="37.9" customHeight="1">
      <c r="A399" s="37"/>
      <c r="B399" s="38"/>
      <c r="C399" s="181" t="s">
        <v>738</v>
      </c>
      <c r="D399" s="181" t="s">
        <v>167</v>
      </c>
      <c r="E399" s="182" t="s">
        <v>5823</v>
      </c>
      <c r="F399" s="183" t="s">
        <v>5824</v>
      </c>
      <c r="G399" s="184" t="s">
        <v>290</v>
      </c>
      <c r="H399" s="185">
        <v>8</v>
      </c>
      <c r="I399" s="186"/>
      <c r="J399" s="187">
        <f>ROUND(I399*H399,2)</f>
        <v>0</v>
      </c>
      <c r="K399" s="183" t="s">
        <v>171</v>
      </c>
      <c r="L399" s="42"/>
      <c r="M399" s="188" t="s">
        <v>19</v>
      </c>
      <c r="N399" s="189" t="s">
        <v>41</v>
      </c>
      <c r="O399" s="67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226</v>
      </c>
      <c r="AT399" s="192" t="s">
        <v>167</v>
      </c>
      <c r="AU399" s="192" t="s">
        <v>85</v>
      </c>
      <c r="AY399" s="20" t="s">
        <v>165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79</v>
      </c>
      <c r="BK399" s="193">
        <f>ROUND(I399*H399,2)</f>
        <v>0</v>
      </c>
      <c r="BL399" s="20" t="s">
        <v>226</v>
      </c>
      <c r="BM399" s="192" t="s">
        <v>5825</v>
      </c>
    </row>
    <row r="400" spans="1:65" s="2" customFormat="1" ht="11.25">
      <c r="A400" s="37"/>
      <c r="B400" s="38"/>
      <c r="C400" s="39"/>
      <c r="D400" s="194" t="s">
        <v>172</v>
      </c>
      <c r="E400" s="39"/>
      <c r="F400" s="195" t="s">
        <v>5826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172</v>
      </c>
      <c r="AU400" s="20" t="s">
        <v>85</v>
      </c>
    </row>
    <row r="401" spans="1:65" s="13" customFormat="1" ht="11.25">
      <c r="B401" s="199"/>
      <c r="C401" s="200"/>
      <c r="D401" s="201" t="s">
        <v>181</v>
      </c>
      <c r="E401" s="202" t="s">
        <v>19</v>
      </c>
      <c r="F401" s="203" t="s">
        <v>5827</v>
      </c>
      <c r="G401" s="200"/>
      <c r="H401" s="204">
        <v>8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181</v>
      </c>
      <c r="AU401" s="210" t="s">
        <v>85</v>
      </c>
      <c r="AV401" s="13" t="s">
        <v>79</v>
      </c>
      <c r="AW401" s="13" t="s">
        <v>31</v>
      </c>
      <c r="AX401" s="13" t="s">
        <v>73</v>
      </c>
      <c r="AY401" s="210" t="s">
        <v>165</v>
      </c>
    </row>
    <row r="402" spans="1:65" s="2" customFormat="1" ht="37.9" customHeight="1">
      <c r="A402" s="37"/>
      <c r="B402" s="38"/>
      <c r="C402" s="233" t="s">
        <v>1141</v>
      </c>
      <c r="D402" s="233" t="s">
        <v>502</v>
      </c>
      <c r="E402" s="234" t="s">
        <v>5828</v>
      </c>
      <c r="F402" s="235" t="s">
        <v>5829</v>
      </c>
      <c r="G402" s="236" t="s">
        <v>290</v>
      </c>
      <c r="H402" s="237">
        <v>1</v>
      </c>
      <c r="I402" s="238"/>
      <c r="J402" s="239">
        <f>ROUND(I402*H402,2)</f>
        <v>0</v>
      </c>
      <c r="K402" s="235" t="s">
        <v>171</v>
      </c>
      <c r="L402" s="240"/>
      <c r="M402" s="241" t="s">
        <v>19</v>
      </c>
      <c r="N402" s="242" t="s">
        <v>41</v>
      </c>
      <c r="O402" s="67"/>
      <c r="P402" s="190">
        <f>O402*H402</f>
        <v>0</v>
      </c>
      <c r="Q402" s="190">
        <v>8.0000000000000004E-4</v>
      </c>
      <c r="R402" s="190">
        <f>Q402*H402</f>
        <v>8.0000000000000004E-4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297</v>
      </c>
      <c r="AT402" s="192" t="s">
        <v>502</v>
      </c>
      <c r="AU402" s="192" t="s">
        <v>85</v>
      </c>
      <c r="AY402" s="20" t="s">
        <v>165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79</v>
      </c>
      <c r="BK402" s="193">
        <f>ROUND(I402*H402,2)</f>
        <v>0</v>
      </c>
      <c r="BL402" s="20" t="s">
        <v>226</v>
      </c>
      <c r="BM402" s="192" t="s">
        <v>5830</v>
      </c>
    </row>
    <row r="403" spans="1:65" s="2" customFormat="1" ht="37.9" customHeight="1">
      <c r="A403" s="37"/>
      <c r="B403" s="38"/>
      <c r="C403" s="233" t="s">
        <v>744</v>
      </c>
      <c r="D403" s="233" t="s">
        <v>502</v>
      </c>
      <c r="E403" s="234" t="s">
        <v>5831</v>
      </c>
      <c r="F403" s="235" t="s">
        <v>5832</v>
      </c>
      <c r="G403" s="236" t="s">
        <v>290</v>
      </c>
      <c r="H403" s="237">
        <v>7</v>
      </c>
      <c r="I403" s="238"/>
      <c r="J403" s="239">
        <f>ROUND(I403*H403,2)</f>
        <v>0</v>
      </c>
      <c r="K403" s="235" t="s">
        <v>171</v>
      </c>
      <c r="L403" s="240"/>
      <c r="M403" s="241" t="s">
        <v>19</v>
      </c>
      <c r="N403" s="242" t="s">
        <v>41</v>
      </c>
      <c r="O403" s="67"/>
      <c r="P403" s="190">
        <f>O403*H403</f>
        <v>0</v>
      </c>
      <c r="Q403" s="190">
        <v>6.9999999999999999E-4</v>
      </c>
      <c r="R403" s="190">
        <f>Q403*H403</f>
        <v>4.8999999999999998E-3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297</v>
      </c>
      <c r="AT403" s="192" t="s">
        <v>502</v>
      </c>
      <c r="AU403" s="192" t="s">
        <v>85</v>
      </c>
      <c r="AY403" s="20" t="s">
        <v>165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79</v>
      </c>
      <c r="BK403" s="193">
        <f>ROUND(I403*H403,2)</f>
        <v>0</v>
      </c>
      <c r="BL403" s="20" t="s">
        <v>226</v>
      </c>
      <c r="BM403" s="192" t="s">
        <v>5833</v>
      </c>
    </row>
    <row r="404" spans="1:65" s="2" customFormat="1" ht="37.9" customHeight="1">
      <c r="A404" s="37"/>
      <c r="B404" s="38"/>
      <c r="C404" s="181" t="s">
        <v>1149</v>
      </c>
      <c r="D404" s="181" t="s">
        <v>167</v>
      </c>
      <c r="E404" s="182" t="s">
        <v>4360</v>
      </c>
      <c r="F404" s="183" t="s">
        <v>4361</v>
      </c>
      <c r="G404" s="184" t="s">
        <v>290</v>
      </c>
      <c r="H404" s="185">
        <v>3</v>
      </c>
      <c r="I404" s="186"/>
      <c r="J404" s="187">
        <f>ROUND(I404*H404,2)</f>
        <v>0</v>
      </c>
      <c r="K404" s="183" t="s">
        <v>171</v>
      </c>
      <c r="L404" s="42"/>
      <c r="M404" s="188" t="s">
        <v>19</v>
      </c>
      <c r="N404" s="189" t="s">
        <v>41</v>
      </c>
      <c r="O404" s="67"/>
      <c r="P404" s="190">
        <f>O404*H404</f>
        <v>0</v>
      </c>
      <c r="Q404" s="190">
        <v>3.0000000000000001E-5</v>
      </c>
      <c r="R404" s="190">
        <f>Q404*H404</f>
        <v>9.0000000000000006E-5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226</v>
      </c>
      <c r="AT404" s="192" t="s">
        <v>167</v>
      </c>
      <c r="AU404" s="192" t="s">
        <v>85</v>
      </c>
      <c r="AY404" s="20" t="s">
        <v>165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79</v>
      </c>
      <c r="BK404" s="193">
        <f>ROUND(I404*H404,2)</f>
        <v>0</v>
      </c>
      <c r="BL404" s="20" t="s">
        <v>226</v>
      </c>
      <c r="BM404" s="192" t="s">
        <v>5834</v>
      </c>
    </row>
    <row r="405" spans="1:65" s="2" customFormat="1" ht="11.25">
      <c r="A405" s="37"/>
      <c r="B405" s="38"/>
      <c r="C405" s="39"/>
      <c r="D405" s="194" t="s">
        <v>172</v>
      </c>
      <c r="E405" s="39"/>
      <c r="F405" s="195" t="s">
        <v>4363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172</v>
      </c>
      <c r="AU405" s="20" t="s">
        <v>85</v>
      </c>
    </row>
    <row r="406" spans="1:65" s="2" customFormat="1" ht="24.2" customHeight="1">
      <c r="A406" s="37"/>
      <c r="B406" s="38"/>
      <c r="C406" s="233" t="s">
        <v>749</v>
      </c>
      <c r="D406" s="233" t="s">
        <v>502</v>
      </c>
      <c r="E406" s="234" t="s">
        <v>5835</v>
      </c>
      <c r="F406" s="235" t="s">
        <v>5836</v>
      </c>
      <c r="G406" s="236" t="s">
        <v>290</v>
      </c>
      <c r="H406" s="237">
        <v>3</v>
      </c>
      <c r="I406" s="238"/>
      <c r="J406" s="239">
        <f>ROUND(I406*H406,2)</f>
        <v>0</v>
      </c>
      <c r="K406" s="235" t="s">
        <v>171</v>
      </c>
      <c r="L406" s="240"/>
      <c r="M406" s="241" t="s">
        <v>19</v>
      </c>
      <c r="N406" s="242" t="s">
        <v>41</v>
      </c>
      <c r="O406" s="67"/>
      <c r="P406" s="190">
        <f>O406*H406</f>
        <v>0</v>
      </c>
      <c r="Q406" s="190">
        <v>4.7000000000000002E-3</v>
      </c>
      <c r="R406" s="190">
        <f>Q406*H406</f>
        <v>1.4100000000000001E-2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297</v>
      </c>
      <c r="AT406" s="192" t="s">
        <v>502</v>
      </c>
      <c r="AU406" s="192" t="s">
        <v>85</v>
      </c>
      <c r="AY406" s="20" t="s">
        <v>165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79</v>
      </c>
      <c r="BK406" s="193">
        <f>ROUND(I406*H406,2)</f>
        <v>0</v>
      </c>
      <c r="BL406" s="20" t="s">
        <v>226</v>
      </c>
      <c r="BM406" s="192" t="s">
        <v>5837</v>
      </c>
    </row>
    <row r="407" spans="1:65" s="12" customFormat="1" ht="20.85" customHeight="1">
      <c r="B407" s="165"/>
      <c r="C407" s="166"/>
      <c r="D407" s="167" t="s">
        <v>68</v>
      </c>
      <c r="E407" s="179" t="s">
        <v>5838</v>
      </c>
      <c r="F407" s="179" t="s">
        <v>5839</v>
      </c>
      <c r="G407" s="166"/>
      <c r="H407" s="166"/>
      <c r="I407" s="169"/>
      <c r="J407" s="180">
        <f>BK407</f>
        <v>0</v>
      </c>
      <c r="K407" s="166"/>
      <c r="L407" s="171"/>
      <c r="M407" s="172"/>
      <c r="N407" s="173"/>
      <c r="O407" s="173"/>
      <c r="P407" s="174">
        <f>SUM(P408:P419)</f>
        <v>0</v>
      </c>
      <c r="Q407" s="173"/>
      <c r="R407" s="174">
        <f>SUM(R408:R419)</f>
        <v>8.5070000000000007E-2</v>
      </c>
      <c r="S407" s="173"/>
      <c r="T407" s="175">
        <f>SUM(T408:T419)</f>
        <v>0</v>
      </c>
      <c r="AR407" s="176" t="s">
        <v>79</v>
      </c>
      <c r="AT407" s="177" t="s">
        <v>68</v>
      </c>
      <c r="AU407" s="177" t="s">
        <v>79</v>
      </c>
      <c r="AY407" s="176" t="s">
        <v>165</v>
      </c>
      <c r="BK407" s="178">
        <f>SUM(BK408:BK419)</f>
        <v>0</v>
      </c>
    </row>
    <row r="408" spans="1:65" s="2" customFormat="1" ht="49.15" customHeight="1">
      <c r="A408" s="37"/>
      <c r="B408" s="38"/>
      <c r="C408" s="181" t="s">
        <v>1158</v>
      </c>
      <c r="D408" s="181" t="s">
        <v>167</v>
      </c>
      <c r="E408" s="182" t="s">
        <v>5840</v>
      </c>
      <c r="F408" s="183" t="s">
        <v>5841</v>
      </c>
      <c r="G408" s="184" t="s">
        <v>170</v>
      </c>
      <c r="H408" s="185">
        <v>245</v>
      </c>
      <c r="I408" s="186"/>
      <c r="J408" s="187">
        <f>ROUND(I408*H408,2)</f>
        <v>0</v>
      </c>
      <c r="K408" s="183" t="s">
        <v>171</v>
      </c>
      <c r="L408" s="42"/>
      <c r="M408" s="188" t="s">
        <v>19</v>
      </c>
      <c r="N408" s="189" t="s">
        <v>41</v>
      </c>
      <c r="O408" s="67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226</v>
      </c>
      <c r="AT408" s="192" t="s">
        <v>167</v>
      </c>
      <c r="AU408" s="192" t="s">
        <v>85</v>
      </c>
      <c r="AY408" s="20" t="s">
        <v>165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79</v>
      </c>
      <c r="BK408" s="193">
        <f>ROUND(I408*H408,2)</f>
        <v>0</v>
      </c>
      <c r="BL408" s="20" t="s">
        <v>226</v>
      </c>
      <c r="BM408" s="192" t="s">
        <v>5842</v>
      </c>
    </row>
    <row r="409" spans="1:65" s="2" customFormat="1" ht="11.25">
      <c r="A409" s="37"/>
      <c r="B409" s="38"/>
      <c r="C409" s="39"/>
      <c r="D409" s="194" t="s">
        <v>172</v>
      </c>
      <c r="E409" s="39"/>
      <c r="F409" s="195" t="s">
        <v>5843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172</v>
      </c>
      <c r="AU409" s="20" t="s">
        <v>85</v>
      </c>
    </row>
    <row r="410" spans="1:65" s="2" customFormat="1" ht="24.2" customHeight="1">
      <c r="A410" s="37"/>
      <c r="B410" s="38"/>
      <c r="C410" s="233" t="s">
        <v>755</v>
      </c>
      <c r="D410" s="233" t="s">
        <v>502</v>
      </c>
      <c r="E410" s="234" t="s">
        <v>5844</v>
      </c>
      <c r="F410" s="235" t="s">
        <v>5845</v>
      </c>
      <c r="G410" s="236" t="s">
        <v>170</v>
      </c>
      <c r="H410" s="237">
        <v>281.75</v>
      </c>
      <c r="I410" s="238"/>
      <c r="J410" s="239">
        <f>ROUND(I410*H410,2)</f>
        <v>0</v>
      </c>
      <c r="K410" s="235" t="s">
        <v>171</v>
      </c>
      <c r="L410" s="240"/>
      <c r="M410" s="241" t="s">
        <v>19</v>
      </c>
      <c r="N410" s="242" t="s">
        <v>41</v>
      </c>
      <c r="O410" s="67"/>
      <c r="P410" s="190">
        <f>O410*H410</f>
        <v>0</v>
      </c>
      <c r="Q410" s="190">
        <v>1.6000000000000001E-4</v>
      </c>
      <c r="R410" s="190">
        <f>Q410*H410</f>
        <v>4.5080000000000002E-2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297</v>
      </c>
      <c r="AT410" s="192" t="s">
        <v>502</v>
      </c>
      <c r="AU410" s="192" t="s">
        <v>85</v>
      </c>
      <c r="AY410" s="20" t="s">
        <v>165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79</v>
      </c>
      <c r="BK410" s="193">
        <f>ROUND(I410*H410,2)</f>
        <v>0</v>
      </c>
      <c r="BL410" s="20" t="s">
        <v>226</v>
      </c>
      <c r="BM410" s="192" t="s">
        <v>5846</v>
      </c>
    </row>
    <row r="411" spans="1:65" s="13" customFormat="1" ht="11.25">
      <c r="B411" s="199"/>
      <c r="C411" s="200"/>
      <c r="D411" s="201" t="s">
        <v>181</v>
      </c>
      <c r="E411" s="200"/>
      <c r="F411" s="203" t="s">
        <v>5847</v>
      </c>
      <c r="G411" s="200"/>
      <c r="H411" s="204">
        <v>281.75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181</v>
      </c>
      <c r="AU411" s="210" t="s">
        <v>85</v>
      </c>
      <c r="AV411" s="13" t="s">
        <v>79</v>
      </c>
      <c r="AW411" s="13" t="s">
        <v>4</v>
      </c>
      <c r="AX411" s="13" t="s">
        <v>73</v>
      </c>
      <c r="AY411" s="210" t="s">
        <v>165</v>
      </c>
    </row>
    <row r="412" spans="1:65" s="2" customFormat="1" ht="24.2" customHeight="1">
      <c r="A412" s="37"/>
      <c r="B412" s="38"/>
      <c r="C412" s="181" t="s">
        <v>1171</v>
      </c>
      <c r="D412" s="181" t="s">
        <v>167</v>
      </c>
      <c r="E412" s="182" t="s">
        <v>5848</v>
      </c>
      <c r="F412" s="183" t="s">
        <v>5849</v>
      </c>
      <c r="G412" s="184" t="s">
        <v>170</v>
      </c>
      <c r="H412" s="185">
        <v>526</v>
      </c>
      <c r="I412" s="186"/>
      <c r="J412" s="187">
        <f>ROUND(I412*H412,2)</f>
        <v>0</v>
      </c>
      <c r="K412" s="183" t="s">
        <v>171</v>
      </c>
      <c r="L412" s="42"/>
      <c r="M412" s="188" t="s">
        <v>19</v>
      </c>
      <c r="N412" s="189" t="s">
        <v>41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226</v>
      </c>
      <c r="AT412" s="192" t="s">
        <v>167</v>
      </c>
      <c r="AU412" s="192" t="s">
        <v>85</v>
      </c>
      <c r="AY412" s="20" t="s">
        <v>165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79</v>
      </c>
      <c r="BK412" s="193">
        <f>ROUND(I412*H412,2)</f>
        <v>0</v>
      </c>
      <c r="BL412" s="20" t="s">
        <v>226</v>
      </c>
      <c r="BM412" s="192" t="s">
        <v>5850</v>
      </c>
    </row>
    <row r="413" spans="1:65" s="2" customFormat="1" ht="11.25">
      <c r="A413" s="37"/>
      <c r="B413" s="38"/>
      <c r="C413" s="39"/>
      <c r="D413" s="194" t="s">
        <v>172</v>
      </c>
      <c r="E413" s="39"/>
      <c r="F413" s="195" t="s">
        <v>5851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172</v>
      </c>
      <c r="AU413" s="20" t="s">
        <v>85</v>
      </c>
    </row>
    <row r="414" spans="1:65" s="13" customFormat="1" ht="11.25">
      <c r="B414" s="199"/>
      <c r="C414" s="200"/>
      <c r="D414" s="201" t="s">
        <v>181</v>
      </c>
      <c r="E414" s="202" t="s">
        <v>19</v>
      </c>
      <c r="F414" s="203" t="s">
        <v>5852</v>
      </c>
      <c r="G414" s="200"/>
      <c r="H414" s="204">
        <v>526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181</v>
      </c>
      <c r="AU414" s="210" t="s">
        <v>85</v>
      </c>
      <c r="AV414" s="13" t="s">
        <v>79</v>
      </c>
      <c r="AW414" s="13" t="s">
        <v>31</v>
      </c>
      <c r="AX414" s="13" t="s">
        <v>73</v>
      </c>
      <c r="AY414" s="210" t="s">
        <v>165</v>
      </c>
    </row>
    <row r="415" spans="1:65" s="2" customFormat="1" ht="24.2" customHeight="1">
      <c r="A415" s="37"/>
      <c r="B415" s="38"/>
      <c r="C415" s="233" t="s">
        <v>761</v>
      </c>
      <c r="D415" s="233" t="s">
        <v>502</v>
      </c>
      <c r="E415" s="234" t="s">
        <v>5853</v>
      </c>
      <c r="F415" s="235" t="s">
        <v>5854</v>
      </c>
      <c r="G415" s="236" t="s">
        <v>170</v>
      </c>
      <c r="H415" s="237">
        <v>526</v>
      </c>
      <c r="I415" s="238"/>
      <c r="J415" s="239">
        <f>ROUND(I415*H415,2)</f>
        <v>0</v>
      </c>
      <c r="K415" s="235" t="s">
        <v>171</v>
      </c>
      <c r="L415" s="240"/>
      <c r="M415" s="241" t="s">
        <v>19</v>
      </c>
      <c r="N415" s="242" t="s">
        <v>41</v>
      </c>
      <c r="O415" s="67"/>
      <c r="P415" s="190">
        <f>O415*H415</f>
        <v>0</v>
      </c>
      <c r="Q415" s="190">
        <v>6.0000000000000002E-5</v>
      </c>
      <c r="R415" s="190">
        <f>Q415*H415</f>
        <v>3.1559999999999998E-2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297</v>
      </c>
      <c r="AT415" s="192" t="s">
        <v>502</v>
      </c>
      <c r="AU415" s="192" t="s">
        <v>85</v>
      </c>
      <c r="AY415" s="20" t="s">
        <v>165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79</v>
      </c>
      <c r="BK415" s="193">
        <f>ROUND(I415*H415,2)</f>
        <v>0</v>
      </c>
      <c r="BL415" s="20" t="s">
        <v>226</v>
      </c>
      <c r="BM415" s="192" t="s">
        <v>5855</v>
      </c>
    </row>
    <row r="416" spans="1:65" s="2" customFormat="1" ht="24.2" customHeight="1">
      <c r="A416" s="37"/>
      <c r="B416" s="38"/>
      <c r="C416" s="181" t="s">
        <v>1181</v>
      </c>
      <c r="D416" s="181" t="s">
        <v>167</v>
      </c>
      <c r="E416" s="182" t="s">
        <v>5856</v>
      </c>
      <c r="F416" s="183" t="s">
        <v>5857</v>
      </c>
      <c r="G416" s="184" t="s">
        <v>170</v>
      </c>
      <c r="H416" s="185">
        <v>281</v>
      </c>
      <c r="I416" s="186"/>
      <c r="J416" s="187">
        <f>ROUND(I416*H416,2)</f>
        <v>0</v>
      </c>
      <c r="K416" s="183" t="s">
        <v>171</v>
      </c>
      <c r="L416" s="42"/>
      <c r="M416" s="188" t="s">
        <v>19</v>
      </c>
      <c r="N416" s="189" t="s">
        <v>41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226</v>
      </c>
      <c r="AT416" s="192" t="s">
        <v>167</v>
      </c>
      <c r="AU416" s="192" t="s">
        <v>85</v>
      </c>
      <c r="AY416" s="20" t="s">
        <v>165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79</v>
      </c>
      <c r="BK416" s="193">
        <f>ROUND(I416*H416,2)</f>
        <v>0</v>
      </c>
      <c r="BL416" s="20" t="s">
        <v>226</v>
      </c>
      <c r="BM416" s="192" t="s">
        <v>5858</v>
      </c>
    </row>
    <row r="417" spans="1:65" s="2" customFormat="1" ht="11.25">
      <c r="A417" s="37"/>
      <c r="B417" s="38"/>
      <c r="C417" s="39"/>
      <c r="D417" s="194" t="s">
        <v>172</v>
      </c>
      <c r="E417" s="39"/>
      <c r="F417" s="195" t="s">
        <v>5859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172</v>
      </c>
      <c r="AU417" s="20" t="s">
        <v>85</v>
      </c>
    </row>
    <row r="418" spans="1:65" s="13" customFormat="1" ht="11.25">
      <c r="B418" s="199"/>
      <c r="C418" s="200"/>
      <c r="D418" s="201" t="s">
        <v>181</v>
      </c>
      <c r="E418" s="202" t="s">
        <v>19</v>
      </c>
      <c r="F418" s="203" t="s">
        <v>5860</v>
      </c>
      <c r="G418" s="200"/>
      <c r="H418" s="204">
        <v>281</v>
      </c>
      <c r="I418" s="205"/>
      <c r="J418" s="200"/>
      <c r="K418" s="200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181</v>
      </c>
      <c r="AU418" s="210" t="s">
        <v>85</v>
      </c>
      <c r="AV418" s="13" t="s">
        <v>79</v>
      </c>
      <c r="AW418" s="13" t="s">
        <v>31</v>
      </c>
      <c r="AX418" s="13" t="s">
        <v>73</v>
      </c>
      <c r="AY418" s="210" t="s">
        <v>165</v>
      </c>
    </row>
    <row r="419" spans="1:65" s="2" customFormat="1" ht="24.2" customHeight="1">
      <c r="A419" s="37"/>
      <c r="B419" s="38"/>
      <c r="C419" s="233" t="s">
        <v>766</v>
      </c>
      <c r="D419" s="233" t="s">
        <v>502</v>
      </c>
      <c r="E419" s="234" t="s">
        <v>5861</v>
      </c>
      <c r="F419" s="235" t="s">
        <v>5862</v>
      </c>
      <c r="G419" s="236" t="s">
        <v>170</v>
      </c>
      <c r="H419" s="237">
        <v>281</v>
      </c>
      <c r="I419" s="238"/>
      <c r="J419" s="239">
        <f>ROUND(I419*H419,2)</f>
        <v>0</v>
      </c>
      <c r="K419" s="235" t="s">
        <v>171</v>
      </c>
      <c r="L419" s="240"/>
      <c r="M419" s="241" t="s">
        <v>19</v>
      </c>
      <c r="N419" s="242" t="s">
        <v>41</v>
      </c>
      <c r="O419" s="67"/>
      <c r="P419" s="190">
        <f>O419*H419</f>
        <v>0</v>
      </c>
      <c r="Q419" s="190">
        <v>3.0000000000000001E-5</v>
      </c>
      <c r="R419" s="190">
        <f>Q419*H419</f>
        <v>8.43E-3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297</v>
      </c>
      <c r="AT419" s="192" t="s">
        <v>502</v>
      </c>
      <c r="AU419" s="192" t="s">
        <v>85</v>
      </c>
      <c r="AY419" s="20" t="s">
        <v>165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79</v>
      </c>
      <c r="BK419" s="193">
        <f>ROUND(I419*H419,2)</f>
        <v>0</v>
      </c>
      <c r="BL419" s="20" t="s">
        <v>226</v>
      </c>
      <c r="BM419" s="192" t="s">
        <v>5863</v>
      </c>
    </row>
    <row r="420" spans="1:65" s="12" customFormat="1" ht="20.85" customHeight="1">
      <c r="B420" s="165"/>
      <c r="C420" s="166"/>
      <c r="D420" s="167" t="s">
        <v>68</v>
      </c>
      <c r="E420" s="179" t="s">
        <v>5864</v>
      </c>
      <c r="F420" s="179" t="s">
        <v>5865</v>
      </c>
      <c r="G420" s="166"/>
      <c r="H420" s="166"/>
      <c r="I420" s="169"/>
      <c r="J420" s="180">
        <f>BK420</f>
        <v>0</v>
      </c>
      <c r="K420" s="166"/>
      <c r="L420" s="171"/>
      <c r="M420" s="172"/>
      <c r="N420" s="173"/>
      <c r="O420" s="173"/>
      <c r="P420" s="174">
        <f>SUM(P421:P514)</f>
        <v>0</v>
      </c>
      <c r="Q420" s="173"/>
      <c r="R420" s="174">
        <f>SUM(R421:R514)</f>
        <v>0.99910699999999997</v>
      </c>
      <c r="S420" s="173"/>
      <c r="T420" s="175">
        <f>SUM(T421:T514)</f>
        <v>0</v>
      </c>
      <c r="AR420" s="176" t="s">
        <v>79</v>
      </c>
      <c r="AT420" s="177" t="s">
        <v>68</v>
      </c>
      <c r="AU420" s="177" t="s">
        <v>79</v>
      </c>
      <c r="AY420" s="176" t="s">
        <v>165</v>
      </c>
      <c r="BK420" s="178">
        <f>SUM(BK421:BK514)</f>
        <v>0</v>
      </c>
    </row>
    <row r="421" spans="1:65" s="2" customFormat="1" ht="24.2" customHeight="1">
      <c r="A421" s="37"/>
      <c r="B421" s="38"/>
      <c r="C421" s="181" t="s">
        <v>1191</v>
      </c>
      <c r="D421" s="181" t="s">
        <v>167</v>
      </c>
      <c r="E421" s="182" t="s">
        <v>5866</v>
      </c>
      <c r="F421" s="183" t="s">
        <v>5867</v>
      </c>
      <c r="G421" s="184" t="s">
        <v>290</v>
      </c>
      <c r="H421" s="185">
        <v>1</v>
      </c>
      <c r="I421" s="186"/>
      <c r="J421" s="187">
        <f>ROUND(I421*H421,2)</f>
        <v>0</v>
      </c>
      <c r="K421" s="183" t="s">
        <v>171</v>
      </c>
      <c r="L421" s="42"/>
      <c r="M421" s="188" t="s">
        <v>19</v>
      </c>
      <c r="N421" s="189" t="s">
        <v>41</v>
      </c>
      <c r="O421" s="67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2" t="s">
        <v>226</v>
      </c>
      <c r="AT421" s="192" t="s">
        <v>167</v>
      </c>
      <c r="AU421" s="192" t="s">
        <v>85</v>
      </c>
      <c r="AY421" s="20" t="s">
        <v>165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0" t="s">
        <v>79</v>
      </c>
      <c r="BK421" s="193">
        <f>ROUND(I421*H421,2)</f>
        <v>0</v>
      </c>
      <c r="BL421" s="20" t="s">
        <v>226</v>
      </c>
      <c r="BM421" s="192" t="s">
        <v>5868</v>
      </c>
    </row>
    <row r="422" spans="1:65" s="2" customFormat="1" ht="11.25">
      <c r="A422" s="37"/>
      <c r="B422" s="38"/>
      <c r="C422" s="39"/>
      <c r="D422" s="194" t="s">
        <v>172</v>
      </c>
      <c r="E422" s="39"/>
      <c r="F422" s="195" t="s">
        <v>5869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172</v>
      </c>
      <c r="AU422" s="20" t="s">
        <v>85</v>
      </c>
    </row>
    <row r="423" spans="1:65" s="2" customFormat="1" ht="24.2" customHeight="1">
      <c r="A423" s="37"/>
      <c r="B423" s="38"/>
      <c r="C423" s="233" t="s">
        <v>771</v>
      </c>
      <c r="D423" s="233" t="s">
        <v>502</v>
      </c>
      <c r="E423" s="234" t="s">
        <v>5870</v>
      </c>
      <c r="F423" s="235" t="s">
        <v>5871</v>
      </c>
      <c r="G423" s="236" t="s">
        <v>290</v>
      </c>
      <c r="H423" s="237">
        <v>1</v>
      </c>
      <c r="I423" s="238"/>
      <c r="J423" s="239">
        <f>ROUND(I423*H423,2)</f>
        <v>0</v>
      </c>
      <c r="K423" s="235" t="s">
        <v>3997</v>
      </c>
      <c r="L423" s="240"/>
      <c r="M423" s="241" t="s">
        <v>19</v>
      </c>
      <c r="N423" s="242" t="s">
        <v>41</v>
      </c>
      <c r="O423" s="67"/>
      <c r="P423" s="190">
        <f>O423*H423</f>
        <v>0</v>
      </c>
      <c r="Q423" s="190">
        <v>0.125</v>
      </c>
      <c r="R423" s="190">
        <f>Q423*H423</f>
        <v>0.125</v>
      </c>
      <c r="S423" s="190">
        <v>0</v>
      </c>
      <c r="T423" s="19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2" t="s">
        <v>297</v>
      </c>
      <c r="AT423" s="192" t="s">
        <v>502</v>
      </c>
      <c r="AU423" s="192" t="s">
        <v>85</v>
      </c>
      <c r="AY423" s="20" t="s">
        <v>165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0" t="s">
        <v>79</v>
      </c>
      <c r="BK423" s="193">
        <f>ROUND(I423*H423,2)</f>
        <v>0</v>
      </c>
      <c r="BL423" s="20" t="s">
        <v>226</v>
      </c>
      <c r="BM423" s="192" t="s">
        <v>5872</v>
      </c>
    </row>
    <row r="424" spans="1:65" s="2" customFormat="1" ht="263.25">
      <c r="A424" s="37"/>
      <c r="B424" s="38"/>
      <c r="C424" s="39"/>
      <c r="D424" s="201" t="s">
        <v>353</v>
      </c>
      <c r="E424" s="39"/>
      <c r="F424" s="232" t="s">
        <v>5873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353</v>
      </c>
      <c r="AU424" s="20" t="s">
        <v>85</v>
      </c>
    </row>
    <row r="425" spans="1:65" s="2" customFormat="1" ht="33" customHeight="1">
      <c r="A425" s="37"/>
      <c r="B425" s="38"/>
      <c r="C425" s="181" t="s">
        <v>1203</v>
      </c>
      <c r="D425" s="181" t="s">
        <v>167</v>
      </c>
      <c r="E425" s="182" t="s">
        <v>5399</v>
      </c>
      <c r="F425" s="183" t="s">
        <v>5400</v>
      </c>
      <c r="G425" s="184" t="s">
        <v>290</v>
      </c>
      <c r="H425" s="185">
        <v>2</v>
      </c>
      <c r="I425" s="186"/>
      <c r="J425" s="187">
        <f>ROUND(I425*H425,2)</f>
        <v>0</v>
      </c>
      <c r="K425" s="183" t="s">
        <v>171</v>
      </c>
      <c r="L425" s="42"/>
      <c r="M425" s="188" t="s">
        <v>19</v>
      </c>
      <c r="N425" s="189" t="s">
        <v>41</v>
      </c>
      <c r="O425" s="67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226</v>
      </c>
      <c r="AT425" s="192" t="s">
        <v>167</v>
      </c>
      <c r="AU425" s="192" t="s">
        <v>85</v>
      </c>
      <c r="AY425" s="20" t="s">
        <v>165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79</v>
      </c>
      <c r="BK425" s="193">
        <f>ROUND(I425*H425,2)</f>
        <v>0</v>
      </c>
      <c r="BL425" s="20" t="s">
        <v>226</v>
      </c>
      <c r="BM425" s="192" t="s">
        <v>5874</v>
      </c>
    </row>
    <row r="426" spans="1:65" s="2" customFormat="1" ht="11.25">
      <c r="A426" s="37"/>
      <c r="B426" s="38"/>
      <c r="C426" s="39"/>
      <c r="D426" s="194" t="s">
        <v>172</v>
      </c>
      <c r="E426" s="39"/>
      <c r="F426" s="195" t="s">
        <v>5402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172</v>
      </c>
      <c r="AU426" s="20" t="s">
        <v>85</v>
      </c>
    </row>
    <row r="427" spans="1:65" s="2" customFormat="1" ht="37.9" customHeight="1">
      <c r="A427" s="37"/>
      <c r="B427" s="38"/>
      <c r="C427" s="233" t="s">
        <v>777</v>
      </c>
      <c r="D427" s="233" t="s">
        <v>502</v>
      </c>
      <c r="E427" s="234" t="s">
        <v>5403</v>
      </c>
      <c r="F427" s="235" t="s">
        <v>5404</v>
      </c>
      <c r="G427" s="236" t="s">
        <v>290</v>
      </c>
      <c r="H427" s="237">
        <v>2</v>
      </c>
      <c r="I427" s="238"/>
      <c r="J427" s="239">
        <f>ROUND(I427*H427,2)</f>
        <v>0</v>
      </c>
      <c r="K427" s="235" t="s">
        <v>171</v>
      </c>
      <c r="L427" s="240"/>
      <c r="M427" s="241" t="s">
        <v>19</v>
      </c>
      <c r="N427" s="242" t="s">
        <v>41</v>
      </c>
      <c r="O427" s="67"/>
      <c r="P427" s="190">
        <f>O427*H427</f>
        <v>0</v>
      </c>
      <c r="Q427" s="190">
        <v>3.2000000000000001E-2</v>
      </c>
      <c r="R427" s="190">
        <f>Q427*H427</f>
        <v>6.4000000000000001E-2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297</v>
      </c>
      <c r="AT427" s="192" t="s">
        <v>502</v>
      </c>
      <c r="AU427" s="192" t="s">
        <v>85</v>
      </c>
      <c r="AY427" s="20" t="s">
        <v>165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79</v>
      </c>
      <c r="BK427" s="193">
        <f>ROUND(I427*H427,2)</f>
        <v>0</v>
      </c>
      <c r="BL427" s="20" t="s">
        <v>226</v>
      </c>
      <c r="BM427" s="192" t="s">
        <v>5875</v>
      </c>
    </row>
    <row r="428" spans="1:65" s="2" customFormat="1" ht="21.75" customHeight="1">
      <c r="A428" s="37"/>
      <c r="B428" s="38"/>
      <c r="C428" s="181" t="s">
        <v>1220</v>
      </c>
      <c r="D428" s="181" t="s">
        <v>167</v>
      </c>
      <c r="E428" s="182" t="s">
        <v>5876</v>
      </c>
      <c r="F428" s="183" t="s">
        <v>5877</v>
      </c>
      <c r="G428" s="184" t="s">
        <v>290</v>
      </c>
      <c r="H428" s="185">
        <v>11</v>
      </c>
      <c r="I428" s="186"/>
      <c r="J428" s="187">
        <f>ROUND(I428*H428,2)</f>
        <v>0</v>
      </c>
      <c r="K428" s="183" t="s">
        <v>171</v>
      </c>
      <c r="L428" s="42"/>
      <c r="M428" s="188" t="s">
        <v>19</v>
      </c>
      <c r="N428" s="189" t="s">
        <v>41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226</v>
      </c>
      <c r="AT428" s="192" t="s">
        <v>167</v>
      </c>
      <c r="AU428" s="192" t="s">
        <v>85</v>
      </c>
      <c r="AY428" s="20" t="s">
        <v>165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79</v>
      </c>
      <c r="BK428" s="193">
        <f>ROUND(I428*H428,2)</f>
        <v>0</v>
      </c>
      <c r="BL428" s="20" t="s">
        <v>226</v>
      </c>
      <c r="BM428" s="192" t="s">
        <v>5878</v>
      </c>
    </row>
    <row r="429" spans="1:65" s="2" customFormat="1" ht="11.25">
      <c r="A429" s="37"/>
      <c r="B429" s="38"/>
      <c r="C429" s="39"/>
      <c r="D429" s="194" t="s">
        <v>172</v>
      </c>
      <c r="E429" s="39"/>
      <c r="F429" s="195" t="s">
        <v>5879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172</v>
      </c>
      <c r="AU429" s="20" t="s">
        <v>85</v>
      </c>
    </row>
    <row r="430" spans="1:65" s="2" customFormat="1" ht="24.2" customHeight="1">
      <c r="A430" s="37"/>
      <c r="B430" s="38"/>
      <c r="C430" s="233" t="s">
        <v>782</v>
      </c>
      <c r="D430" s="233" t="s">
        <v>502</v>
      </c>
      <c r="E430" s="234" t="s">
        <v>5880</v>
      </c>
      <c r="F430" s="235" t="s">
        <v>5881</v>
      </c>
      <c r="G430" s="236" t="s">
        <v>290</v>
      </c>
      <c r="H430" s="237">
        <v>11</v>
      </c>
      <c r="I430" s="238"/>
      <c r="J430" s="239">
        <f>ROUND(I430*H430,2)</f>
        <v>0</v>
      </c>
      <c r="K430" s="235" t="s">
        <v>171</v>
      </c>
      <c r="L430" s="240"/>
      <c r="M430" s="241" t="s">
        <v>19</v>
      </c>
      <c r="N430" s="242" t="s">
        <v>41</v>
      </c>
      <c r="O430" s="67"/>
      <c r="P430" s="190">
        <f>O430*H430</f>
        <v>0</v>
      </c>
      <c r="Q430" s="190">
        <v>1.6500000000000001E-2</v>
      </c>
      <c r="R430" s="190">
        <f>Q430*H430</f>
        <v>0.18149999999999999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297</v>
      </c>
      <c r="AT430" s="192" t="s">
        <v>502</v>
      </c>
      <c r="AU430" s="192" t="s">
        <v>85</v>
      </c>
      <c r="AY430" s="20" t="s">
        <v>165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79</v>
      </c>
      <c r="BK430" s="193">
        <f>ROUND(I430*H430,2)</f>
        <v>0</v>
      </c>
      <c r="BL430" s="20" t="s">
        <v>226</v>
      </c>
      <c r="BM430" s="192" t="s">
        <v>5882</v>
      </c>
    </row>
    <row r="431" spans="1:65" s="2" customFormat="1" ht="136.5">
      <c r="A431" s="37"/>
      <c r="B431" s="38"/>
      <c r="C431" s="39"/>
      <c r="D431" s="201" t="s">
        <v>353</v>
      </c>
      <c r="E431" s="39"/>
      <c r="F431" s="232" t="s">
        <v>5883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353</v>
      </c>
      <c r="AU431" s="20" t="s">
        <v>85</v>
      </c>
    </row>
    <row r="432" spans="1:65" s="2" customFormat="1" ht="37.9" customHeight="1">
      <c r="A432" s="37"/>
      <c r="B432" s="38"/>
      <c r="C432" s="181" t="s">
        <v>1232</v>
      </c>
      <c r="D432" s="181" t="s">
        <v>167</v>
      </c>
      <c r="E432" s="182" t="s">
        <v>5884</v>
      </c>
      <c r="F432" s="183" t="s">
        <v>5885</v>
      </c>
      <c r="G432" s="184" t="s">
        <v>290</v>
      </c>
      <c r="H432" s="185">
        <v>4</v>
      </c>
      <c r="I432" s="186"/>
      <c r="J432" s="187">
        <f>ROUND(I432*H432,2)</f>
        <v>0</v>
      </c>
      <c r="K432" s="183" t="s">
        <v>171</v>
      </c>
      <c r="L432" s="42"/>
      <c r="M432" s="188" t="s">
        <v>19</v>
      </c>
      <c r="N432" s="189" t="s">
        <v>41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226</v>
      </c>
      <c r="AT432" s="192" t="s">
        <v>167</v>
      </c>
      <c r="AU432" s="192" t="s">
        <v>85</v>
      </c>
      <c r="AY432" s="20" t="s">
        <v>165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79</v>
      </c>
      <c r="BK432" s="193">
        <f>ROUND(I432*H432,2)</f>
        <v>0</v>
      </c>
      <c r="BL432" s="20" t="s">
        <v>226</v>
      </c>
      <c r="BM432" s="192" t="s">
        <v>5886</v>
      </c>
    </row>
    <row r="433" spans="1:65" s="2" customFormat="1" ht="11.25">
      <c r="A433" s="37"/>
      <c r="B433" s="38"/>
      <c r="C433" s="39"/>
      <c r="D433" s="194" t="s">
        <v>172</v>
      </c>
      <c r="E433" s="39"/>
      <c r="F433" s="195" t="s">
        <v>5887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172</v>
      </c>
      <c r="AU433" s="20" t="s">
        <v>85</v>
      </c>
    </row>
    <row r="434" spans="1:65" s="2" customFormat="1" ht="21.75" customHeight="1">
      <c r="A434" s="37"/>
      <c r="B434" s="38"/>
      <c r="C434" s="233" t="s">
        <v>788</v>
      </c>
      <c r="D434" s="233" t="s">
        <v>502</v>
      </c>
      <c r="E434" s="234" t="s">
        <v>5888</v>
      </c>
      <c r="F434" s="235" t="s">
        <v>5889</v>
      </c>
      <c r="G434" s="236" t="s">
        <v>290</v>
      </c>
      <c r="H434" s="237">
        <v>3</v>
      </c>
      <c r="I434" s="238"/>
      <c r="J434" s="239">
        <f>ROUND(I434*H434,2)</f>
        <v>0</v>
      </c>
      <c r="K434" s="235" t="s">
        <v>171</v>
      </c>
      <c r="L434" s="240"/>
      <c r="M434" s="241" t="s">
        <v>19</v>
      </c>
      <c r="N434" s="242" t="s">
        <v>41</v>
      </c>
      <c r="O434" s="67"/>
      <c r="P434" s="190">
        <f>O434*H434</f>
        <v>0</v>
      </c>
      <c r="Q434" s="190">
        <v>3.4000000000000002E-2</v>
      </c>
      <c r="R434" s="190">
        <f>Q434*H434</f>
        <v>0.10200000000000001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297</v>
      </c>
      <c r="AT434" s="192" t="s">
        <v>502</v>
      </c>
      <c r="AU434" s="192" t="s">
        <v>85</v>
      </c>
      <c r="AY434" s="20" t="s">
        <v>165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79</v>
      </c>
      <c r="BK434" s="193">
        <f>ROUND(I434*H434,2)</f>
        <v>0</v>
      </c>
      <c r="BL434" s="20" t="s">
        <v>226</v>
      </c>
      <c r="BM434" s="192" t="s">
        <v>5890</v>
      </c>
    </row>
    <row r="435" spans="1:65" s="2" customFormat="1" ht="126.75">
      <c r="A435" s="37"/>
      <c r="B435" s="38"/>
      <c r="C435" s="39"/>
      <c r="D435" s="201" t="s">
        <v>353</v>
      </c>
      <c r="E435" s="39"/>
      <c r="F435" s="232" t="s">
        <v>5891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353</v>
      </c>
      <c r="AU435" s="20" t="s">
        <v>85</v>
      </c>
    </row>
    <row r="436" spans="1:65" s="13" customFormat="1" ht="11.25">
      <c r="B436" s="199"/>
      <c r="C436" s="200"/>
      <c r="D436" s="201" t="s">
        <v>181</v>
      </c>
      <c r="E436" s="202" t="s">
        <v>19</v>
      </c>
      <c r="F436" s="203" t="s">
        <v>85</v>
      </c>
      <c r="G436" s="200"/>
      <c r="H436" s="204">
        <v>3</v>
      </c>
      <c r="I436" s="205"/>
      <c r="J436" s="200"/>
      <c r="K436" s="200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181</v>
      </c>
      <c r="AU436" s="210" t="s">
        <v>85</v>
      </c>
      <c r="AV436" s="13" t="s">
        <v>79</v>
      </c>
      <c r="AW436" s="13" t="s">
        <v>31</v>
      </c>
      <c r="AX436" s="13" t="s">
        <v>73</v>
      </c>
      <c r="AY436" s="210" t="s">
        <v>165</v>
      </c>
    </row>
    <row r="437" spans="1:65" s="2" customFormat="1" ht="21.75" customHeight="1">
      <c r="A437" s="37"/>
      <c r="B437" s="38"/>
      <c r="C437" s="233" t="s">
        <v>1247</v>
      </c>
      <c r="D437" s="233" t="s">
        <v>502</v>
      </c>
      <c r="E437" s="234" t="s">
        <v>5888</v>
      </c>
      <c r="F437" s="235" t="s">
        <v>5889</v>
      </c>
      <c r="G437" s="236" t="s">
        <v>290</v>
      </c>
      <c r="H437" s="237">
        <v>1</v>
      </c>
      <c r="I437" s="238"/>
      <c r="J437" s="239">
        <f>ROUND(I437*H437,2)</f>
        <v>0</v>
      </c>
      <c r="K437" s="235" t="s">
        <v>171</v>
      </c>
      <c r="L437" s="240"/>
      <c r="M437" s="241" t="s">
        <v>19</v>
      </c>
      <c r="N437" s="242" t="s">
        <v>41</v>
      </c>
      <c r="O437" s="67"/>
      <c r="P437" s="190">
        <f>O437*H437</f>
        <v>0</v>
      </c>
      <c r="Q437" s="190">
        <v>3.4000000000000002E-2</v>
      </c>
      <c r="R437" s="190">
        <f>Q437*H437</f>
        <v>3.4000000000000002E-2</v>
      </c>
      <c r="S437" s="190">
        <v>0</v>
      </c>
      <c r="T437" s="19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2" t="s">
        <v>297</v>
      </c>
      <c r="AT437" s="192" t="s">
        <v>502</v>
      </c>
      <c r="AU437" s="192" t="s">
        <v>85</v>
      </c>
      <c r="AY437" s="20" t="s">
        <v>165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0" t="s">
        <v>79</v>
      </c>
      <c r="BK437" s="193">
        <f>ROUND(I437*H437,2)</f>
        <v>0</v>
      </c>
      <c r="BL437" s="20" t="s">
        <v>226</v>
      </c>
      <c r="BM437" s="192" t="s">
        <v>5892</v>
      </c>
    </row>
    <row r="438" spans="1:65" s="2" customFormat="1" ht="126.75">
      <c r="A438" s="37"/>
      <c r="B438" s="38"/>
      <c r="C438" s="39"/>
      <c r="D438" s="201" t="s">
        <v>353</v>
      </c>
      <c r="E438" s="39"/>
      <c r="F438" s="232" t="s">
        <v>5893</v>
      </c>
      <c r="G438" s="39"/>
      <c r="H438" s="39"/>
      <c r="I438" s="196"/>
      <c r="J438" s="39"/>
      <c r="K438" s="39"/>
      <c r="L438" s="42"/>
      <c r="M438" s="197"/>
      <c r="N438" s="198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353</v>
      </c>
      <c r="AU438" s="20" t="s">
        <v>85</v>
      </c>
    </row>
    <row r="439" spans="1:65" s="2" customFormat="1" ht="33" customHeight="1">
      <c r="A439" s="37"/>
      <c r="B439" s="38"/>
      <c r="C439" s="181" t="s">
        <v>794</v>
      </c>
      <c r="D439" s="181" t="s">
        <v>167</v>
      </c>
      <c r="E439" s="182" t="s">
        <v>5894</v>
      </c>
      <c r="F439" s="183" t="s">
        <v>5895</v>
      </c>
      <c r="G439" s="184" t="s">
        <v>290</v>
      </c>
      <c r="H439" s="185">
        <v>5</v>
      </c>
      <c r="I439" s="186"/>
      <c r="J439" s="187">
        <f>ROUND(I439*H439,2)</f>
        <v>0</v>
      </c>
      <c r="K439" s="183" t="s">
        <v>171</v>
      </c>
      <c r="L439" s="42"/>
      <c r="M439" s="188" t="s">
        <v>19</v>
      </c>
      <c r="N439" s="189" t="s">
        <v>41</v>
      </c>
      <c r="O439" s="67"/>
      <c r="P439" s="190">
        <f>O439*H439</f>
        <v>0</v>
      </c>
      <c r="Q439" s="190">
        <v>0</v>
      </c>
      <c r="R439" s="190">
        <f>Q439*H439</f>
        <v>0</v>
      </c>
      <c r="S439" s="190">
        <v>0</v>
      </c>
      <c r="T439" s="19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2" t="s">
        <v>226</v>
      </c>
      <c r="AT439" s="192" t="s">
        <v>167</v>
      </c>
      <c r="AU439" s="192" t="s">
        <v>85</v>
      </c>
      <c r="AY439" s="20" t="s">
        <v>165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20" t="s">
        <v>79</v>
      </c>
      <c r="BK439" s="193">
        <f>ROUND(I439*H439,2)</f>
        <v>0</v>
      </c>
      <c r="BL439" s="20" t="s">
        <v>226</v>
      </c>
      <c r="BM439" s="192" t="s">
        <v>5896</v>
      </c>
    </row>
    <row r="440" spans="1:65" s="2" customFormat="1" ht="11.25">
      <c r="A440" s="37"/>
      <c r="B440" s="38"/>
      <c r="C440" s="39"/>
      <c r="D440" s="194" t="s">
        <v>172</v>
      </c>
      <c r="E440" s="39"/>
      <c r="F440" s="195" t="s">
        <v>5897</v>
      </c>
      <c r="G440" s="39"/>
      <c r="H440" s="39"/>
      <c r="I440" s="196"/>
      <c r="J440" s="39"/>
      <c r="K440" s="39"/>
      <c r="L440" s="42"/>
      <c r="M440" s="197"/>
      <c r="N440" s="198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172</v>
      </c>
      <c r="AU440" s="20" t="s">
        <v>85</v>
      </c>
    </row>
    <row r="441" spans="1:65" s="2" customFormat="1" ht="21.75" customHeight="1">
      <c r="A441" s="37"/>
      <c r="B441" s="38"/>
      <c r="C441" s="233" t="s">
        <v>1257</v>
      </c>
      <c r="D441" s="233" t="s">
        <v>502</v>
      </c>
      <c r="E441" s="234" t="s">
        <v>5898</v>
      </c>
      <c r="F441" s="235" t="s">
        <v>5899</v>
      </c>
      <c r="G441" s="236" t="s">
        <v>290</v>
      </c>
      <c r="H441" s="237">
        <v>4</v>
      </c>
      <c r="I441" s="238"/>
      <c r="J441" s="239">
        <f>ROUND(I441*H441,2)</f>
        <v>0</v>
      </c>
      <c r="K441" s="235" t="s">
        <v>171</v>
      </c>
      <c r="L441" s="240"/>
      <c r="M441" s="241" t="s">
        <v>19</v>
      </c>
      <c r="N441" s="242" t="s">
        <v>41</v>
      </c>
      <c r="O441" s="67"/>
      <c r="P441" s="190">
        <f>O441*H441</f>
        <v>0</v>
      </c>
      <c r="Q441" s="190">
        <v>2.9000000000000001E-2</v>
      </c>
      <c r="R441" s="190">
        <f>Q441*H441</f>
        <v>0.11600000000000001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297</v>
      </c>
      <c r="AT441" s="192" t="s">
        <v>502</v>
      </c>
      <c r="AU441" s="192" t="s">
        <v>85</v>
      </c>
      <c r="AY441" s="20" t="s">
        <v>165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79</v>
      </c>
      <c r="BK441" s="193">
        <f>ROUND(I441*H441,2)</f>
        <v>0</v>
      </c>
      <c r="BL441" s="20" t="s">
        <v>226</v>
      </c>
      <c r="BM441" s="192" t="s">
        <v>5900</v>
      </c>
    </row>
    <row r="442" spans="1:65" s="2" customFormat="1" ht="126.75">
      <c r="A442" s="37"/>
      <c r="B442" s="38"/>
      <c r="C442" s="39"/>
      <c r="D442" s="201" t="s">
        <v>353</v>
      </c>
      <c r="E442" s="39"/>
      <c r="F442" s="232" t="s">
        <v>5901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353</v>
      </c>
      <c r="AU442" s="20" t="s">
        <v>85</v>
      </c>
    </row>
    <row r="443" spans="1:65" s="13" customFormat="1" ht="11.25">
      <c r="B443" s="199"/>
      <c r="C443" s="200"/>
      <c r="D443" s="201" t="s">
        <v>181</v>
      </c>
      <c r="E443" s="202" t="s">
        <v>19</v>
      </c>
      <c r="F443" s="203" t="s">
        <v>88</v>
      </c>
      <c r="G443" s="200"/>
      <c r="H443" s="204">
        <v>4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181</v>
      </c>
      <c r="AU443" s="210" t="s">
        <v>85</v>
      </c>
      <c r="AV443" s="13" t="s">
        <v>79</v>
      </c>
      <c r="AW443" s="13" t="s">
        <v>31</v>
      </c>
      <c r="AX443" s="13" t="s">
        <v>73</v>
      </c>
      <c r="AY443" s="210" t="s">
        <v>165</v>
      </c>
    </row>
    <row r="444" spans="1:65" s="2" customFormat="1" ht="21.75" customHeight="1">
      <c r="A444" s="37"/>
      <c r="B444" s="38"/>
      <c r="C444" s="233" t="s">
        <v>800</v>
      </c>
      <c r="D444" s="233" t="s">
        <v>502</v>
      </c>
      <c r="E444" s="234" t="s">
        <v>5898</v>
      </c>
      <c r="F444" s="235" t="s">
        <v>5899</v>
      </c>
      <c r="G444" s="236" t="s">
        <v>290</v>
      </c>
      <c r="H444" s="237">
        <v>1</v>
      </c>
      <c r="I444" s="238"/>
      <c r="J444" s="239">
        <f>ROUND(I444*H444,2)</f>
        <v>0</v>
      </c>
      <c r="K444" s="235" t="s">
        <v>171</v>
      </c>
      <c r="L444" s="240"/>
      <c r="M444" s="241" t="s">
        <v>19</v>
      </c>
      <c r="N444" s="242" t="s">
        <v>41</v>
      </c>
      <c r="O444" s="67"/>
      <c r="P444" s="190">
        <f>O444*H444</f>
        <v>0</v>
      </c>
      <c r="Q444" s="190">
        <v>2.9000000000000001E-2</v>
      </c>
      <c r="R444" s="190">
        <f>Q444*H444</f>
        <v>2.9000000000000001E-2</v>
      </c>
      <c r="S444" s="190">
        <v>0</v>
      </c>
      <c r="T444" s="19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2" t="s">
        <v>297</v>
      </c>
      <c r="AT444" s="192" t="s">
        <v>502</v>
      </c>
      <c r="AU444" s="192" t="s">
        <v>85</v>
      </c>
      <c r="AY444" s="20" t="s">
        <v>165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0" t="s">
        <v>79</v>
      </c>
      <c r="BK444" s="193">
        <f>ROUND(I444*H444,2)</f>
        <v>0</v>
      </c>
      <c r="BL444" s="20" t="s">
        <v>226</v>
      </c>
      <c r="BM444" s="192" t="s">
        <v>5902</v>
      </c>
    </row>
    <row r="445" spans="1:65" s="2" customFormat="1" ht="126.75">
      <c r="A445" s="37"/>
      <c r="B445" s="38"/>
      <c r="C445" s="39"/>
      <c r="D445" s="201" t="s">
        <v>353</v>
      </c>
      <c r="E445" s="39"/>
      <c r="F445" s="232" t="s">
        <v>5903</v>
      </c>
      <c r="G445" s="39"/>
      <c r="H445" s="39"/>
      <c r="I445" s="196"/>
      <c r="J445" s="39"/>
      <c r="K445" s="39"/>
      <c r="L445" s="42"/>
      <c r="M445" s="197"/>
      <c r="N445" s="198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353</v>
      </c>
      <c r="AU445" s="20" t="s">
        <v>85</v>
      </c>
    </row>
    <row r="446" spans="1:65" s="2" customFormat="1" ht="24.2" customHeight="1">
      <c r="A446" s="37"/>
      <c r="B446" s="38"/>
      <c r="C446" s="181" t="s">
        <v>1270</v>
      </c>
      <c r="D446" s="181" t="s">
        <v>167</v>
      </c>
      <c r="E446" s="182" t="s">
        <v>4980</v>
      </c>
      <c r="F446" s="183" t="s">
        <v>4981</v>
      </c>
      <c r="G446" s="184" t="s">
        <v>290</v>
      </c>
      <c r="H446" s="185">
        <v>4</v>
      </c>
      <c r="I446" s="186"/>
      <c r="J446" s="187">
        <f>ROUND(I446*H446,2)</f>
        <v>0</v>
      </c>
      <c r="K446" s="183" t="s">
        <v>171</v>
      </c>
      <c r="L446" s="42"/>
      <c r="M446" s="188" t="s">
        <v>19</v>
      </c>
      <c r="N446" s="189" t="s">
        <v>41</v>
      </c>
      <c r="O446" s="67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226</v>
      </c>
      <c r="AT446" s="192" t="s">
        <v>167</v>
      </c>
      <c r="AU446" s="192" t="s">
        <v>85</v>
      </c>
      <c r="AY446" s="20" t="s">
        <v>165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79</v>
      </c>
      <c r="BK446" s="193">
        <f>ROUND(I446*H446,2)</f>
        <v>0</v>
      </c>
      <c r="BL446" s="20" t="s">
        <v>226</v>
      </c>
      <c r="BM446" s="192" t="s">
        <v>5904</v>
      </c>
    </row>
    <row r="447" spans="1:65" s="2" customFormat="1" ht="11.25">
      <c r="A447" s="37"/>
      <c r="B447" s="38"/>
      <c r="C447" s="39"/>
      <c r="D447" s="194" t="s">
        <v>172</v>
      </c>
      <c r="E447" s="39"/>
      <c r="F447" s="195" t="s">
        <v>4983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172</v>
      </c>
      <c r="AU447" s="20" t="s">
        <v>85</v>
      </c>
    </row>
    <row r="448" spans="1:65" s="2" customFormat="1" ht="24.2" customHeight="1">
      <c r="A448" s="37"/>
      <c r="B448" s="38"/>
      <c r="C448" s="233" t="s">
        <v>804</v>
      </c>
      <c r="D448" s="233" t="s">
        <v>502</v>
      </c>
      <c r="E448" s="234" t="s">
        <v>5905</v>
      </c>
      <c r="F448" s="235" t="s">
        <v>5906</v>
      </c>
      <c r="G448" s="236" t="s">
        <v>290</v>
      </c>
      <c r="H448" s="237">
        <v>4</v>
      </c>
      <c r="I448" s="238"/>
      <c r="J448" s="239">
        <f>ROUND(I448*H448,2)</f>
        <v>0</v>
      </c>
      <c r="K448" s="235" t="s">
        <v>171</v>
      </c>
      <c r="L448" s="240"/>
      <c r="M448" s="241" t="s">
        <v>19</v>
      </c>
      <c r="N448" s="242" t="s">
        <v>41</v>
      </c>
      <c r="O448" s="67"/>
      <c r="P448" s="190">
        <f>O448*H448</f>
        <v>0</v>
      </c>
      <c r="Q448" s="190">
        <v>2.5000000000000001E-3</v>
      </c>
      <c r="R448" s="190">
        <f>Q448*H448</f>
        <v>0.01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297</v>
      </c>
      <c r="AT448" s="192" t="s">
        <v>502</v>
      </c>
      <c r="AU448" s="192" t="s">
        <v>85</v>
      </c>
      <c r="AY448" s="20" t="s">
        <v>165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79</v>
      </c>
      <c r="BK448" s="193">
        <f>ROUND(I448*H448,2)</f>
        <v>0</v>
      </c>
      <c r="BL448" s="20" t="s">
        <v>226</v>
      </c>
      <c r="BM448" s="192" t="s">
        <v>5907</v>
      </c>
    </row>
    <row r="449" spans="1:65" s="2" customFormat="1" ht="16.5" customHeight="1">
      <c r="A449" s="37"/>
      <c r="B449" s="38"/>
      <c r="C449" s="181" t="s">
        <v>1280</v>
      </c>
      <c r="D449" s="181" t="s">
        <v>167</v>
      </c>
      <c r="E449" s="182" t="s">
        <v>5908</v>
      </c>
      <c r="F449" s="183" t="s">
        <v>5909</v>
      </c>
      <c r="G449" s="184" t="s">
        <v>543</v>
      </c>
      <c r="H449" s="185">
        <v>16</v>
      </c>
      <c r="I449" s="186"/>
      <c r="J449" s="187">
        <f>ROUND(I449*H449,2)</f>
        <v>0</v>
      </c>
      <c r="K449" s="183" t="s">
        <v>171</v>
      </c>
      <c r="L449" s="42"/>
      <c r="M449" s="188" t="s">
        <v>19</v>
      </c>
      <c r="N449" s="189" t="s">
        <v>41</v>
      </c>
      <c r="O449" s="67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2" t="s">
        <v>226</v>
      </c>
      <c r="AT449" s="192" t="s">
        <v>167</v>
      </c>
      <c r="AU449" s="192" t="s">
        <v>85</v>
      </c>
      <c r="AY449" s="20" t="s">
        <v>165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0" t="s">
        <v>79</v>
      </c>
      <c r="BK449" s="193">
        <f>ROUND(I449*H449,2)</f>
        <v>0</v>
      </c>
      <c r="BL449" s="20" t="s">
        <v>226</v>
      </c>
      <c r="BM449" s="192" t="s">
        <v>5910</v>
      </c>
    </row>
    <row r="450" spans="1:65" s="2" customFormat="1" ht="11.25">
      <c r="A450" s="37"/>
      <c r="B450" s="38"/>
      <c r="C450" s="39"/>
      <c r="D450" s="194" t="s">
        <v>172</v>
      </c>
      <c r="E450" s="39"/>
      <c r="F450" s="195" t="s">
        <v>5911</v>
      </c>
      <c r="G450" s="39"/>
      <c r="H450" s="39"/>
      <c r="I450" s="196"/>
      <c r="J450" s="39"/>
      <c r="K450" s="39"/>
      <c r="L450" s="42"/>
      <c r="M450" s="197"/>
      <c r="N450" s="198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172</v>
      </c>
      <c r="AU450" s="20" t="s">
        <v>85</v>
      </c>
    </row>
    <row r="451" spans="1:65" s="2" customFormat="1" ht="16.5" customHeight="1">
      <c r="A451" s="37"/>
      <c r="B451" s="38"/>
      <c r="C451" s="233" t="s">
        <v>811</v>
      </c>
      <c r="D451" s="233" t="s">
        <v>502</v>
      </c>
      <c r="E451" s="234" t="s">
        <v>5281</v>
      </c>
      <c r="F451" s="235" t="s">
        <v>5282</v>
      </c>
      <c r="G451" s="236" t="s">
        <v>543</v>
      </c>
      <c r="H451" s="237">
        <v>16</v>
      </c>
      <c r="I451" s="238"/>
      <c r="J451" s="239">
        <f>ROUND(I451*H451,2)</f>
        <v>0</v>
      </c>
      <c r="K451" s="235" t="s">
        <v>171</v>
      </c>
      <c r="L451" s="240"/>
      <c r="M451" s="241" t="s">
        <v>19</v>
      </c>
      <c r="N451" s="242" t="s">
        <v>41</v>
      </c>
      <c r="O451" s="67"/>
      <c r="P451" s="190">
        <f>O451*H451</f>
        <v>0</v>
      </c>
      <c r="Q451" s="190">
        <v>1E-3</v>
      </c>
      <c r="R451" s="190">
        <f>Q451*H451</f>
        <v>1.6E-2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297</v>
      </c>
      <c r="AT451" s="192" t="s">
        <v>502</v>
      </c>
      <c r="AU451" s="192" t="s">
        <v>85</v>
      </c>
      <c r="AY451" s="20" t="s">
        <v>165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79</v>
      </c>
      <c r="BK451" s="193">
        <f>ROUND(I451*H451,2)</f>
        <v>0</v>
      </c>
      <c r="BL451" s="20" t="s">
        <v>226</v>
      </c>
      <c r="BM451" s="192" t="s">
        <v>5912</v>
      </c>
    </row>
    <row r="452" spans="1:65" s="2" customFormat="1" ht="24.2" customHeight="1">
      <c r="A452" s="37"/>
      <c r="B452" s="38"/>
      <c r="C452" s="181" t="s">
        <v>1289</v>
      </c>
      <c r="D452" s="181" t="s">
        <v>167</v>
      </c>
      <c r="E452" s="182" t="s">
        <v>5913</v>
      </c>
      <c r="F452" s="183" t="s">
        <v>5914</v>
      </c>
      <c r="G452" s="184" t="s">
        <v>290</v>
      </c>
      <c r="H452" s="185">
        <v>6</v>
      </c>
      <c r="I452" s="186"/>
      <c r="J452" s="187">
        <f>ROUND(I452*H452,2)</f>
        <v>0</v>
      </c>
      <c r="K452" s="183" t="s">
        <v>171</v>
      </c>
      <c r="L452" s="42"/>
      <c r="M452" s="188" t="s">
        <v>19</v>
      </c>
      <c r="N452" s="189" t="s">
        <v>41</v>
      </c>
      <c r="O452" s="67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226</v>
      </c>
      <c r="AT452" s="192" t="s">
        <v>167</v>
      </c>
      <c r="AU452" s="192" t="s">
        <v>85</v>
      </c>
      <c r="AY452" s="20" t="s">
        <v>165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79</v>
      </c>
      <c r="BK452" s="193">
        <f>ROUND(I452*H452,2)</f>
        <v>0</v>
      </c>
      <c r="BL452" s="20" t="s">
        <v>226</v>
      </c>
      <c r="BM452" s="192" t="s">
        <v>5915</v>
      </c>
    </row>
    <row r="453" spans="1:65" s="2" customFormat="1" ht="11.25">
      <c r="A453" s="37"/>
      <c r="B453" s="38"/>
      <c r="C453" s="39"/>
      <c r="D453" s="194" t="s">
        <v>172</v>
      </c>
      <c r="E453" s="39"/>
      <c r="F453" s="195" t="s">
        <v>5916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172</v>
      </c>
      <c r="AU453" s="20" t="s">
        <v>85</v>
      </c>
    </row>
    <row r="454" spans="1:65" s="2" customFormat="1" ht="16.5" customHeight="1">
      <c r="A454" s="37"/>
      <c r="B454" s="38"/>
      <c r="C454" s="233" t="s">
        <v>815</v>
      </c>
      <c r="D454" s="233" t="s">
        <v>502</v>
      </c>
      <c r="E454" s="234" t="s">
        <v>4444</v>
      </c>
      <c r="F454" s="235" t="s">
        <v>4445</v>
      </c>
      <c r="G454" s="236" t="s">
        <v>290</v>
      </c>
      <c r="H454" s="237">
        <v>6</v>
      </c>
      <c r="I454" s="238"/>
      <c r="J454" s="239">
        <f>ROUND(I454*H454,2)</f>
        <v>0</v>
      </c>
      <c r="K454" s="235" t="s">
        <v>171</v>
      </c>
      <c r="L454" s="240"/>
      <c r="M454" s="241" t="s">
        <v>19</v>
      </c>
      <c r="N454" s="242" t="s">
        <v>41</v>
      </c>
      <c r="O454" s="67"/>
      <c r="P454" s="190">
        <f>O454*H454</f>
        <v>0</v>
      </c>
      <c r="Q454" s="190">
        <v>1.2E-4</v>
      </c>
      <c r="R454" s="190">
        <f>Q454*H454</f>
        <v>7.2000000000000005E-4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297</v>
      </c>
      <c r="AT454" s="192" t="s">
        <v>502</v>
      </c>
      <c r="AU454" s="192" t="s">
        <v>85</v>
      </c>
      <c r="AY454" s="20" t="s">
        <v>165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79</v>
      </c>
      <c r="BK454" s="193">
        <f>ROUND(I454*H454,2)</f>
        <v>0</v>
      </c>
      <c r="BL454" s="20" t="s">
        <v>226</v>
      </c>
      <c r="BM454" s="192" t="s">
        <v>5917</v>
      </c>
    </row>
    <row r="455" spans="1:65" s="2" customFormat="1" ht="24.2" customHeight="1">
      <c r="A455" s="37"/>
      <c r="B455" s="38"/>
      <c r="C455" s="181" t="s">
        <v>1298</v>
      </c>
      <c r="D455" s="181" t="s">
        <v>167</v>
      </c>
      <c r="E455" s="182" t="s">
        <v>5918</v>
      </c>
      <c r="F455" s="183" t="s">
        <v>5919</v>
      </c>
      <c r="G455" s="184" t="s">
        <v>290</v>
      </c>
      <c r="H455" s="185">
        <v>4</v>
      </c>
      <c r="I455" s="186"/>
      <c r="J455" s="187">
        <f>ROUND(I455*H455,2)</f>
        <v>0</v>
      </c>
      <c r="K455" s="183" t="s">
        <v>171</v>
      </c>
      <c r="L455" s="42"/>
      <c r="M455" s="188" t="s">
        <v>19</v>
      </c>
      <c r="N455" s="189" t="s">
        <v>41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226</v>
      </c>
      <c r="AT455" s="192" t="s">
        <v>167</v>
      </c>
      <c r="AU455" s="192" t="s">
        <v>85</v>
      </c>
      <c r="AY455" s="20" t="s">
        <v>165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79</v>
      </c>
      <c r="BK455" s="193">
        <f>ROUND(I455*H455,2)</f>
        <v>0</v>
      </c>
      <c r="BL455" s="20" t="s">
        <v>226</v>
      </c>
      <c r="BM455" s="192" t="s">
        <v>5920</v>
      </c>
    </row>
    <row r="456" spans="1:65" s="2" customFormat="1" ht="11.25">
      <c r="A456" s="37"/>
      <c r="B456" s="38"/>
      <c r="C456" s="39"/>
      <c r="D456" s="194" t="s">
        <v>172</v>
      </c>
      <c r="E456" s="39"/>
      <c r="F456" s="195" t="s">
        <v>5921</v>
      </c>
      <c r="G456" s="39"/>
      <c r="H456" s="39"/>
      <c r="I456" s="196"/>
      <c r="J456" s="39"/>
      <c r="K456" s="39"/>
      <c r="L456" s="42"/>
      <c r="M456" s="197"/>
      <c r="N456" s="198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172</v>
      </c>
      <c r="AU456" s="20" t="s">
        <v>85</v>
      </c>
    </row>
    <row r="457" spans="1:65" s="2" customFormat="1" ht="16.5" customHeight="1">
      <c r="A457" s="37"/>
      <c r="B457" s="38"/>
      <c r="C457" s="233" t="s">
        <v>822</v>
      </c>
      <c r="D457" s="233" t="s">
        <v>502</v>
      </c>
      <c r="E457" s="234" t="s">
        <v>5452</v>
      </c>
      <c r="F457" s="235" t="s">
        <v>5453</v>
      </c>
      <c r="G457" s="236" t="s">
        <v>170</v>
      </c>
      <c r="H457" s="237">
        <v>6</v>
      </c>
      <c r="I457" s="238"/>
      <c r="J457" s="239">
        <f>ROUND(I457*H457,2)</f>
        <v>0</v>
      </c>
      <c r="K457" s="235" t="s">
        <v>171</v>
      </c>
      <c r="L457" s="240"/>
      <c r="M457" s="241" t="s">
        <v>19</v>
      </c>
      <c r="N457" s="242" t="s">
        <v>41</v>
      </c>
      <c r="O457" s="67"/>
      <c r="P457" s="190">
        <f>O457*H457</f>
        <v>0</v>
      </c>
      <c r="Q457" s="190">
        <v>4.0999999999999999E-4</v>
      </c>
      <c r="R457" s="190">
        <f>Q457*H457</f>
        <v>2.4599999999999999E-3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297</v>
      </c>
      <c r="AT457" s="192" t="s">
        <v>502</v>
      </c>
      <c r="AU457" s="192" t="s">
        <v>85</v>
      </c>
      <c r="AY457" s="20" t="s">
        <v>165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79</v>
      </c>
      <c r="BK457" s="193">
        <f>ROUND(I457*H457,2)</f>
        <v>0</v>
      </c>
      <c r="BL457" s="20" t="s">
        <v>226</v>
      </c>
      <c r="BM457" s="192" t="s">
        <v>5922</v>
      </c>
    </row>
    <row r="458" spans="1:65" s="13" customFormat="1" ht="11.25">
      <c r="B458" s="199"/>
      <c r="C458" s="200"/>
      <c r="D458" s="201" t="s">
        <v>181</v>
      </c>
      <c r="E458" s="200"/>
      <c r="F458" s="203" t="s">
        <v>5923</v>
      </c>
      <c r="G458" s="200"/>
      <c r="H458" s="204">
        <v>6</v>
      </c>
      <c r="I458" s="205"/>
      <c r="J458" s="200"/>
      <c r="K458" s="200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181</v>
      </c>
      <c r="AU458" s="210" t="s">
        <v>85</v>
      </c>
      <c r="AV458" s="13" t="s">
        <v>79</v>
      </c>
      <c r="AW458" s="13" t="s">
        <v>4</v>
      </c>
      <c r="AX458" s="13" t="s">
        <v>73</v>
      </c>
      <c r="AY458" s="210" t="s">
        <v>165</v>
      </c>
    </row>
    <row r="459" spans="1:65" s="2" customFormat="1" ht="33" customHeight="1">
      <c r="A459" s="37"/>
      <c r="B459" s="38"/>
      <c r="C459" s="181" t="s">
        <v>1310</v>
      </c>
      <c r="D459" s="181" t="s">
        <v>167</v>
      </c>
      <c r="E459" s="182" t="s">
        <v>5924</v>
      </c>
      <c r="F459" s="183" t="s">
        <v>5925</v>
      </c>
      <c r="G459" s="184" t="s">
        <v>170</v>
      </c>
      <c r="H459" s="185">
        <v>59</v>
      </c>
      <c r="I459" s="186"/>
      <c r="J459" s="187">
        <f>ROUND(I459*H459,2)</f>
        <v>0</v>
      </c>
      <c r="K459" s="183" t="s">
        <v>171</v>
      </c>
      <c r="L459" s="42"/>
      <c r="M459" s="188" t="s">
        <v>19</v>
      </c>
      <c r="N459" s="189" t="s">
        <v>41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226</v>
      </c>
      <c r="AT459" s="192" t="s">
        <v>167</v>
      </c>
      <c r="AU459" s="192" t="s">
        <v>85</v>
      </c>
      <c r="AY459" s="20" t="s">
        <v>165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79</v>
      </c>
      <c r="BK459" s="193">
        <f>ROUND(I459*H459,2)</f>
        <v>0</v>
      </c>
      <c r="BL459" s="20" t="s">
        <v>226</v>
      </c>
      <c r="BM459" s="192" t="s">
        <v>5926</v>
      </c>
    </row>
    <row r="460" spans="1:65" s="2" customFormat="1" ht="11.25">
      <c r="A460" s="37"/>
      <c r="B460" s="38"/>
      <c r="C460" s="39"/>
      <c r="D460" s="194" t="s">
        <v>172</v>
      </c>
      <c r="E460" s="39"/>
      <c r="F460" s="195" t="s">
        <v>5927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172</v>
      </c>
      <c r="AU460" s="20" t="s">
        <v>85</v>
      </c>
    </row>
    <row r="461" spans="1:65" s="2" customFormat="1" ht="24.2" customHeight="1">
      <c r="A461" s="37"/>
      <c r="B461" s="38"/>
      <c r="C461" s="233" t="s">
        <v>1316</v>
      </c>
      <c r="D461" s="233" t="s">
        <v>502</v>
      </c>
      <c r="E461" s="234" t="s">
        <v>5928</v>
      </c>
      <c r="F461" s="235" t="s">
        <v>5929</v>
      </c>
      <c r="G461" s="236" t="s">
        <v>170</v>
      </c>
      <c r="H461" s="237">
        <v>60.77</v>
      </c>
      <c r="I461" s="238"/>
      <c r="J461" s="239">
        <f>ROUND(I461*H461,2)</f>
        <v>0</v>
      </c>
      <c r="K461" s="235" t="s">
        <v>171</v>
      </c>
      <c r="L461" s="240"/>
      <c r="M461" s="241" t="s">
        <v>19</v>
      </c>
      <c r="N461" s="242" t="s">
        <v>41</v>
      </c>
      <c r="O461" s="67"/>
      <c r="P461" s="190">
        <f>O461*H461</f>
        <v>0</v>
      </c>
      <c r="Q461" s="190">
        <v>4.0000000000000002E-4</v>
      </c>
      <c r="R461" s="190">
        <f>Q461*H461</f>
        <v>2.4308000000000003E-2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297</v>
      </c>
      <c r="AT461" s="192" t="s">
        <v>502</v>
      </c>
      <c r="AU461" s="192" t="s">
        <v>85</v>
      </c>
      <c r="AY461" s="20" t="s">
        <v>165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79</v>
      </c>
      <c r="BK461" s="193">
        <f>ROUND(I461*H461,2)</f>
        <v>0</v>
      </c>
      <c r="BL461" s="20" t="s">
        <v>226</v>
      </c>
      <c r="BM461" s="192" t="s">
        <v>5930</v>
      </c>
    </row>
    <row r="462" spans="1:65" s="13" customFormat="1" ht="11.25">
      <c r="B462" s="199"/>
      <c r="C462" s="200"/>
      <c r="D462" s="201" t="s">
        <v>181</v>
      </c>
      <c r="E462" s="200"/>
      <c r="F462" s="203" t="s">
        <v>5931</v>
      </c>
      <c r="G462" s="200"/>
      <c r="H462" s="204">
        <v>60.77</v>
      </c>
      <c r="I462" s="205"/>
      <c r="J462" s="200"/>
      <c r="K462" s="200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181</v>
      </c>
      <c r="AU462" s="210" t="s">
        <v>85</v>
      </c>
      <c r="AV462" s="13" t="s">
        <v>79</v>
      </c>
      <c r="AW462" s="13" t="s">
        <v>4</v>
      </c>
      <c r="AX462" s="13" t="s">
        <v>73</v>
      </c>
      <c r="AY462" s="210" t="s">
        <v>165</v>
      </c>
    </row>
    <row r="463" spans="1:65" s="2" customFormat="1" ht="33" customHeight="1">
      <c r="A463" s="37"/>
      <c r="B463" s="38"/>
      <c r="C463" s="181" t="s">
        <v>1322</v>
      </c>
      <c r="D463" s="181" t="s">
        <v>167</v>
      </c>
      <c r="E463" s="182" t="s">
        <v>5932</v>
      </c>
      <c r="F463" s="183" t="s">
        <v>5933</v>
      </c>
      <c r="G463" s="184" t="s">
        <v>170</v>
      </c>
      <c r="H463" s="185">
        <v>104</v>
      </c>
      <c r="I463" s="186"/>
      <c r="J463" s="187">
        <f>ROUND(I463*H463,2)</f>
        <v>0</v>
      </c>
      <c r="K463" s="183" t="s">
        <v>171</v>
      </c>
      <c r="L463" s="42"/>
      <c r="M463" s="188" t="s">
        <v>19</v>
      </c>
      <c r="N463" s="189" t="s">
        <v>41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226</v>
      </c>
      <c r="AT463" s="192" t="s">
        <v>167</v>
      </c>
      <c r="AU463" s="192" t="s">
        <v>85</v>
      </c>
      <c r="AY463" s="20" t="s">
        <v>165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79</v>
      </c>
      <c r="BK463" s="193">
        <f>ROUND(I463*H463,2)</f>
        <v>0</v>
      </c>
      <c r="BL463" s="20" t="s">
        <v>226</v>
      </c>
      <c r="BM463" s="192" t="s">
        <v>5934</v>
      </c>
    </row>
    <row r="464" spans="1:65" s="2" customFormat="1" ht="11.25">
      <c r="A464" s="37"/>
      <c r="B464" s="38"/>
      <c r="C464" s="39"/>
      <c r="D464" s="194" t="s">
        <v>172</v>
      </c>
      <c r="E464" s="39"/>
      <c r="F464" s="195" t="s">
        <v>5935</v>
      </c>
      <c r="G464" s="39"/>
      <c r="H464" s="39"/>
      <c r="I464" s="196"/>
      <c r="J464" s="39"/>
      <c r="K464" s="39"/>
      <c r="L464" s="42"/>
      <c r="M464" s="197"/>
      <c r="N464" s="198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172</v>
      </c>
      <c r="AU464" s="20" t="s">
        <v>85</v>
      </c>
    </row>
    <row r="465" spans="1:65" s="2" customFormat="1" ht="24.2" customHeight="1">
      <c r="A465" s="37"/>
      <c r="B465" s="38"/>
      <c r="C465" s="233" t="s">
        <v>1325</v>
      </c>
      <c r="D465" s="233" t="s">
        <v>502</v>
      </c>
      <c r="E465" s="234" t="s">
        <v>5936</v>
      </c>
      <c r="F465" s="235" t="s">
        <v>5937</v>
      </c>
      <c r="G465" s="236" t="s">
        <v>170</v>
      </c>
      <c r="H465" s="237">
        <v>107.12</v>
      </c>
      <c r="I465" s="238"/>
      <c r="J465" s="239">
        <f>ROUND(I465*H465,2)</f>
        <v>0</v>
      </c>
      <c r="K465" s="235" t="s">
        <v>171</v>
      </c>
      <c r="L465" s="240"/>
      <c r="M465" s="241" t="s">
        <v>19</v>
      </c>
      <c r="N465" s="242" t="s">
        <v>41</v>
      </c>
      <c r="O465" s="67"/>
      <c r="P465" s="190">
        <f>O465*H465</f>
        <v>0</v>
      </c>
      <c r="Q465" s="190">
        <v>6.9999999999999999E-4</v>
      </c>
      <c r="R465" s="190">
        <f>Q465*H465</f>
        <v>7.4984000000000009E-2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297</v>
      </c>
      <c r="AT465" s="192" t="s">
        <v>502</v>
      </c>
      <c r="AU465" s="192" t="s">
        <v>85</v>
      </c>
      <c r="AY465" s="20" t="s">
        <v>165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79</v>
      </c>
      <c r="BK465" s="193">
        <f>ROUND(I465*H465,2)</f>
        <v>0</v>
      </c>
      <c r="BL465" s="20" t="s">
        <v>226</v>
      </c>
      <c r="BM465" s="192" t="s">
        <v>5938</v>
      </c>
    </row>
    <row r="466" spans="1:65" s="13" customFormat="1" ht="11.25">
      <c r="B466" s="199"/>
      <c r="C466" s="200"/>
      <c r="D466" s="201" t="s">
        <v>181</v>
      </c>
      <c r="E466" s="200"/>
      <c r="F466" s="203" t="s">
        <v>5939</v>
      </c>
      <c r="G466" s="200"/>
      <c r="H466" s="204">
        <v>107.12</v>
      </c>
      <c r="I466" s="205"/>
      <c r="J466" s="200"/>
      <c r="K466" s="200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181</v>
      </c>
      <c r="AU466" s="210" t="s">
        <v>85</v>
      </c>
      <c r="AV466" s="13" t="s">
        <v>79</v>
      </c>
      <c r="AW466" s="13" t="s">
        <v>4</v>
      </c>
      <c r="AX466" s="13" t="s">
        <v>73</v>
      </c>
      <c r="AY466" s="210" t="s">
        <v>165</v>
      </c>
    </row>
    <row r="467" spans="1:65" s="2" customFormat="1" ht="33" customHeight="1">
      <c r="A467" s="37"/>
      <c r="B467" s="38"/>
      <c r="C467" s="181" t="s">
        <v>1332</v>
      </c>
      <c r="D467" s="181" t="s">
        <v>167</v>
      </c>
      <c r="E467" s="182" t="s">
        <v>5940</v>
      </c>
      <c r="F467" s="183" t="s">
        <v>5941</v>
      </c>
      <c r="G467" s="184" t="s">
        <v>170</v>
      </c>
      <c r="H467" s="185">
        <v>70</v>
      </c>
      <c r="I467" s="186"/>
      <c r="J467" s="187">
        <f>ROUND(I467*H467,2)</f>
        <v>0</v>
      </c>
      <c r="K467" s="183" t="s">
        <v>171</v>
      </c>
      <c r="L467" s="42"/>
      <c r="M467" s="188" t="s">
        <v>19</v>
      </c>
      <c r="N467" s="189" t="s">
        <v>41</v>
      </c>
      <c r="O467" s="67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2" t="s">
        <v>226</v>
      </c>
      <c r="AT467" s="192" t="s">
        <v>167</v>
      </c>
      <c r="AU467" s="192" t="s">
        <v>85</v>
      </c>
      <c r="AY467" s="20" t="s">
        <v>165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20" t="s">
        <v>79</v>
      </c>
      <c r="BK467" s="193">
        <f>ROUND(I467*H467,2)</f>
        <v>0</v>
      </c>
      <c r="BL467" s="20" t="s">
        <v>226</v>
      </c>
      <c r="BM467" s="192" t="s">
        <v>5942</v>
      </c>
    </row>
    <row r="468" spans="1:65" s="2" customFormat="1" ht="11.25">
      <c r="A468" s="37"/>
      <c r="B468" s="38"/>
      <c r="C468" s="39"/>
      <c r="D468" s="194" t="s">
        <v>172</v>
      </c>
      <c r="E468" s="39"/>
      <c r="F468" s="195" t="s">
        <v>5943</v>
      </c>
      <c r="G468" s="39"/>
      <c r="H468" s="39"/>
      <c r="I468" s="196"/>
      <c r="J468" s="39"/>
      <c r="K468" s="39"/>
      <c r="L468" s="42"/>
      <c r="M468" s="197"/>
      <c r="N468" s="198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172</v>
      </c>
      <c r="AU468" s="20" t="s">
        <v>85</v>
      </c>
    </row>
    <row r="469" spans="1:65" s="2" customFormat="1" ht="24.2" customHeight="1">
      <c r="A469" s="37"/>
      <c r="B469" s="38"/>
      <c r="C469" s="233" t="s">
        <v>1342</v>
      </c>
      <c r="D469" s="233" t="s">
        <v>502</v>
      </c>
      <c r="E469" s="234" t="s">
        <v>5944</v>
      </c>
      <c r="F469" s="235" t="s">
        <v>5945</v>
      </c>
      <c r="G469" s="236" t="s">
        <v>170</v>
      </c>
      <c r="H469" s="237">
        <v>72.099999999999994</v>
      </c>
      <c r="I469" s="238"/>
      <c r="J469" s="239">
        <f>ROUND(I469*H469,2)</f>
        <v>0</v>
      </c>
      <c r="K469" s="235" t="s">
        <v>171</v>
      </c>
      <c r="L469" s="240"/>
      <c r="M469" s="241" t="s">
        <v>19</v>
      </c>
      <c r="N469" s="242" t="s">
        <v>41</v>
      </c>
      <c r="O469" s="67"/>
      <c r="P469" s="190">
        <f>O469*H469</f>
        <v>0</v>
      </c>
      <c r="Q469" s="190">
        <v>1E-3</v>
      </c>
      <c r="R469" s="190">
        <f>Q469*H469</f>
        <v>7.2099999999999997E-2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297</v>
      </c>
      <c r="AT469" s="192" t="s">
        <v>502</v>
      </c>
      <c r="AU469" s="192" t="s">
        <v>85</v>
      </c>
      <c r="AY469" s="20" t="s">
        <v>165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79</v>
      </c>
      <c r="BK469" s="193">
        <f>ROUND(I469*H469,2)</f>
        <v>0</v>
      </c>
      <c r="BL469" s="20" t="s">
        <v>226</v>
      </c>
      <c r="BM469" s="192" t="s">
        <v>5946</v>
      </c>
    </row>
    <row r="470" spans="1:65" s="13" customFormat="1" ht="11.25">
      <c r="B470" s="199"/>
      <c r="C470" s="200"/>
      <c r="D470" s="201" t="s">
        <v>181</v>
      </c>
      <c r="E470" s="200"/>
      <c r="F470" s="203" t="s">
        <v>5947</v>
      </c>
      <c r="G470" s="200"/>
      <c r="H470" s="204">
        <v>72.099999999999994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181</v>
      </c>
      <c r="AU470" s="210" t="s">
        <v>85</v>
      </c>
      <c r="AV470" s="13" t="s">
        <v>79</v>
      </c>
      <c r="AW470" s="13" t="s">
        <v>4</v>
      </c>
      <c r="AX470" s="13" t="s">
        <v>73</v>
      </c>
      <c r="AY470" s="210" t="s">
        <v>165</v>
      </c>
    </row>
    <row r="471" spans="1:65" s="2" customFormat="1" ht="33" customHeight="1">
      <c r="A471" s="37"/>
      <c r="B471" s="38"/>
      <c r="C471" s="181" t="s">
        <v>1354</v>
      </c>
      <c r="D471" s="181" t="s">
        <v>167</v>
      </c>
      <c r="E471" s="182" t="s">
        <v>5948</v>
      </c>
      <c r="F471" s="183" t="s">
        <v>5949</v>
      </c>
      <c r="G471" s="184" t="s">
        <v>170</v>
      </c>
      <c r="H471" s="185">
        <v>46</v>
      </c>
      <c r="I471" s="186"/>
      <c r="J471" s="187">
        <f>ROUND(I471*H471,2)</f>
        <v>0</v>
      </c>
      <c r="K471" s="183" t="s">
        <v>171</v>
      </c>
      <c r="L471" s="42"/>
      <c r="M471" s="188" t="s">
        <v>19</v>
      </c>
      <c r="N471" s="189" t="s">
        <v>41</v>
      </c>
      <c r="O471" s="67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2" t="s">
        <v>226</v>
      </c>
      <c r="AT471" s="192" t="s">
        <v>167</v>
      </c>
      <c r="AU471" s="192" t="s">
        <v>85</v>
      </c>
      <c r="AY471" s="20" t="s">
        <v>165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20" t="s">
        <v>79</v>
      </c>
      <c r="BK471" s="193">
        <f>ROUND(I471*H471,2)</f>
        <v>0</v>
      </c>
      <c r="BL471" s="20" t="s">
        <v>226</v>
      </c>
      <c r="BM471" s="192" t="s">
        <v>5950</v>
      </c>
    </row>
    <row r="472" spans="1:65" s="2" customFormat="1" ht="11.25">
      <c r="A472" s="37"/>
      <c r="B472" s="38"/>
      <c r="C472" s="39"/>
      <c r="D472" s="194" t="s">
        <v>172</v>
      </c>
      <c r="E472" s="39"/>
      <c r="F472" s="195" t="s">
        <v>5951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172</v>
      </c>
      <c r="AU472" s="20" t="s">
        <v>85</v>
      </c>
    </row>
    <row r="473" spans="1:65" s="2" customFormat="1" ht="24.2" customHeight="1">
      <c r="A473" s="37"/>
      <c r="B473" s="38"/>
      <c r="C473" s="233" t="s">
        <v>1393</v>
      </c>
      <c r="D473" s="233" t="s">
        <v>502</v>
      </c>
      <c r="E473" s="234" t="s">
        <v>5952</v>
      </c>
      <c r="F473" s="235" t="s">
        <v>5953</v>
      </c>
      <c r="G473" s="236" t="s">
        <v>170</v>
      </c>
      <c r="H473" s="237">
        <v>47.38</v>
      </c>
      <c r="I473" s="238"/>
      <c r="J473" s="239">
        <f>ROUND(I473*H473,2)</f>
        <v>0</v>
      </c>
      <c r="K473" s="235" t="s">
        <v>171</v>
      </c>
      <c r="L473" s="240"/>
      <c r="M473" s="241" t="s">
        <v>19</v>
      </c>
      <c r="N473" s="242" t="s">
        <v>41</v>
      </c>
      <c r="O473" s="67"/>
      <c r="P473" s="190">
        <f>O473*H473</f>
        <v>0</v>
      </c>
      <c r="Q473" s="190">
        <v>1.4E-3</v>
      </c>
      <c r="R473" s="190">
        <f>Q473*H473</f>
        <v>6.6332000000000002E-2</v>
      </c>
      <c r="S473" s="190">
        <v>0</v>
      </c>
      <c r="T473" s="19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2" t="s">
        <v>297</v>
      </c>
      <c r="AT473" s="192" t="s">
        <v>502</v>
      </c>
      <c r="AU473" s="192" t="s">
        <v>85</v>
      </c>
      <c r="AY473" s="20" t="s">
        <v>165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0" t="s">
        <v>79</v>
      </c>
      <c r="BK473" s="193">
        <f>ROUND(I473*H473,2)</f>
        <v>0</v>
      </c>
      <c r="BL473" s="20" t="s">
        <v>226</v>
      </c>
      <c r="BM473" s="192" t="s">
        <v>5954</v>
      </c>
    </row>
    <row r="474" spans="1:65" s="13" customFormat="1" ht="11.25">
      <c r="B474" s="199"/>
      <c r="C474" s="200"/>
      <c r="D474" s="201" t="s">
        <v>181</v>
      </c>
      <c r="E474" s="200"/>
      <c r="F474" s="203" t="s">
        <v>5955</v>
      </c>
      <c r="G474" s="200"/>
      <c r="H474" s="204">
        <v>47.38</v>
      </c>
      <c r="I474" s="205"/>
      <c r="J474" s="200"/>
      <c r="K474" s="200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181</v>
      </c>
      <c r="AU474" s="210" t="s">
        <v>85</v>
      </c>
      <c r="AV474" s="13" t="s">
        <v>79</v>
      </c>
      <c r="AW474" s="13" t="s">
        <v>4</v>
      </c>
      <c r="AX474" s="13" t="s">
        <v>73</v>
      </c>
      <c r="AY474" s="210" t="s">
        <v>165</v>
      </c>
    </row>
    <row r="475" spans="1:65" s="2" customFormat="1" ht="33" customHeight="1">
      <c r="A475" s="37"/>
      <c r="B475" s="38"/>
      <c r="C475" s="181" t="s">
        <v>1400</v>
      </c>
      <c r="D475" s="181" t="s">
        <v>167</v>
      </c>
      <c r="E475" s="182" t="s">
        <v>5956</v>
      </c>
      <c r="F475" s="183" t="s">
        <v>5957</v>
      </c>
      <c r="G475" s="184" t="s">
        <v>170</v>
      </c>
      <c r="H475" s="185">
        <v>31</v>
      </c>
      <c r="I475" s="186"/>
      <c r="J475" s="187">
        <f>ROUND(I475*H475,2)</f>
        <v>0</v>
      </c>
      <c r="K475" s="183" t="s">
        <v>171</v>
      </c>
      <c r="L475" s="42"/>
      <c r="M475" s="188" t="s">
        <v>19</v>
      </c>
      <c r="N475" s="189" t="s">
        <v>41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226</v>
      </c>
      <c r="AT475" s="192" t="s">
        <v>167</v>
      </c>
      <c r="AU475" s="192" t="s">
        <v>85</v>
      </c>
      <c r="AY475" s="20" t="s">
        <v>165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79</v>
      </c>
      <c r="BK475" s="193">
        <f>ROUND(I475*H475,2)</f>
        <v>0</v>
      </c>
      <c r="BL475" s="20" t="s">
        <v>226</v>
      </c>
      <c r="BM475" s="192" t="s">
        <v>5958</v>
      </c>
    </row>
    <row r="476" spans="1:65" s="2" customFormat="1" ht="11.25">
      <c r="A476" s="37"/>
      <c r="B476" s="38"/>
      <c r="C476" s="39"/>
      <c r="D476" s="194" t="s">
        <v>172</v>
      </c>
      <c r="E476" s="39"/>
      <c r="F476" s="195" t="s">
        <v>5959</v>
      </c>
      <c r="G476" s="39"/>
      <c r="H476" s="39"/>
      <c r="I476" s="196"/>
      <c r="J476" s="39"/>
      <c r="K476" s="39"/>
      <c r="L476" s="42"/>
      <c r="M476" s="197"/>
      <c r="N476" s="198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172</v>
      </c>
      <c r="AU476" s="20" t="s">
        <v>85</v>
      </c>
    </row>
    <row r="477" spans="1:65" s="13" customFormat="1" ht="11.25">
      <c r="B477" s="199"/>
      <c r="C477" s="200"/>
      <c r="D477" s="201" t="s">
        <v>181</v>
      </c>
      <c r="E477" s="202" t="s">
        <v>19</v>
      </c>
      <c r="F477" s="203" t="s">
        <v>5960</v>
      </c>
      <c r="G477" s="200"/>
      <c r="H477" s="204">
        <v>31</v>
      </c>
      <c r="I477" s="205"/>
      <c r="J477" s="200"/>
      <c r="K477" s="200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181</v>
      </c>
      <c r="AU477" s="210" t="s">
        <v>85</v>
      </c>
      <c r="AV477" s="13" t="s">
        <v>79</v>
      </c>
      <c r="AW477" s="13" t="s">
        <v>31</v>
      </c>
      <c r="AX477" s="13" t="s">
        <v>73</v>
      </c>
      <c r="AY477" s="210" t="s">
        <v>165</v>
      </c>
    </row>
    <row r="478" spans="1:65" s="2" customFormat="1" ht="24.2" customHeight="1">
      <c r="A478" s="37"/>
      <c r="B478" s="38"/>
      <c r="C478" s="233" t="s">
        <v>842</v>
      </c>
      <c r="D478" s="233" t="s">
        <v>502</v>
      </c>
      <c r="E478" s="234" t="s">
        <v>5961</v>
      </c>
      <c r="F478" s="235" t="s">
        <v>5962</v>
      </c>
      <c r="G478" s="236" t="s">
        <v>170</v>
      </c>
      <c r="H478" s="237">
        <v>31.93</v>
      </c>
      <c r="I478" s="238"/>
      <c r="J478" s="239">
        <f>ROUND(I478*H478,2)</f>
        <v>0</v>
      </c>
      <c r="K478" s="235" t="s">
        <v>171</v>
      </c>
      <c r="L478" s="240"/>
      <c r="M478" s="241" t="s">
        <v>19</v>
      </c>
      <c r="N478" s="242" t="s">
        <v>41</v>
      </c>
      <c r="O478" s="67"/>
      <c r="P478" s="190">
        <f>O478*H478</f>
        <v>0</v>
      </c>
      <c r="Q478" s="190">
        <v>2.0999999999999999E-3</v>
      </c>
      <c r="R478" s="190">
        <f>Q478*H478</f>
        <v>6.7053000000000001E-2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297</v>
      </c>
      <c r="AT478" s="192" t="s">
        <v>502</v>
      </c>
      <c r="AU478" s="192" t="s">
        <v>85</v>
      </c>
      <c r="AY478" s="20" t="s">
        <v>165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79</v>
      </c>
      <c r="BK478" s="193">
        <f>ROUND(I478*H478,2)</f>
        <v>0</v>
      </c>
      <c r="BL478" s="20" t="s">
        <v>226</v>
      </c>
      <c r="BM478" s="192" t="s">
        <v>5963</v>
      </c>
    </row>
    <row r="479" spans="1:65" s="13" customFormat="1" ht="11.25">
      <c r="B479" s="199"/>
      <c r="C479" s="200"/>
      <c r="D479" s="201" t="s">
        <v>181</v>
      </c>
      <c r="E479" s="200"/>
      <c r="F479" s="203" t="s">
        <v>5964</v>
      </c>
      <c r="G479" s="200"/>
      <c r="H479" s="204">
        <v>31.93</v>
      </c>
      <c r="I479" s="205"/>
      <c r="J479" s="200"/>
      <c r="K479" s="200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181</v>
      </c>
      <c r="AU479" s="210" t="s">
        <v>85</v>
      </c>
      <c r="AV479" s="13" t="s">
        <v>79</v>
      </c>
      <c r="AW479" s="13" t="s">
        <v>4</v>
      </c>
      <c r="AX479" s="13" t="s">
        <v>73</v>
      </c>
      <c r="AY479" s="210" t="s">
        <v>165</v>
      </c>
    </row>
    <row r="480" spans="1:65" s="2" customFormat="1" ht="24.2" customHeight="1">
      <c r="A480" s="37"/>
      <c r="B480" s="38"/>
      <c r="C480" s="181" t="s">
        <v>1415</v>
      </c>
      <c r="D480" s="181" t="s">
        <v>167</v>
      </c>
      <c r="E480" s="182" t="s">
        <v>5965</v>
      </c>
      <c r="F480" s="183" t="s">
        <v>5966</v>
      </c>
      <c r="G480" s="184" t="s">
        <v>290</v>
      </c>
      <c r="H480" s="185">
        <v>30</v>
      </c>
      <c r="I480" s="186"/>
      <c r="J480" s="187">
        <f>ROUND(I480*H480,2)</f>
        <v>0</v>
      </c>
      <c r="K480" s="183" t="s">
        <v>171</v>
      </c>
      <c r="L480" s="42"/>
      <c r="M480" s="188" t="s">
        <v>19</v>
      </c>
      <c r="N480" s="189" t="s">
        <v>41</v>
      </c>
      <c r="O480" s="67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226</v>
      </c>
      <c r="AT480" s="192" t="s">
        <v>167</v>
      </c>
      <c r="AU480" s="192" t="s">
        <v>85</v>
      </c>
      <c r="AY480" s="20" t="s">
        <v>165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79</v>
      </c>
      <c r="BK480" s="193">
        <f>ROUND(I480*H480,2)</f>
        <v>0</v>
      </c>
      <c r="BL480" s="20" t="s">
        <v>226</v>
      </c>
      <c r="BM480" s="192" t="s">
        <v>5967</v>
      </c>
    </row>
    <row r="481" spans="1:65" s="2" customFormat="1" ht="11.25">
      <c r="A481" s="37"/>
      <c r="B481" s="38"/>
      <c r="C481" s="39"/>
      <c r="D481" s="194" t="s">
        <v>172</v>
      </c>
      <c r="E481" s="39"/>
      <c r="F481" s="195" t="s">
        <v>5968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172</v>
      </c>
      <c r="AU481" s="20" t="s">
        <v>85</v>
      </c>
    </row>
    <row r="482" spans="1:65" s="2" customFormat="1" ht="24.2" customHeight="1">
      <c r="A482" s="37"/>
      <c r="B482" s="38"/>
      <c r="C482" s="233" t="s">
        <v>1428</v>
      </c>
      <c r="D482" s="233" t="s">
        <v>502</v>
      </c>
      <c r="E482" s="234" t="s">
        <v>5969</v>
      </c>
      <c r="F482" s="235" t="s">
        <v>5970</v>
      </c>
      <c r="G482" s="236" t="s">
        <v>290</v>
      </c>
      <c r="H482" s="237">
        <v>10</v>
      </c>
      <c r="I482" s="238"/>
      <c r="J482" s="239">
        <f t="shared" ref="J482:J488" si="0">ROUND(I482*H482,2)</f>
        <v>0</v>
      </c>
      <c r="K482" s="235" t="s">
        <v>171</v>
      </c>
      <c r="L482" s="240"/>
      <c r="M482" s="241" t="s">
        <v>19</v>
      </c>
      <c r="N482" s="242" t="s">
        <v>41</v>
      </c>
      <c r="O482" s="67"/>
      <c r="P482" s="190">
        <f t="shared" ref="P482:P488" si="1">O482*H482</f>
        <v>0</v>
      </c>
      <c r="Q482" s="190">
        <v>4.0000000000000003E-5</v>
      </c>
      <c r="R482" s="190">
        <f t="shared" ref="R482:R488" si="2">Q482*H482</f>
        <v>4.0000000000000002E-4</v>
      </c>
      <c r="S482" s="190">
        <v>0</v>
      </c>
      <c r="T482" s="191">
        <f t="shared" ref="T482:T488" si="3"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297</v>
      </c>
      <c r="AT482" s="192" t="s">
        <v>502</v>
      </c>
      <c r="AU482" s="192" t="s">
        <v>85</v>
      </c>
      <c r="AY482" s="20" t="s">
        <v>165</v>
      </c>
      <c r="BE482" s="193">
        <f t="shared" ref="BE482:BE488" si="4">IF(N482="základní",J482,0)</f>
        <v>0</v>
      </c>
      <c r="BF482" s="193">
        <f t="shared" ref="BF482:BF488" si="5">IF(N482="snížená",J482,0)</f>
        <v>0</v>
      </c>
      <c r="BG482" s="193">
        <f t="shared" ref="BG482:BG488" si="6">IF(N482="zákl. přenesená",J482,0)</f>
        <v>0</v>
      </c>
      <c r="BH482" s="193">
        <f t="shared" ref="BH482:BH488" si="7">IF(N482="sníž. přenesená",J482,0)</f>
        <v>0</v>
      </c>
      <c r="BI482" s="193">
        <f t="shared" ref="BI482:BI488" si="8">IF(N482="nulová",J482,0)</f>
        <v>0</v>
      </c>
      <c r="BJ482" s="20" t="s">
        <v>79</v>
      </c>
      <c r="BK482" s="193">
        <f t="shared" ref="BK482:BK488" si="9">ROUND(I482*H482,2)</f>
        <v>0</v>
      </c>
      <c r="BL482" s="20" t="s">
        <v>226</v>
      </c>
      <c r="BM482" s="192" t="s">
        <v>5971</v>
      </c>
    </row>
    <row r="483" spans="1:65" s="2" customFormat="1" ht="24.2" customHeight="1">
      <c r="A483" s="37"/>
      <c r="B483" s="38"/>
      <c r="C483" s="233" t="s">
        <v>1430</v>
      </c>
      <c r="D483" s="233" t="s">
        <v>502</v>
      </c>
      <c r="E483" s="234" t="s">
        <v>5972</v>
      </c>
      <c r="F483" s="235" t="s">
        <v>5973</v>
      </c>
      <c r="G483" s="236" t="s">
        <v>290</v>
      </c>
      <c r="H483" s="237">
        <v>10</v>
      </c>
      <c r="I483" s="238"/>
      <c r="J483" s="239">
        <f t="shared" si="0"/>
        <v>0</v>
      </c>
      <c r="K483" s="235" t="s">
        <v>171</v>
      </c>
      <c r="L483" s="240"/>
      <c r="M483" s="241" t="s">
        <v>19</v>
      </c>
      <c r="N483" s="242" t="s">
        <v>41</v>
      </c>
      <c r="O483" s="67"/>
      <c r="P483" s="190">
        <f t="shared" si="1"/>
        <v>0</v>
      </c>
      <c r="Q483" s="190">
        <v>5.0000000000000002E-5</v>
      </c>
      <c r="R483" s="190">
        <f t="shared" si="2"/>
        <v>5.0000000000000001E-4</v>
      </c>
      <c r="S483" s="190">
        <v>0</v>
      </c>
      <c r="T483" s="191">
        <f t="shared" si="3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297</v>
      </c>
      <c r="AT483" s="192" t="s">
        <v>502</v>
      </c>
      <c r="AU483" s="192" t="s">
        <v>85</v>
      </c>
      <c r="AY483" s="20" t="s">
        <v>165</v>
      </c>
      <c r="BE483" s="193">
        <f t="shared" si="4"/>
        <v>0</v>
      </c>
      <c r="BF483" s="193">
        <f t="shared" si="5"/>
        <v>0</v>
      </c>
      <c r="BG483" s="193">
        <f t="shared" si="6"/>
        <v>0</v>
      </c>
      <c r="BH483" s="193">
        <f t="shared" si="7"/>
        <v>0</v>
      </c>
      <c r="BI483" s="193">
        <f t="shared" si="8"/>
        <v>0</v>
      </c>
      <c r="BJ483" s="20" t="s">
        <v>79</v>
      </c>
      <c r="BK483" s="193">
        <f t="shared" si="9"/>
        <v>0</v>
      </c>
      <c r="BL483" s="20" t="s">
        <v>226</v>
      </c>
      <c r="BM483" s="192" t="s">
        <v>5974</v>
      </c>
    </row>
    <row r="484" spans="1:65" s="2" customFormat="1" ht="24.2" customHeight="1">
      <c r="A484" s="37"/>
      <c r="B484" s="38"/>
      <c r="C484" s="233" t="s">
        <v>846</v>
      </c>
      <c r="D484" s="233" t="s">
        <v>502</v>
      </c>
      <c r="E484" s="234" t="s">
        <v>5975</v>
      </c>
      <c r="F484" s="235" t="s">
        <v>5976</v>
      </c>
      <c r="G484" s="236" t="s">
        <v>290</v>
      </c>
      <c r="H484" s="237">
        <v>10</v>
      </c>
      <c r="I484" s="238"/>
      <c r="J484" s="239">
        <f t="shared" si="0"/>
        <v>0</v>
      </c>
      <c r="K484" s="235" t="s">
        <v>171</v>
      </c>
      <c r="L484" s="240"/>
      <c r="M484" s="241" t="s">
        <v>19</v>
      </c>
      <c r="N484" s="242" t="s">
        <v>41</v>
      </c>
      <c r="O484" s="67"/>
      <c r="P484" s="190">
        <f t="shared" si="1"/>
        <v>0</v>
      </c>
      <c r="Q484" s="190">
        <v>5.0000000000000002E-5</v>
      </c>
      <c r="R484" s="190">
        <f t="shared" si="2"/>
        <v>5.0000000000000001E-4</v>
      </c>
      <c r="S484" s="190">
        <v>0</v>
      </c>
      <c r="T484" s="191">
        <f t="shared" si="3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297</v>
      </c>
      <c r="AT484" s="192" t="s">
        <v>502</v>
      </c>
      <c r="AU484" s="192" t="s">
        <v>85</v>
      </c>
      <c r="AY484" s="20" t="s">
        <v>165</v>
      </c>
      <c r="BE484" s="193">
        <f t="shared" si="4"/>
        <v>0</v>
      </c>
      <c r="BF484" s="193">
        <f t="shared" si="5"/>
        <v>0</v>
      </c>
      <c r="BG484" s="193">
        <f t="shared" si="6"/>
        <v>0</v>
      </c>
      <c r="BH484" s="193">
        <f t="shared" si="7"/>
        <v>0</v>
      </c>
      <c r="BI484" s="193">
        <f t="shared" si="8"/>
        <v>0</v>
      </c>
      <c r="BJ484" s="20" t="s">
        <v>79</v>
      </c>
      <c r="BK484" s="193">
        <f t="shared" si="9"/>
        <v>0</v>
      </c>
      <c r="BL484" s="20" t="s">
        <v>226</v>
      </c>
      <c r="BM484" s="192" t="s">
        <v>5977</v>
      </c>
    </row>
    <row r="485" spans="1:65" s="2" customFormat="1" ht="24.2" customHeight="1">
      <c r="A485" s="37"/>
      <c r="B485" s="38"/>
      <c r="C485" s="233" t="s">
        <v>1441</v>
      </c>
      <c r="D485" s="233" t="s">
        <v>502</v>
      </c>
      <c r="E485" s="234" t="s">
        <v>5978</v>
      </c>
      <c r="F485" s="235" t="s">
        <v>5979</v>
      </c>
      <c r="G485" s="236" t="s">
        <v>290</v>
      </c>
      <c r="H485" s="237">
        <v>6</v>
      </c>
      <c r="I485" s="238"/>
      <c r="J485" s="239">
        <f t="shared" si="0"/>
        <v>0</v>
      </c>
      <c r="K485" s="235" t="s">
        <v>171</v>
      </c>
      <c r="L485" s="240"/>
      <c r="M485" s="241" t="s">
        <v>19</v>
      </c>
      <c r="N485" s="242" t="s">
        <v>41</v>
      </c>
      <c r="O485" s="67"/>
      <c r="P485" s="190">
        <f t="shared" si="1"/>
        <v>0</v>
      </c>
      <c r="Q485" s="190">
        <v>3.0000000000000001E-5</v>
      </c>
      <c r="R485" s="190">
        <f t="shared" si="2"/>
        <v>1.8000000000000001E-4</v>
      </c>
      <c r="S485" s="190">
        <v>0</v>
      </c>
      <c r="T485" s="191">
        <f t="shared" si="3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297</v>
      </c>
      <c r="AT485" s="192" t="s">
        <v>502</v>
      </c>
      <c r="AU485" s="192" t="s">
        <v>85</v>
      </c>
      <c r="AY485" s="20" t="s">
        <v>165</v>
      </c>
      <c r="BE485" s="193">
        <f t="shared" si="4"/>
        <v>0</v>
      </c>
      <c r="BF485" s="193">
        <f t="shared" si="5"/>
        <v>0</v>
      </c>
      <c r="BG485" s="193">
        <f t="shared" si="6"/>
        <v>0</v>
      </c>
      <c r="BH485" s="193">
        <f t="shared" si="7"/>
        <v>0</v>
      </c>
      <c r="BI485" s="193">
        <f t="shared" si="8"/>
        <v>0</v>
      </c>
      <c r="BJ485" s="20" t="s">
        <v>79</v>
      </c>
      <c r="BK485" s="193">
        <f t="shared" si="9"/>
        <v>0</v>
      </c>
      <c r="BL485" s="20" t="s">
        <v>226</v>
      </c>
      <c r="BM485" s="192" t="s">
        <v>5980</v>
      </c>
    </row>
    <row r="486" spans="1:65" s="2" customFormat="1" ht="24.2" customHeight="1">
      <c r="A486" s="37"/>
      <c r="B486" s="38"/>
      <c r="C486" s="233" t="s">
        <v>1447</v>
      </c>
      <c r="D486" s="233" t="s">
        <v>502</v>
      </c>
      <c r="E486" s="234" t="s">
        <v>5981</v>
      </c>
      <c r="F486" s="235" t="s">
        <v>5982</v>
      </c>
      <c r="G486" s="236" t="s">
        <v>290</v>
      </c>
      <c r="H486" s="237">
        <v>6</v>
      </c>
      <c r="I486" s="238"/>
      <c r="J486" s="239">
        <f t="shared" si="0"/>
        <v>0</v>
      </c>
      <c r="K486" s="235" t="s">
        <v>171</v>
      </c>
      <c r="L486" s="240"/>
      <c r="M486" s="241" t="s">
        <v>19</v>
      </c>
      <c r="N486" s="242" t="s">
        <v>41</v>
      </c>
      <c r="O486" s="67"/>
      <c r="P486" s="190">
        <f t="shared" si="1"/>
        <v>0</v>
      </c>
      <c r="Q486" s="190">
        <v>3.0000000000000001E-5</v>
      </c>
      <c r="R486" s="190">
        <f t="shared" si="2"/>
        <v>1.8000000000000001E-4</v>
      </c>
      <c r="S486" s="190">
        <v>0</v>
      </c>
      <c r="T486" s="191">
        <f t="shared" si="3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297</v>
      </c>
      <c r="AT486" s="192" t="s">
        <v>502</v>
      </c>
      <c r="AU486" s="192" t="s">
        <v>85</v>
      </c>
      <c r="AY486" s="20" t="s">
        <v>165</v>
      </c>
      <c r="BE486" s="193">
        <f t="shared" si="4"/>
        <v>0</v>
      </c>
      <c r="BF486" s="193">
        <f t="shared" si="5"/>
        <v>0</v>
      </c>
      <c r="BG486" s="193">
        <f t="shared" si="6"/>
        <v>0</v>
      </c>
      <c r="BH486" s="193">
        <f t="shared" si="7"/>
        <v>0</v>
      </c>
      <c r="BI486" s="193">
        <f t="shared" si="8"/>
        <v>0</v>
      </c>
      <c r="BJ486" s="20" t="s">
        <v>79</v>
      </c>
      <c r="BK486" s="193">
        <f t="shared" si="9"/>
        <v>0</v>
      </c>
      <c r="BL486" s="20" t="s">
        <v>226</v>
      </c>
      <c r="BM486" s="192" t="s">
        <v>5983</v>
      </c>
    </row>
    <row r="487" spans="1:65" s="2" customFormat="1" ht="24.2" customHeight="1">
      <c r="A487" s="37"/>
      <c r="B487" s="38"/>
      <c r="C487" s="233" t="s">
        <v>1455</v>
      </c>
      <c r="D487" s="233" t="s">
        <v>502</v>
      </c>
      <c r="E487" s="234" t="s">
        <v>5984</v>
      </c>
      <c r="F487" s="235" t="s">
        <v>5985</v>
      </c>
      <c r="G487" s="236" t="s">
        <v>290</v>
      </c>
      <c r="H487" s="237">
        <v>6</v>
      </c>
      <c r="I487" s="238"/>
      <c r="J487" s="239">
        <f t="shared" si="0"/>
        <v>0</v>
      </c>
      <c r="K487" s="235" t="s">
        <v>171</v>
      </c>
      <c r="L487" s="240"/>
      <c r="M487" s="241" t="s">
        <v>19</v>
      </c>
      <c r="N487" s="242" t="s">
        <v>41</v>
      </c>
      <c r="O487" s="67"/>
      <c r="P487" s="190">
        <f t="shared" si="1"/>
        <v>0</v>
      </c>
      <c r="Q487" s="190">
        <v>4.0000000000000003E-5</v>
      </c>
      <c r="R487" s="190">
        <f t="shared" si="2"/>
        <v>2.4000000000000003E-4</v>
      </c>
      <c r="S487" s="190">
        <v>0</v>
      </c>
      <c r="T487" s="191">
        <f t="shared" si="3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297</v>
      </c>
      <c r="AT487" s="192" t="s">
        <v>502</v>
      </c>
      <c r="AU487" s="192" t="s">
        <v>85</v>
      </c>
      <c r="AY487" s="20" t="s">
        <v>165</v>
      </c>
      <c r="BE487" s="193">
        <f t="shared" si="4"/>
        <v>0</v>
      </c>
      <c r="BF487" s="193">
        <f t="shared" si="5"/>
        <v>0</v>
      </c>
      <c r="BG487" s="193">
        <f t="shared" si="6"/>
        <v>0</v>
      </c>
      <c r="BH487" s="193">
        <f t="shared" si="7"/>
        <v>0</v>
      </c>
      <c r="BI487" s="193">
        <f t="shared" si="8"/>
        <v>0</v>
      </c>
      <c r="BJ487" s="20" t="s">
        <v>79</v>
      </c>
      <c r="BK487" s="193">
        <f t="shared" si="9"/>
        <v>0</v>
      </c>
      <c r="BL487" s="20" t="s">
        <v>226</v>
      </c>
      <c r="BM487" s="192" t="s">
        <v>5986</v>
      </c>
    </row>
    <row r="488" spans="1:65" s="2" customFormat="1" ht="37.9" customHeight="1">
      <c r="A488" s="37"/>
      <c r="B488" s="38"/>
      <c r="C488" s="181" t="s">
        <v>856</v>
      </c>
      <c r="D488" s="181" t="s">
        <v>167</v>
      </c>
      <c r="E488" s="182" t="s">
        <v>5987</v>
      </c>
      <c r="F488" s="183" t="s">
        <v>5988</v>
      </c>
      <c r="G488" s="184" t="s">
        <v>290</v>
      </c>
      <c r="H488" s="185">
        <v>6</v>
      </c>
      <c r="I488" s="186"/>
      <c r="J488" s="187">
        <f t="shared" si="0"/>
        <v>0</v>
      </c>
      <c r="K488" s="183" t="s">
        <v>171</v>
      </c>
      <c r="L488" s="42"/>
      <c r="M488" s="188" t="s">
        <v>19</v>
      </c>
      <c r="N488" s="189" t="s">
        <v>41</v>
      </c>
      <c r="O488" s="67"/>
      <c r="P488" s="190">
        <f t="shared" si="1"/>
        <v>0</v>
      </c>
      <c r="Q488" s="190">
        <v>0</v>
      </c>
      <c r="R488" s="190">
        <f t="shared" si="2"/>
        <v>0</v>
      </c>
      <c r="S488" s="190">
        <v>0</v>
      </c>
      <c r="T488" s="191">
        <f t="shared" si="3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2" t="s">
        <v>226</v>
      </c>
      <c r="AT488" s="192" t="s">
        <v>167</v>
      </c>
      <c r="AU488" s="192" t="s">
        <v>85</v>
      </c>
      <c r="AY488" s="20" t="s">
        <v>165</v>
      </c>
      <c r="BE488" s="193">
        <f t="shared" si="4"/>
        <v>0</v>
      </c>
      <c r="BF488" s="193">
        <f t="shared" si="5"/>
        <v>0</v>
      </c>
      <c r="BG488" s="193">
        <f t="shared" si="6"/>
        <v>0</v>
      </c>
      <c r="BH488" s="193">
        <f t="shared" si="7"/>
        <v>0</v>
      </c>
      <c r="BI488" s="193">
        <f t="shared" si="8"/>
        <v>0</v>
      </c>
      <c r="BJ488" s="20" t="s">
        <v>79</v>
      </c>
      <c r="BK488" s="193">
        <f t="shared" si="9"/>
        <v>0</v>
      </c>
      <c r="BL488" s="20" t="s">
        <v>226</v>
      </c>
      <c r="BM488" s="192" t="s">
        <v>5989</v>
      </c>
    </row>
    <row r="489" spans="1:65" s="2" customFormat="1" ht="11.25">
      <c r="A489" s="37"/>
      <c r="B489" s="38"/>
      <c r="C489" s="39"/>
      <c r="D489" s="194" t="s">
        <v>172</v>
      </c>
      <c r="E489" s="39"/>
      <c r="F489" s="195" t="s">
        <v>5990</v>
      </c>
      <c r="G489" s="39"/>
      <c r="H489" s="39"/>
      <c r="I489" s="196"/>
      <c r="J489" s="39"/>
      <c r="K489" s="39"/>
      <c r="L489" s="42"/>
      <c r="M489" s="197"/>
      <c r="N489" s="198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172</v>
      </c>
      <c r="AU489" s="20" t="s">
        <v>85</v>
      </c>
    </row>
    <row r="490" spans="1:65" s="2" customFormat="1" ht="37.9" customHeight="1">
      <c r="A490" s="37"/>
      <c r="B490" s="38"/>
      <c r="C490" s="181" t="s">
        <v>1470</v>
      </c>
      <c r="D490" s="181" t="s">
        <v>167</v>
      </c>
      <c r="E490" s="182" t="s">
        <v>5991</v>
      </c>
      <c r="F490" s="183" t="s">
        <v>5992</v>
      </c>
      <c r="G490" s="184" t="s">
        <v>290</v>
      </c>
      <c r="H490" s="185">
        <v>6</v>
      </c>
      <c r="I490" s="186"/>
      <c r="J490" s="187">
        <f>ROUND(I490*H490,2)</f>
        <v>0</v>
      </c>
      <c r="K490" s="183" t="s">
        <v>171</v>
      </c>
      <c r="L490" s="42"/>
      <c r="M490" s="188" t="s">
        <v>19</v>
      </c>
      <c r="N490" s="189" t="s">
        <v>41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226</v>
      </c>
      <c r="AT490" s="192" t="s">
        <v>167</v>
      </c>
      <c r="AU490" s="192" t="s">
        <v>85</v>
      </c>
      <c r="AY490" s="20" t="s">
        <v>165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79</v>
      </c>
      <c r="BK490" s="193">
        <f>ROUND(I490*H490,2)</f>
        <v>0</v>
      </c>
      <c r="BL490" s="20" t="s">
        <v>226</v>
      </c>
      <c r="BM490" s="192" t="s">
        <v>5993</v>
      </c>
    </row>
    <row r="491" spans="1:65" s="2" customFormat="1" ht="11.25">
      <c r="A491" s="37"/>
      <c r="B491" s="38"/>
      <c r="C491" s="39"/>
      <c r="D491" s="194" t="s">
        <v>172</v>
      </c>
      <c r="E491" s="39"/>
      <c r="F491" s="195" t="s">
        <v>5994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172</v>
      </c>
      <c r="AU491" s="20" t="s">
        <v>85</v>
      </c>
    </row>
    <row r="492" spans="1:65" s="2" customFormat="1" ht="37.9" customHeight="1">
      <c r="A492" s="37"/>
      <c r="B492" s="38"/>
      <c r="C492" s="181" t="s">
        <v>1479</v>
      </c>
      <c r="D492" s="181" t="s">
        <v>167</v>
      </c>
      <c r="E492" s="182" t="s">
        <v>5995</v>
      </c>
      <c r="F492" s="183" t="s">
        <v>5996</v>
      </c>
      <c r="G492" s="184" t="s">
        <v>290</v>
      </c>
      <c r="H492" s="185">
        <v>6</v>
      </c>
      <c r="I492" s="186"/>
      <c r="J492" s="187">
        <f>ROUND(I492*H492,2)</f>
        <v>0</v>
      </c>
      <c r="K492" s="183" t="s">
        <v>171</v>
      </c>
      <c r="L492" s="42"/>
      <c r="M492" s="188" t="s">
        <v>19</v>
      </c>
      <c r="N492" s="189" t="s">
        <v>41</v>
      </c>
      <c r="O492" s="67"/>
      <c r="P492" s="190">
        <f>O492*H492</f>
        <v>0</v>
      </c>
      <c r="Q492" s="190">
        <v>0</v>
      </c>
      <c r="R492" s="190">
        <f>Q492*H492</f>
        <v>0</v>
      </c>
      <c r="S492" s="190">
        <v>0</v>
      </c>
      <c r="T492" s="19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226</v>
      </c>
      <c r="AT492" s="192" t="s">
        <v>167</v>
      </c>
      <c r="AU492" s="192" t="s">
        <v>85</v>
      </c>
      <c r="AY492" s="20" t="s">
        <v>165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79</v>
      </c>
      <c r="BK492" s="193">
        <f>ROUND(I492*H492,2)</f>
        <v>0</v>
      </c>
      <c r="BL492" s="20" t="s">
        <v>226</v>
      </c>
      <c r="BM492" s="192" t="s">
        <v>5997</v>
      </c>
    </row>
    <row r="493" spans="1:65" s="2" customFormat="1" ht="11.25">
      <c r="A493" s="37"/>
      <c r="B493" s="38"/>
      <c r="C493" s="39"/>
      <c r="D493" s="194" t="s">
        <v>172</v>
      </c>
      <c r="E493" s="39"/>
      <c r="F493" s="195" t="s">
        <v>5998</v>
      </c>
      <c r="G493" s="39"/>
      <c r="H493" s="39"/>
      <c r="I493" s="196"/>
      <c r="J493" s="39"/>
      <c r="K493" s="39"/>
      <c r="L493" s="42"/>
      <c r="M493" s="197"/>
      <c r="N493" s="198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172</v>
      </c>
      <c r="AU493" s="20" t="s">
        <v>85</v>
      </c>
    </row>
    <row r="494" spans="1:65" s="2" customFormat="1" ht="37.9" customHeight="1">
      <c r="A494" s="37"/>
      <c r="B494" s="38"/>
      <c r="C494" s="181" t="s">
        <v>1485</v>
      </c>
      <c r="D494" s="181" t="s">
        <v>167</v>
      </c>
      <c r="E494" s="182" t="s">
        <v>5999</v>
      </c>
      <c r="F494" s="183" t="s">
        <v>6000</v>
      </c>
      <c r="G494" s="184" t="s">
        <v>290</v>
      </c>
      <c r="H494" s="185">
        <v>6</v>
      </c>
      <c r="I494" s="186"/>
      <c r="J494" s="187">
        <f>ROUND(I494*H494,2)</f>
        <v>0</v>
      </c>
      <c r="K494" s="183" t="s">
        <v>171</v>
      </c>
      <c r="L494" s="42"/>
      <c r="M494" s="188" t="s">
        <v>19</v>
      </c>
      <c r="N494" s="189" t="s">
        <v>41</v>
      </c>
      <c r="O494" s="67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2" t="s">
        <v>226</v>
      </c>
      <c r="AT494" s="192" t="s">
        <v>167</v>
      </c>
      <c r="AU494" s="192" t="s">
        <v>85</v>
      </c>
      <c r="AY494" s="20" t="s">
        <v>165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0" t="s">
        <v>79</v>
      </c>
      <c r="BK494" s="193">
        <f>ROUND(I494*H494,2)</f>
        <v>0</v>
      </c>
      <c r="BL494" s="20" t="s">
        <v>226</v>
      </c>
      <c r="BM494" s="192" t="s">
        <v>6001</v>
      </c>
    </row>
    <row r="495" spans="1:65" s="2" customFormat="1" ht="11.25">
      <c r="A495" s="37"/>
      <c r="B495" s="38"/>
      <c r="C495" s="39"/>
      <c r="D495" s="194" t="s">
        <v>172</v>
      </c>
      <c r="E495" s="39"/>
      <c r="F495" s="195" t="s">
        <v>6002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172</v>
      </c>
      <c r="AU495" s="20" t="s">
        <v>85</v>
      </c>
    </row>
    <row r="496" spans="1:65" s="2" customFormat="1" ht="37.9" customHeight="1">
      <c r="A496" s="37"/>
      <c r="B496" s="38"/>
      <c r="C496" s="181" t="s">
        <v>1492</v>
      </c>
      <c r="D496" s="181" t="s">
        <v>167</v>
      </c>
      <c r="E496" s="182" t="s">
        <v>6003</v>
      </c>
      <c r="F496" s="183" t="s">
        <v>6004</v>
      </c>
      <c r="G496" s="184" t="s">
        <v>290</v>
      </c>
      <c r="H496" s="185">
        <v>6</v>
      </c>
      <c r="I496" s="186"/>
      <c r="J496" s="187">
        <f>ROUND(I496*H496,2)</f>
        <v>0</v>
      </c>
      <c r="K496" s="183" t="s">
        <v>171</v>
      </c>
      <c r="L496" s="42"/>
      <c r="M496" s="188" t="s">
        <v>19</v>
      </c>
      <c r="N496" s="189" t="s">
        <v>41</v>
      </c>
      <c r="O496" s="67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226</v>
      </c>
      <c r="AT496" s="192" t="s">
        <v>167</v>
      </c>
      <c r="AU496" s="192" t="s">
        <v>85</v>
      </c>
      <c r="AY496" s="20" t="s">
        <v>165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79</v>
      </c>
      <c r="BK496" s="193">
        <f>ROUND(I496*H496,2)</f>
        <v>0</v>
      </c>
      <c r="BL496" s="20" t="s">
        <v>226</v>
      </c>
      <c r="BM496" s="192" t="s">
        <v>6005</v>
      </c>
    </row>
    <row r="497" spans="1:65" s="2" customFormat="1" ht="11.25">
      <c r="A497" s="37"/>
      <c r="B497" s="38"/>
      <c r="C497" s="39"/>
      <c r="D497" s="194" t="s">
        <v>172</v>
      </c>
      <c r="E497" s="39"/>
      <c r="F497" s="195" t="s">
        <v>6006</v>
      </c>
      <c r="G497" s="39"/>
      <c r="H497" s="39"/>
      <c r="I497" s="196"/>
      <c r="J497" s="39"/>
      <c r="K497" s="39"/>
      <c r="L497" s="42"/>
      <c r="M497" s="197"/>
      <c r="N497" s="198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172</v>
      </c>
      <c r="AU497" s="20" t="s">
        <v>85</v>
      </c>
    </row>
    <row r="498" spans="1:65" s="2" customFormat="1" ht="37.9" customHeight="1">
      <c r="A498" s="37"/>
      <c r="B498" s="38"/>
      <c r="C498" s="181" t="s">
        <v>1498</v>
      </c>
      <c r="D498" s="181" t="s">
        <v>167</v>
      </c>
      <c r="E498" s="182" t="s">
        <v>6007</v>
      </c>
      <c r="F498" s="183" t="s">
        <v>6008</v>
      </c>
      <c r="G498" s="184" t="s">
        <v>290</v>
      </c>
      <c r="H498" s="185">
        <v>4</v>
      </c>
      <c r="I498" s="186"/>
      <c r="J498" s="187">
        <f>ROUND(I498*H498,2)</f>
        <v>0</v>
      </c>
      <c r="K498" s="183" t="s">
        <v>171</v>
      </c>
      <c r="L498" s="42"/>
      <c r="M498" s="188" t="s">
        <v>19</v>
      </c>
      <c r="N498" s="189" t="s">
        <v>41</v>
      </c>
      <c r="O498" s="67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2" t="s">
        <v>226</v>
      </c>
      <c r="AT498" s="192" t="s">
        <v>167</v>
      </c>
      <c r="AU498" s="192" t="s">
        <v>85</v>
      </c>
      <c r="AY498" s="20" t="s">
        <v>165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20" t="s">
        <v>79</v>
      </c>
      <c r="BK498" s="193">
        <f>ROUND(I498*H498,2)</f>
        <v>0</v>
      </c>
      <c r="BL498" s="20" t="s">
        <v>226</v>
      </c>
      <c r="BM498" s="192" t="s">
        <v>6009</v>
      </c>
    </row>
    <row r="499" spans="1:65" s="2" customFormat="1" ht="11.25">
      <c r="A499" s="37"/>
      <c r="B499" s="38"/>
      <c r="C499" s="39"/>
      <c r="D499" s="194" t="s">
        <v>172</v>
      </c>
      <c r="E499" s="39"/>
      <c r="F499" s="195" t="s">
        <v>6010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172</v>
      </c>
      <c r="AU499" s="20" t="s">
        <v>85</v>
      </c>
    </row>
    <row r="500" spans="1:65" s="2" customFormat="1" ht="24.2" customHeight="1">
      <c r="A500" s="37"/>
      <c r="B500" s="38"/>
      <c r="C500" s="181" t="s">
        <v>1504</v>
      </c>
      <c r="D500" s="181" t="s">
        <v>167</v>
      </c>
      <c r="E500" s="182" t="s">
        <v>6011</v>
      </c>
      <c r="F500" s="183" t="s">
        <v>6012</v>
      </c>
      <c r="G500" s="184" t="s">
        <v>537</v>
      </c>
      <c r="H500" s="185">
        <v>10</v>
      </c>
      <c r="I500" s="186"/>
      <c r="J500" s="187">
        <f>ROUND(I500*H500,2)</f>
        <v>0</v>
      </c>
      <c r="K500" s="183" t="s">
        <v>171</v>
      </c>
      <c r="L500" s="42"/>
      <c r="M500" s="188" t="s">
        <v>19</v>
      </c>
      <c r="N500" s="189" t="s">
        <v>41</v>
      </c>
      <c r="O500" s="67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2" t="s">
        <v>226</v>
      </c>
      <c r="AT500" s="192" t="s">
        <v>167</v>
      </c>
      <c r="AU500" s="192" t="s">
        <v>85</v>
      </c>
      <c r="AY500" s="20" t="s">
        <v>165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0" t="s">
        <v>79</v>
      </c>
      <c r="BK500" s="193">
        <f>ROUND(I500*H500,2)</f>
        <v>0</v>
      </c>
      <c r="BL500" s="20" t="s">
        <v>226</v>
      </c>
      <c r="BM500" s="192" t="s">
        <v>6013</v>
      </c>
    </row>
    <row r="501" spans="1:65" s="2" customFormat="1" ht="11.25">
      <c r="A501" s="37"/>
      <c r="B501" s="38"/>
      <c r="C501" s="39"/>
      <c r="D501" s="194" t="s">
        <v>172</v>
      </c>
      <c r="E501" s="39"/>
      <c r="F501" s="195" t="s">
        <v>6014</v>
      </c>
      <c r="G501" s="39"/>
      <c r="H501" s="39"/>
      <c r="I501" s="196"/>
      <c r="J501" s="39"/>
      <c r="K501" s="39"/>
      <c r="L501" s="42"/>
      <c r="M501" s="197"/>
      <c r="N501" s="198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172</v>
      </c>
      <c r="AU501" s="20" t="s">
        <v>85</v>
      </c>
    </row>
    <row r="502" spans="1:65" s="2" customFormat="1" ht="24.2" customHeight="1">
      <c r="A502" s="37"/>
      <c r="B502" s="38"/>
      <c r="C502" s="181" t="s">
        <v>1510</v>
      </c>
      <c r="D502" s="181" t="s">
        <v>167</v>
      </c>
      <c r="E502" s="182" t="s">
        <v>6015</v>
      </c>
      <c r="F502" s="183" t="s">
        <v>6016</v>
      </c>
      <c r="G502" s="184" t="s">
        <v>537</v>
      </c>
      <c r="H502" s="185">
        <v>20</v>
      </c>
      <c r="I502" s="186"/>
      <c r="J502" s="187">
        <f>ROUND(I502*H502,2)</f>
        <v>0</v>
      </c>
      <c r="K502" s="183" t="s">
        <v>171</v>
      </c>
      <c r="L502" s="42"/>
      <c r="M502" s="188" t="s">
        <v>19</v>
      </c>
      <c r="N502" s="189" t="s">
        <v>41</v>
      </c>
      <c r="O502" s="67"/>
      <c r="P502" s="190">
        <f>O502*H502</f>
        <v>0</v>
      </c>
      <c r="Q502" s="190">
        <v>0</v>
      </c>
      <c r="R502" s="190">
        <f>Q502*H502</f>
        <v>0</v>
      </c>
      <c r="S502" s="190">
        <v>0</v>
      </c>
      <c r="T502" s="191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2" t="s">
        <v>226</v>
      </c>
      <c r="AT502" s="192" t="s">
        <v>167</v>
      </c>
      <c r="AU502" s="192" t="s">
        <v>85</v>
      </c>
      <c r="AY502" s="20" t="s">
        <v>165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0" t="s">
        <v>79</v>
      </c>
      <c r="BK502" s="193">
        <f>ROUND(I502*H502,2)</f>
        <v>0</v>
      </c>
      <c r="BL502" s="20" t="s">
        <v>226</v>
      </c>
      <c r="BM502" s="192" t="s">
        <v>6017</v>
      </c>
    </row>
    <row r="503" spans="1:65" s="2" customFormat="1" ht="11.25">
      <c r="A503" s="37"/>
      <c r="B503" s="38"/>
      <c r="C503" s="39"/>
      <c r="D503" s="194" t="s">
        <v>172</v>
      </c>
      <c r="E503" s="39"/>
      <c r="F503" s="195" t="s">
        <v>6018</v>
      </c>
      <c r="G503" s="39"/>
      <c r="H503" s="39"/>
      <c r="I503" s="196"/>
      <c r="J503" s="39"/>
      <c r="K503" s="39"/>
      <c r="L503" s="42"/>
      <c r="M503" s="197"/>
      <c r="N503" s="198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172</v>
      </c>
      <c r="AU503" s="20" t="s">
        <v>85</v>
      </c>
    </row>
    <row r="504" spans="1:65" s="2" customFormat="1" ht="24.2" customHeight="1">
      <c r="A504" s="37"/>
      <c r="B504" s="38"/>
      <c r="C504" s="181" t="s">
        <v>869</v>
      </c>
      <c r="D504" s="181" t="s">
        <v>167</v>
      </c>
      <c r="E504" s="182" t="s">
        <v>6019</v>
      </c>
      <c r="F504" s="183" t="s">
        <v>6020</v>
      </c>
      <c r="G504" s="184" t="s">
        <v>170</v>
      </c>
      <c r="H504" s="185">
        <v>30</v>
      </c>
      <c r="I504" s="186"/>
      <c r="J504" s="187">
        <f>ROUND(I504*H504,2)</f>
        <v>0</v>
      </c>
      <c r="K504" s="183" t="s">
        <v>171</v>
      </c>
      <c r="L504" s="42"/>
      <c r="M504" s="188" t="s">
        <v>19</v>
      </c>
      <c r="N504" s="189" t="s">
        <v>41</v>
      </c>
      <c r="O504" s="67"/>
      <c r="P504" s="190">
        <f>O504*H504</f>
        <v>0</v>
      </c>
      <c r="Q504" s="190">
        <v>0</v>
      </c>
      <c r="R504" s="190">
        <f>Q504*H504</f>
        <v>0</v>
      </c>
      <c r="S504" s="190">
        <v>0</v>
      </c>
      <c r="T504" s="191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2" t="s">
        <v>226</v>
      </c>
      <c r="AT504" s="192" t="s">
        <v>167</v>
      </c>
      <c r="AU504" s="192" t="s">
        <v>85</v>
      </c>
      <c r="AY504" s="20" t="s">
        <v>165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20" t="s">
        <v>79</v>
      </c>
      <c r="BK504" s="193">
        <f>ROUND(I504*H504,2)</f>
        <v>0</v>
      </c>
      <c r="BL504" s="20" t="s">
        <v>226</v>
      </c>
      <c r="BM504" s="192" t="s">
        <v>6021</v>
      </c>
    </row>
    <row r="505" spans="1:65" s="2" customFormat="1" ht="11.25">
      <c r="A505" s="37"/>
      <c r="B505" s="38"/>
      <c r="C505" s="39"/>
      <c r="D505" s="194" t="s">
        <v>172</v>
      </c>
      <c r="E505" s="39"/>
      <c r="F505" s="195" t="s">
        <v>6022</v>
      </c>
      <c r="G505" s="39"/>
      <c r="H505" s="39"/>
      <c r="I505" s="196"/>
      <c r="J505" s="39"/>
      <c r="K505" s="39"/>
      <c r="L505" s="42"/>
      <c r="M505" s="197"/>
      <c r="N505" s="198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172</v>
      </c>
      <c r="AU505" s="20" t="s">
        <v>85</v>
      </c>
    </row>
    <row r="506" spans="1:65" s="13" customFormat="1" ht="11.25">
      <c r="B506" s="199"/>
      <c r="C506" s="200"/>
      <c r="D506" s="201" t="s">
        <v>181</v>
      </c>
      <c r="E506" s="202" t="s">
        <v>19</v>
      </c>
      <c r="F506" s="203" t="s">
        <v>6023</v>
      </c>
      <c r="G506" s="200"/>
      <c r="H506" s="204">
        <v>30</v>
      </c>
      <c r="I506" s="205"/>
      <c r="J506" s="200"/>
      <c r="K506" s="200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181</v>
      </c>
      <c r="AU506" s="210" t="s">
        <v>85</v>
      </c>
      <c r="AV506" s="13" t="s">
        <v>79</v>
      </c>
      <c r="AW506" s="13" t="s">
        <v>31</v>
      </c>
      <c r="AX506" s="13" t="s">
        <v>73</v>
      </c>
      <c r="AY506" s="210" t="s">
        <v>165</v>
      </c>
    </row>
    <row r="507" spans="1:65" s="2" customFormat="1" ht="24.2" customHeight="1">
      <c r="A507" s="37"/>
      <c r="B507" s="38"/>
      <c r="C507" s="233" t="s">
        <v>1527</v>
      </c>
      <c r="D507" s="233" t="s">
        <v>502</v>
      </c>
      <c r="E507" s="234" t="s">
        <v>6024</v>
      </c>
      <c r="F507" s="235" t="s">
        <v>6025</v>
      </c>
      <c r="G507" s="236" t="s">
        <v>170</v>
      </c>
      <c r="H507" s="237">
        <v>30</v>
      </c>
      <c r="I507" s="238"/>
      <c r="J507" s="239">
        <f>ROUND(I507*H507,2)</f>
        <v>0</v>
      </c>
      <c r="K507" s="235" t="s">
        <v>171</v>
      </c>
      <c r="L507" s="240"/>
      <c r="M507" s="241" t="s">
        <v>19</v>
      </c>
      <c r="N507" s="242" t="s">
        <v>41</v>
      </c>
      <c r="O507" s="67"/>
      <c r="P507" s="190">
        <f>O507*H507</f>
        <v>0</v>
      </c>
      <c r="Q507" s="190">
        <v>2.0000000000000001E-4</v>
      </c>
      <c r="R507" s="190">
        <f>Q507*H507</f>
        <v>6.0000000000000001E-3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297</v>
      </c>
      <c r="AT507" s="192" t="s">
        <v>502</v>
      </c>
      <c r="AU507" s="192" t="s">
        <v>85</v>
      </c>
      <c r="AY507" s="20" t="s">
        <v>165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79</v>
      </c>
      <c r="BK507" s="193">
        <f>ROUND(I507*H507,2)</f>
        <v>0</v>
      </c>
      <c r="BL507" s="20" t="s">
        <v>226</v>
      </c>
      <c r="BM507" s="192" t="s">
        <v>6026</v>
      </c>
    </row>
    <row r="508" spans="1:65" s="2" customFormat="1" ht="24.2" customHeight="1">
      <c r="A508" s="37"/>
      <c r="B508" s="38"/>
      <c r="C508" s="181" t="s">
        <v>1535</v>
      </c>
      <c r="D508" s="181" t="s">
        <v>167</v>
      </c>
      <c r="E508" s="182" t="s">
        <v>6027</v>
      </c>
      <c r="F508" s="183" t="s">
        <v>6028</v>
      </c>
      <c r="G508" s="184" t="s">
        <v>290</v>
      </c>
      <c r="H508" s="185">
        <v>5</v>
      </c>
      <c r="I508" s="186"/>
      <c r="J508" s="187">
        <f>ROUND(I508*H508,2)</f>
        <v>0</v>
      </c>
      <c r="K508" s="183" t="s">
        <v>171</v>
      </c>
      <c r="L508" s="42"/>
      <c r="M508" s="188" t="s">
        <v>19</v>
      </c>
      <c r="N508" s="189" t="s">
        <v>41</v>
      </c>
      <c r="O508" s="67"/>
      <c r="P508" s="190">
        <f>O508*H508</f>
        <v>0</v>
      </c>
      <c r="Q508" s="190">
        <v>0</v>
      </c>
      <c r="R508" s="190">
        <f>Q508*H508</f>
        <v>0</v>
      </c>
      <c r="S508" s="190">
        <v>0</v>
      </c>
      <c r="T508" s="19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2" t="s">
        <v>226</v>
      </c>
      <c r="AT508" s="192" t="s">
        <v>167</v>
      </c>
      <c r="AU508" s="192" t="s">
        <v>85</v>
      </c>
      <c r="AY508" s="20" t="s">
        <v>165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0" t="s">
        <v>79</v>
      </c>
      <c r="BK508" s="193">
        <f>ROUND(I508*H508,2)</f>
        <v>0</v>
      </c>
      <c r="BL508" s="20" t="s">
        <v>226</v>
      </c>
      <c r="BM508" s="192" t="s">
        <v>6029</v>
      </c>
    </row>
    <row r="509" spans="1:65" s="2" customFormat="1" ht="11.25">
      <c r="A509" s="37"/>
      <c r="B509" s="38"/>
      <c r="C509" s="39"/>
      <c r="D509" s="194" t="s">
        <v>172</v>
      </c>
      <c r="E509" s="39"/>
      <c r="F509" s="195" t="s">
        <v>6030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172</v>
      </c>
      <c r="AU509" s="20" t="s">
        <v>85</v>
      </c>
    </row>
    <row r="510" spans="1:65" s="2" customFormat="1" ht="24.2" customHeight="1">
      <c r="A510" s="37"/>
      <c r="B510" s="38"/>
      <c r="C510" s="233" t="s">
        <v>1543</v>
      </c>
      <c r="D510" s="233" t="s">
        <v>502</v>
      </c>
      <c r="E510" s="234" t="s">
        <v>6031</v>
      </c>
      <c r="F510" s="235" t="s">
        <v>6032</v>
      </c>
      <c r="G510" s="236" t="s">
        <v>290</v>
      </c>
      <c r="H510" s="237">
        <v>5</v>
      </c>
      <c r="I510" s="238"/>
      <c r="J510" s="239">
        <f>ROUND(I510*H510,2)</f>
        <v>0</v>
      </c>
      <c r="K510" s="235" t="s">
        <v>171</v>
      </c>
      <c r="L510" s="240"/>
      <c r="M510" s="241" t="s">
        <v>19</v>
      </c>
      <c r="N510" s="242" t="s">
        <v>41</v>
      </c>
      <c r="O510" s="67"/>
      <c r="P510" s="190">
        <f>O510*H510</f>
        <v>0</v>
      </c>
      <c r="Q510" s="190">
        <v>5.0000000000000002E-5</v>
      </c>
      <c r="R510" s="190">
        <f>Q510*H510</f>
        <v>2.5000000000000001E-4</v>
      </c>
      <c r="S510" s="190">
        <v>0</v>
      </c>
      <c r="T510" s="19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2" t="s">
        <v>297</v>
      </c>
      <c r="AT510" s="192" t="s">
        <v>502</v>
      </c>
      <c r="AU510" s="192" t="s">
        <v>85</v>
      </c>
      <c r="AY510" s="20" t="s">
        <v>165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0" t="s">
        <v>79</v>
      </c>
      <c r="BK510" s="193">
        <f>ROUND(I510*H510,2)</f>
        <v>0</v>
      </c>
      <c r="BL510" s="20" t="s">
        <v>226</v>
      </c>
      <c r="BM510" s="192" t="s">
        <v>6033</v>
      </c>
    </row>
    <row r="511" spans="1:65" s="2" customFormat="1" ht="55.5" customHeight="1">
      <c r="A511" s="37"/>
      <c r="B511" s="38"/>
      <c r="C511" s="181" t="s">
        <v>1551</v>
      </c>
      <c r="D511" s="181" t="s">
        <v>167</v>
      </c>
      <c r="E511" s="182" t="s">
        <v>6034</v>
      </c>
      <c r="F511" s="183" t="s">
        <v>6035</v>
      </c>
      <c r="G511" s="184" t="s">
        <v>170</v>
      </c>
      <c r="H511" s="185">
        <v>30</v>
      </c>
      <c r="I511" s="186"/>
      <c r="J511" s="187">
        <f>ROUND(I511*H511,2)</f>
        <v>0</v>
      </c>
      <c r="K511" s="183" t="s">
        <v>171</v>
      </c>
      <c r="L511" s="42"/>
      <c r="M511" s="188" t="s">
        <v>19</v>
      </c>
      <c r="N511" s="189" t="s">
        <v>41</v>
      </c>
      <c r="O511" s="67"/>
      <c r="P511" s="190">
        <f>O511*H511</f>
        <v>0</v>
      </c>
      <c r="Q511" s="190">
        <v>1.8000000000000001E-4</v>
      </c>
      <c r="R511" s="190">
        <f>Q511*H511</f>
        <v>5.4000000000000003E-3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226</v>
      </c>
      <c r="AT511" s="192" t="s">
        <v>167</v>
      </c>
      <c r="AU511" s="192" t="s">
        <v>85</v>
      </c>
      <c r="AY511" s="20" t="s">
        <v>165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79</v>
      </c>
      <c r="BK511" s="193">
        <f>ROUND(I511*H511,2)</f>
        <v>0</v>
      </c>
      <c r="BL511" s="20" t="s">
        <v>226</v>
      </c>
      <c r="BM511" s="192" t="s">
        <v>6036</v>
      </c>
    </row>
    <row r="512" spans="1:65" s="2" customFormat="1" ht="11.25">
      <c r="A512" s="37"/>
      <c r="B512" s="38"/>
      <c r="C512" s="39"/>
      <c r="D512" s="194" t="s">
        <v>172</v>
      </c>
      <c r="E512" s="39"/>
      <c r="F512" s="195" t="s">
        <v>6037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172</v>
      </c>
      <c r="AU512" s="20" t="s">
        <v>85</v>
      </c>
    </row>
    <row r="513" spans="1:65" s="2" customFormat="1" ht="24.2" customHeight="1">
      <c r="A513" s="37"/>
      <c r="B513" s="38"/>
      <c r="C513" s="181" t="s">
        <v>1558</v>
      </c>
      <c r="D513" s="181" t="s">
        <v>167</v>
      </c>
      <c r="E513" s="182" t="s">
        <v>6038</v>
      </c>
      <c r="F513" s="183" t="s">
        <v>6039</v>
      </c>
      <c r="G513" s="184" t="s">
        <v>290</v>
      </c>
      <c r="H513" s="185">
        <v>5</v>
      </c>
      <c r="I513" s="186"/>
      <c r="J513" s="187">
        <f>ROUND(I513*H513,2)</f>
        <v>0</v>
      </c>
      <c r="K513" s="183" t="s">
        <v>3997</v>
      </c>
      <c r="L513" s="42"/>
      <c r="M513" s="188" t="s">
        <v>19</v>
      </c>
      <c r="N513" s="189" t="s">
        <v>41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226</v>
      </c>
      <c r="AT513" s="192" t="s">
        <v>167</v>
      </c>
      <c r="AU513" s="192" t="s">
        <v>85</v>
      </c>
      <c r="AY513" s="20" t="s">
        <v>165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79</v>
      </c>
      <c r="BK513" s="193">
        <f>ROUND(I513*H513,2)</f>
        <v>0</v>
      </c>
      <c r="BL513" s="20" t="s">
        <v>226</v>
      </c>
      <c r="BM513" s="192" t="s">
        <v>6040</v>
      </c>
    </row>
    <row r="514" spans="1:65" s="2" customFormat="1" ht="24.2" customHeight="1">
      <c r="A514" s="37"/>
      <c r="B514" s="38"/>
      <c r="C514" s="181" t="s">
        <v>1569</v>
      </c>
      <c r="D514" s="181" t="s">
        <v>167</v>
      </c>
      <c r="E514" s="182" t="s">
        <v>6041</v>
      </c>
      <c r="F514" s="183" t="s">
        <v>6042</v>
      </c>
      <c r="G514" s="184" t="s">
        <v>290</v>
      </c>
      <c r="H514" s="185">
        <v>14</v>
      </c>
      <c r="I514" s="186"/>
      <c r="J514" s="187">
        <f>ROUND(I514*H514,2)</f>
        <v>0</v>
      </c>
      <c r="K514" s="183" t="s">
        <v>3997</v>
      </c>
      <c r="L514" s="42"/>
      <c r="M514" s="267" t="s">
        <v>19</v>
      </c>
      <c r="N514" s="268" t="s">
        <v>41</v>
      </c>
      <c r="O514" s="261"/>
      <c r="P514" s="265">
        <f>O514*H514</f>
        <v>0</v>
      </c>
      <c r="Q514" s="265">
        <v>0</v>
      </c>
      <c r="R514" s="265">
        <f>Q514*H514</f>
        <v>0</v>
      </c>
      <c r="S514" s="265">
        <v>0</v>
      </c>
      <c r="T514" s="266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2" t="s">
        <v>226</v>
      </c>
      <c r="AT514" s="192" t="s">
        <v>167</v>
      </c>
      <c r="AU514" s="192" t="s">
        <v>85</v>
      </c>
      <c r="AY514" s="20" t="s">
        <v>165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0" t="s">
        <v>79</v>
      </c>
      <c r="BK514" s="193">
        <f>ROUND(I514*H514,2)</f>
        <v>0</v>
      </c>
      <c r="BL514" s="20" t="s">
        <v>226</v>
      </c>
      <c r="BM514" s="192" t="s">
        <v>6043</v>
      </c>
    </row>
    <row r="515" spans="1:65" s="2" customFormat="1" ht="6.95" customHeight="1">
      <c r="A515" s="37"/>
      <c r="B515" s="50"/>
      <c r="C515" s="51"/>
      <c r="D515" s="51"/>
      <c r="E515" s="51"/>
      <c r="F515" s="51"/>
      <c r="G515" s="51"/>
      <c r="H515" s="51"/>
      <c r="I515" s="51"/>
      <c r="J515" s="51"/>
      <c r="K515" s="51"/>
      <c r="L515" s="42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</sheetData>
  <sheetProtection algorithmName="SHA-512" hashValue="cpAbxnjHqJhWT03A5/t/JNS7ozLtOtZlaMJmKsi+Q1rkUMBTxUkiXsLqe/SO0NBzYSdDZ+5I75E+qe6GO2gWNQ==" saltValue="cRNdlF/Pi3ASWHvcwHmvBbEr2Lcv8xuZi9Ph8s4clHX7p/SAijFrXe7zIFxCyudeBBRAwlQ2gyyZGCm0U/spfA==" spinCount="100000" sheet="1" objects="1" scenarios="1" formatColumns="0" formatRows="0" autoFilter="0"/>
  <autoFilter ref="C97:K514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07" r:id="rId2"/>
    <hyperlink ref="F110" r:id="rId3"/>
    <hyperlink ref="F112" r:id="rId4"/>
    <hyperlink ref="F115" r:id="rId5"/>
    <hyperlink ref="F117" r:id="rId6"/>
    <hyperlink ref="F119" r:id="rId7"/>
    <hyperlink ref="F121" r:id="rId8"/>
    <hyperlink ref="F123" r:id="rId9"/>
    <hyperlink ref="F125" r:id="rId10"/>
    <hyperlink ref="F127" r:id="rId11"/>
    <hyperlink ref="F132" r:id="rId12"/>
    <hyperlink ref="F134" r:id="rId13"/>
    <hyperlink ref="F136" r:id="rId14"/>
    <hyperlink ref="F140" r:id="rId15"/>
    <hyperlink ref="F144" r:id="rId16"/>
    <hyperlink ref="F146" r:id="rId17"/>
    <hyperlink ref="F149" r:id="rId18"/>
    <hyperlink ref="F152" r:id="rId19"/>
    <hyperlink ref="F156" r:id="rId20"/>
    <hyperlink ref="F160" r:id="rId21"/>
    <hyperlink ref="F164" r:id="rId22"/>
    <hyperlink ref="F168" r:id="rId23"/>
    <hyperlink ref="F172" r:id="rId24"/>
    <hyperlink ref="F175" r:id="rId25"/>
    <hyperlink ref="F182" r:id="rId26"/>
    <hyperlink ref="F186" r:id="rId27"/>
    <hyperlink ref="F190" r:id="rId28"/>
    <hyperlink ref="F194" r:id="rId29"/>
    <hyperlink ref="F198" r:id="rId30"/>
    <hyperlink ref="F202" r:id="rId31"/>
    <hyperlink ref="F205" r:id="rId32"/>
    <hyperlink ref="F207" r:id="rId33"/>
    <hyperlink ref="F211" r:id="rId34"/>
    <hyperlink ref="F216" r:id="rId35"/>
    <hyperlink ref="F218" r:id="rId36"/>
    <hyperlink ref="F224" r:id="rId37"/>
    <hyperlink ref="F229" r:id="rId38"/>
    <hyperlink ref="F234" r:id="rId39"/>
    <hyperlink ref="F253" r:id="rId40"/>
    <hyperlink ref="F255" r:id="rId41"/>
    <hyperlink ref="F258" r:id="rId42"/>
    <hyperlink ref="F260" r:id="rId43"/>
    <hyperlink ref="F267" r:id="rId44"/>
    <hyperlink ref="F272" r:id="rId45"/>
    <hyperlink ref="F274" r:id="rId46"/>
    <hyperlink ref="F276" r:id="rId47"/>
    <hyperlink ref="F280" r:id="rId48"/>
    <hyperlink ref="F283" r:id="rId49"/>
    <hyperlink ref="F287" r:id="rId50"/>
    <hyperlink ref="F291" r:id="rId51"/>
    <hyperlink ref="F296" r:id="rId52"/>
    <hyperlink ref="F298" r:id="rId53"/>
    <hyperlink ref="F302" r:id="rId54"/>
    <hyperlink ref="F307" r:id="rId55"/>
    <hyperlink ref="F312" r:id="rId56"/>
    <hyperlink ref="F325" r:id="rId57"/>
    <hyperlink ref="F328" r:id="rId58"/>
    <hyperlink ref="F333" r:id="rId59"/>
    <hyperlink ref="F339" r:id="rId60"/>
    <hyperlink ref="F342" r:id="rId61"/>
    <hyperlink ref="F346" r:id="rId62"/>
    <hyperlink ref="F350" r:id="rId63"/>
    <hyperlink ref="F354" r:id="rId64"/>
    <hyperlink ref="F358" r:id="rId65"/>
    <hyperlink ref="F362" r:id="rId66"/>
    <hyperlink ref="F365" r:id="rId67"/>
    <hyperlink ref="F371" r:id="rId68"/>
    <hyperlink ref="F379" r:id="rId69"/>
    <hyperlink ref="F383" r:id="rId70"/>
    <hyperlink ref="F388" r:id="rId71"/>
    <hyperlink ref="F393" r:id="rId72"/>
    <hyperlink ref="F397" r:id="rId73"/>
    <hyperlink ref="F400" r:id="rId74"/>
    <hyperlink ref="F405" r:id="rId75"/>
    <hyperlink ref="F409" r:id="rId76"/>
    <hyperlink ref="F413" r:id="rId77"/>
    <hyperlink ref="F417" r:id="rId78"/>
    <hyperlink ref="F422" r:id="rId79"/>
    <hyperlink ref="F426" r:id="rId80"/>
    <hyperlink ref="F429" r:id="rId81"/>
    <hyperlink ref="F433" r:id="rId82"/>
    <hyperlink ref="F440" r:id="rId83"/>
    <hyperlink ref="F447" r:id="rId84"/>
    <hyperlink ref="F450" r:id="rId85"/>
    <hyperlink ref="F453" r:id="rId86"/>
    <hyperlink ref="F456" r:id="rId87"/>
    <hyperlink ref="F460" r:id="rId88"/>
    <hyperlink ref="F464" r:id="rId89"/>
    <hyperlink ref="F468" r:id="rId90"/>
    <hyperlink ref="F472" r:id="rId91"/>
    <hyperlink ref="F476" r:id="rId92"/>
    <hyperlink ref="F481" r:id="rId93"/>
    <hyperlink ref="F489" r:id="rId94"/>
    <hyperlink ref="F491" r:id="rId95"/>
    <hyperlink ref="F493" r:id="rId96"/>
    <hyperlink ref="F495" r:id="rId97"/>
    <hyperlink ref="F497" r:id="rId98"/>
    <hyperlink ref="F499" r:id="rId99"/>
    <hyperlink ref="F501" r:id="rId100"/>
    <hyperlink ref="F503" r:id="rId101"/>
    <hyperlink ref="F505" r:id="rId102"/>
    <hyperlink ref="F509" r:id="rId103"/>
    <hyperlink ref="F512" r:id="rId10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6044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ROUND((SUM(BE87:BE532)),  2)</f>
        <v>0</v>
      </c>
      <c r="G35" s="37"/>
      <c r="H35" s="37"/>
      <c r="I35" s="127">
        <v>0.21</v>
      </c>
      <c r="J35" s="126">
        <f>ROUND(((SUM(BE87:BE532))*I35),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ROUND((SUM(BF87:BF532)),  2)</f>
        <v>0</v>
      </c>
      <c r="G36" s="37"/>
      <c r="H36" s="37"/>
      <c r="I36" s="127">
        <v>0.12</v>
      </c>
      <c r="J36" s="126">
        <f>ROUND(((SUM(BF87:BF532))*I36),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ROUND((SUM(BG87:BG532)),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ROUND((SUM(BH87:BH532)),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ROUND((SUM(BI87:BI532)),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 xml:space="preserve">4 - Silnoproudá el. 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125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6045</v>
      </c>
      <c r="E65" s="151"/>
      <c r="F65" s="151"/>
      <c r="G65" s="151"/>
      <c r="H65" s="151"/>
      <c r="I65" s="151"/>
      <c r="J65" s="152">
        <f>J89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150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6.25" customHeight="1">
      <c r="A75" s="37"/>
      <c r="B75" s="38"/>
      <c r="C75" s="39"/>
      <c r="D75" s="39"/>
      <c r="E75" s="423" t="str">
        <f>E7</f>
        <v>RC_STAVEBNÍ ÚPRAVY, PŘÍSTAVBA A NÁSTAVBA STÁVAJÍCÍHO OBJEKTU DOMOVA NARNIE V MORKŮVKÁCH</v>
      </c>
      <c r="F75" s="424"/>
      <c r="G75" s="424"/>
      <c r="H75" s="424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23" t="s">
        <v>110</v>
      </c>
      <c r="F77" s="425"/>
      <c r="G77" s="425"/>
      <c r="H77" s="425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4205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7" t="str">
        <f>E11</f>
        <v xml:space="preserve">4 - Silnoproudá el. </v>
      </c>
      <c r="F79" s="425"/>
      <c r="G79" s="425"/>
      <c r="H79" s="42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 xml:space="preserve"> </v>
      </c>
      <c r="G81" s="39"/>
      <c r="H81" s="39"/>
      <c r="I81" s="32" t="s">
        <v>23</v>
      </c>
      <c r="J81" s="62" t="str">
        <f>IF(J14="","",J14)</f>
        <v>19. 2. 2024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25</v>
      </c>
      <c r="D83" s="39"/>
      <c r="E83" s="39"/>
      <c r="F83" s="30" t="str">
        <f>E17</f>
        <v xml:space="preserve"> </v>
      </c>
      <c r="G83" s="39"/>
      <c r="H83" s="39"/>
      <c r="I83" s="32" t="s">
        <v>30</v>
      </c>
      <c r="J83" s="35" t="str">
        <f>E23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28</v>
      </c>
      <c r="D84" s="39"/>
      <c r="E84" s="39"/>
      <c r="F84" s="30" t="str">
        <f>IF(E20="","",E20)</f>
        <v>Vyplň údaj</v>
      </c>
      <c r="G84" s="39"/>
      <c r="H84" s="39"/>
      <c r="I84" s="32" t="s">
        <v>32</v>
      </c>
      <c r="J84" s="35" t="str">
        <f>E26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151</v>
      </c>
      <c r="D86" s="157" t="s">
        <v>54</v>
      </c>
      <c r="E86" s="157" t="s">
        <v>50</v>
      </c>
      <c r="F86" s="157" t="s">
        <v>51</v>
      </c>
      <c r="G86" s="157" t="s">
        <v>152</v>
      </c>
      <c r="H86" s="157" t="s">
        <v>153</v>
      </c>
      <c r="I86" s="157" t="s">
        <v>154</v>
      </c>
      <c r="J86" s="157" t="s">
        <v>113</v>
      </c>
      <c r="K86" s="158" t="s">
        <v>155</v>
      </c>
      <c r="L86" s="159"/>
      <c r="M86" s="71" t="s">
        <v>19</v>
      </c>
      <c r="N86" s="72" t="s">
        <v>39</v>
      </c>
      <c r="O86" s="72" t="s">
        <v>156</v>
      </c>
      <c r="P86" s="72" t="s">
        <v>157</v>
      </c>
      <c r="Q86" s="72" t="s">
        <v>158</v>
      </c>
      <c r="R86" s="72" t="s">
        <v>159</v>
      </c>
      <c r="S86" s="72" t="s">
        <v>160</v>
      </c>
      <c r="T86" s="73" t="s">
        <v>161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162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2.0005999999999999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68</v>
      </c>
      <c r="AU87" s="20" t="s">
        <v>114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68</v>
      </c>
      <c r="E88" s="168" t="s">
        <v>1798</v>
      </c>
      <c r="F88" s="168" t="s">
        <v>1799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2.0005999999999999</v>
      </c>
      <c r="S88" s="173"/>
      <c r="T88" s="175">
        <f>T89</f>
        <v>0</v>
      </c>
      <c r="AR88" s="176" t="s">
        <v>79</v>
      </c>
      <c r="AT88" s="177" t="s">
        <v>68</v>
      </c>
      <c r="AU88" s="177" t="s">
        <v>69</v>
      </c>
      <c r="AY88" s="176" t="s">
        <v>165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68</v>
      </c>
      <c r="E89" s="179" t="s">
        <v>6046</v>
      </c>
      <c r="F89" s="179" t="s">
        <v>6047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SUM(P90:P532)</f>
        <v>0</v>
      </c>
      <c r="Q89" s="173"/>
      <c r="R89" s="174">
        <f>SUM(R90:R532)</f>
        <v>2.0005999999999999</v>
      </c>
      <c r="S89" s="173"/>
      <c r="T89" s="175">
        <f>SUM(T90:T532)</f>
        <v>0</v>
      </c>
      <c r="AR89" s="176" t="s">
        <v>79</v>
      </c>
      <c r="AT89" s="177" t="s">
        <v>68</v>
      </c>
      <c r="AU89" s="177" t="s">
        <v>73</v>
      </c>
      <c r="AY89" s="176" t="s">
        <v>165</v>
      </c>
      <c r="BK89" s="178">
        <f>SUM(BK90:BK532)</f>
        <v>0</v>
      </c>
    </row>
    <row r="90" spans="1:65" s="2" customFormat="1" ht="55.5" customHeight="1">
      <c r="A90" s="37"/>
      <c r="B90" s="38"/>
      <c r="C90" s="181" t="s">
        <v>73</v>
      </c>
      <c r="D90" s="181" t="s">
        <v>167</v>
      </c>
      <c r="E90" s="182" t="s">
        <v>6048</v>
      </c>
      <c r="F90" s="183" t="s">
        <v>6049</v>
      </c>
      <c r="G90" s="184" t="s">
        <v>170</v>
      </c>
      <c r="H90" s="185">
        <v>240</v>
      </c>
      <c r="I90" s="186"/>
      <c r="J90" s="187">
        <f>ROUND(I90*H90,2)</f>
        <v>0</v>
      </c>
      <c r="K90" s="183" t="s">
        <v>171</v>
      </c>
      <c r="L90" s="42"/>
      <c r="M90" s="188" t="s">
        <v>19</v>
      </c>
      <c r="N90" s="189" t="s">
        <v>41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226</v>
      </c>
      <c r="AT90" s="192" t="s">
        <v>167</v>
      </c>
      <c r="AU90" s="192" t="s">
        <v>79</v>
      </c>
      <c r="AY90" s="20" t="s">
        <v>165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226</v>
      </c>
      <c r="BM90" s="192" t="s">
        <v>79</v>
      </c>
    </row>
    <row r="91" spans="1:65" s="2" customFormat="1" ht="11.25">
      <c r="A91" s="37"/>
      <c r="B91" s="38"/>
      <c r="C91" s="39"/>
      <c r="D91" s="194" t="s">
        <v>172</v>
      </c>
      <c r="E91" s="39"/>
      <c r="F91" s="195" t="s">
        <v>6050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172</v>
      </c>
      <c r="AU91" s="20" t="s">
        <v>79</v>
      </c>
    </row>
    <row r="92" spans="1:65" s="2" customFormat="1" ht="24.2" customHeight="1">
      <c r="A92" s="37"/>
      <c r="B92" s="38"/>
      <c r="C92" s="233" t="s">
        <v>79</v>
      </c>
      <c r="D92" s="233" t="s">
        <v>502</v>
      </c>
      <c r="E92" s="234" t="s">
        <v>6051</v>
      </c>
      <c r="F92" s="235" t="s">
        <v>6052</v>
      </c>
      <c r="G92" s="236" t="s">
        <v>170</v>
      </c>
      <c r="H92" s="237">
        <v>240</v>
      </c>
      <c r="I92" s="238"/>
      <c r="J92" s="239">
        <f>ROUND(I92*H92,2)</f>
        <v>0</v>
      </c>
      <c r="K92" s="235" t="s">
        <v>171</v>
      </c>
      <c r="L92" s="240"/>
      <c r="M92" s="241" t="s">
        <v>19</v>
      </c>
      <c r="N92" s="242" t="s">
        <v>41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297</v>
      </c>
      <c r="AT92" s="192" t="s">
        <v>502</v>
      </c>
      <c r="AU92" s="192" t="s">
        <v>79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79</v>
      </c>
      <c r="BK92" s="193">
        <f>ROUND(I92*H92,2)</f>
        <v>0</v>
      </c>
      <c r="BL92" s="20" t="s">
        <v>226</v>
      </c>
      <c r="BM92" s="192" t="s">
        <v>88</v>
      </c>
    </row>
    <row r="93" spans="1:65" s="2" customFormat="1" ht="55.5" customHeight="1">
      <c r="A93" s="37"/>
      <c r="B93" s="38"/>
      <c r="C93" s="181" t="s">
        <v>85</v>
      </c>
      <c r="D93" s="181" t="s">
        <v>167</v>
      </c>
      <c r="E93" s="182" t="s">
        <v>6048</v>
      </c>
      <c r="F93" s="183" t="s">
        <v>6049</v>
      </c>
      <c r="G93" s="184" t="s">
        <v>170</v>
      </c>
      <c r="H93" s="185">
        <v>1820</v>
      </c>
      <c r="I93" s="186"/>
      <c r="J93" s="187">
        <f>ROUND(I93*H93,2)</f>
        <v>0</v>
      </c>
      <c r="K93" s="183" t="s">
        <v>171</v>
      </c>
      <c r="L93" s="42"/>
      <c r="M93" s="188" t="s">
        <v>19</v>
      </c>
      <c r="N93" s="189" t="s">
        <v>41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226</v>
      </c>
      <c r="AT93" s="192" t="s">
        <v>167</v>
      </c>
      <c r="AU93" s="192" t="s">
        <v>79</v>
      </c>
      <c r="AY93" s="20" t="s">
        <v>165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226</v>
      </c>
      <c r="BM93" s="192" t="s">
        <v>94</v>
      </c>
    </row>
    <row r="94" spans="1:65" s="2" customFormat="1" ht="11.25">
      <c r="A94" s="37"/>
      <c r="B94" s="38"/>
      <c r="C94" s="39"/>
      <c r="D94" s="194" t="s">
        <v>172</v>
      </c>
      <c r="E94" s="39"/>
      <c r="F94" s="195" t="s">
        <v>6050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172</v>
      </c>
      <c r="AU94" s="20" t="s">
        <v>79</v>
      </c>
    </row>
    <row r="95" spans="1:65" s="2" customFormat="1" ht="44.25" customHeight="1">
      <c r="A95" s="37"/>
      <c r="B95" s="38"/>
      <c r="C95" s="233" t="s">
        <v>88</v>
      </c>
      <c r="D95" s="233" t="s">
        <v>502</v>
      </c>
      <c r="E95" s="234" t="s">
        <v>6053</v>
      </c>
      <c r="F95" s="235" t="s">
        <v>6054</v>
      </c>
      <c r="G95" s="236" t="s">
        <v>170</v>
      </c>
      <c r="H95" s="237">
        <v>1820</v>
      </c>
      <c r="I95" s="238"/>
      <c r="J95" s="239">
        <f>ROUND(I95*H95,2)</f>
        <v>0</v>
      </c>
      <c r="K95" s="235" t="s">
        <v>171</v>
      </c>
      <c r="L95" s="240"/>
      <c r="M95" s="241" t="s">
        <v>19</v>
      </c>
      <c r="N95" s="242" t="s">
        <v>41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297</v>
      </c>
      <c r="AT95" s="192" t="s">
        <v>502</v>
      </c>
      <c r="AU95" s="192" t="s">
        <v>79</v>
      </c>
      <c r="AY95" s="20" t="s">
        <v>165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79</v>
      </c>
      <c r="BK95" s="193">
        <f>ROUND(I95*H95,2)</f>
        <v>0</v>
      </c>
      <c r="BL95" s="20" t="s">
        <v>226</v>
      </c>
      <c r="BM95" s="192" t="s">
        <v>192</v>
      </c>
    </row>
    <row r="96" spans="1:65" s="2" customFormat="1" ht="55.5" customHeight="1">
      <c r="A96" s="37"/>
      <c r="B96" s="38"/>
      <c r="C96" s="181" t="s">
        <v>91</v>
      </c>
      <c r="D96" s="181" t="s">
        <v>167</v>
      </c>
      <c r="E96" s="182" t="s">
        <v>6048</v>
      </c>
      <c r="F96" s="183" t="s">
        <v>6049</v>
      </c>
      <c r="G96" s="184" t="s">
        <v>170</v>
      </c>
      <c r="H96" s="185">
        <v>100</v>
      </c>
      <c r="I96" s="186"/>
      <c r="J96" s="187">
        <f>ROUND(I96*H96,2)</f>
        <v>0</v>
      </c>
      <c r="K96" s="183" t="s">
        <v>171</v>
      </c>
      <c r="L96" s="42"/>
      <c r="M96" s="188" t="s">
        <v>19</v>
      </c>
      <c r="N96" s="189" t="s">
        <v>41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226</v>
      </c>
      <c r="AT96" s="192" t="s">
        <v>167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226</v>
      </c>
      <c r="BM96" s="192" t="s">
        <v>202</v>
      </c>
    </row>
    <row r="97" spans="1:65" s="2" customFormat="1" ht="11.25">
      <c r="A97" s="37"/>
      <c r="B97" s="38"/>
      <c r="C97" s="39"/>
      <c r="D97" s="194" t="s">
        <v>172</v>
      </c>
      <c r="E97" s="39"/>
      <c r="F97" s="195" t="s">
        <v>6050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172</v>
      </c>
      <c r="AU97" s="20" t="s">
        <v>79</v>
      </c>
    </row>
    <row r="98" spans="1:65" s="2" customFormat="1" ht="24.2" customHeight="1">
      <c r="A98" s="37"/>
      <c r="B98" s="38"/>
      <c r="C98" s="233" t="s">
        <v>94</v>
      </c>
      <c r="D98" s="233" t="s">
        <v>502</v>
      </c>
      <c r="E98" s="234" t="s">
        <v>6055</v>
      </c>
      <c r="F98" s="235" t="s">
        <v>6056</v>
      </c>
      <c r="G98" s="236" t="s">
        <v>170</v>
      </c>
      <c r="H98" s="237">
        <v>100</v>
      </c>
      <c r="I98" s="238"/>
      <c r="J98" s="239">
        <f>ROUND(I98*H98,2)</f>
        <v>0</v>
      </c>
      <c r="K98" s="235" t="s">
        <v>3997</v>
      </c>
      <c r="L98" s="240"/>
      <c r="M98" s="241" t="s">
        <v>19</v>
      </c>
      <c r="N98" s="242" t="s">
        <v>41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297</v>
      </c>
      <c r="AT98" s="192" t="s">
        <v>502</v>
      </c>
      <c r="AU98" s="192" t="s">
        <v>79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226</v>
      </c>
      <c r="BM98" s="192" t="s">
        <v>8</v>
      </c>
    </row>
    <row r="99" spans="1:65" s="2" customFormat="1" ht="49.15" customHeight="1">
      <c r="A99" s="37"/>
      <c r="B99" s="38"/>
      <c r="C99" s="181" t="s">
        <v>97</v>
      </c>
      <c r="D99" s="181" t="s">
        <v>167</v>
      </c>
      <c r="E99" s="182" t="s">
        <v>6057</v>
      </c>
      <c r="F99" s="183" t="s">
        <v>6058</v>
      </c>
      <c r="G99" s="184" t="s">
        <v>170</v>
      </c>
      <c r="H99" s="185">
        <v>57.5</v>
      </c>
      <c r="I99" s="186"/>
      <c r="J99" s="187">
        <f>ROUND(I99*H99,2)</f>
        <v>0</v>
      </c>
      <c r="K99" s="183" t="s">
        <v>171</v>
      </c>
      <c r="L99" s="42"/>
      <c r="M99" s="188" t="s">
        <v>19</v>
      </c>
      <c r="N99" s="189" t="s">
        <v>41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226</v>
      </c>
      <c r="AT99" s="192" t="s">
        <v>167</v>
      </c>
      <c r="AU99" s="192" t="s">
        <v>79</v>
      </c>
      <c r="AY99" s="20" t="s">
        <v>165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226</v>
      </c>
      <c r="BM99" s="192" t="s">
        <v>214</v>
      </c>
    </row>
    <row r="100" spans="1:65" s="2" customFormat="1" ht="11.25">
      <c r="A100" s="37"/>
      <c r="B100" s="38"/>
      <c r="C100" s="39"/>
      <c r="D100" s="194" t="s">
        <v>172</v>
      </c>
      <c r="E100" s="39"/>
      <c r="F100" s="195" t="s">
        <v>6059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172</v>
      </c>
      <c r="AU100" s="20" t="s">
        <v>79</v>
      </c>
    </row>
    <row r="101" spans="1:65" s="2" customFormat="1" ht="49.15" customHeight="1">
      <c r="A101" s="37"/>
      <c r="B101" s="38"/>
      <c r="C101" s="233" t="s">
        <v>192</v>
      </c>
      <c r="D101" s="233" t="s">
        <v>502</v>
      </c>
      <c r="E101" s="234" t="s">
        <v>6060</v>
      </c>
      <c r="F101" s="235" t="s">
        <v>6061</v>
      </c>
      <c r="G101" s="236" t="s">
        <v>170</v>
      </c>
      <c r="H101" s="237">
        <v>57.5</v>
      </c>
      <c r="I101" s="238"/>
      <c r="J101" s="239">
        <f>ROUND(I101*H101,2)</f>
        <v>0</v>
      </c>
      <c r="K101" s="235" t="s">
        <v>171</v>
      </c>
      <c r="L101" s="240"/>
      <c r="M101" s="241" t="s">
        <v>19</v>
      </c>
      <c r="N101" s="242" t="s">
        <v>41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297</v>
      </c>
      <c r="AT101" s="192" t="s">
        <v>502</v>
      </c>
      <c r="AU101" s="192" t="s">
        <v>79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226</v>
      </c>
      <c r="BM101" s="192" t="s">
        <v>226</v>
      </c>
    </row>
    <row r="102" spans="1:65" s="2" customFormat="1" ht="37.9" customHeight="1">
      <c r="A102" s="37"/>
      <c r="B102" s="38"/>
      <c r="C102" s="181" t="s">
        <v>211</v>
      </c>
      <c r="D102" s="181" t="s">
        <v>167</v>
      </c>
      <c r="E102" s="182" t="s">
        <v>6062</v>
      </c>
      <c r="F102" s="183" t="s">
        <v>6063</v>
      </c>
      <c r="G102" s="184" t="s">
        <v>170</v>
      </c>
      <c r="H102" s="185">
        <v>160</v>
      </c>
      <c r="I102" s="186"/>
      <c r="J102" s="187">
        <f>ROUND(I102*H102,2)</f>
        <v>0</v>
      </c>
      <c r="K102" s="183" t="s">
        <v>171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226</v>
      </c>
      <c r="AT102" s="192" t="s">
        <v>167</v>
      </c>
      <c r="AU102" s="192" t="s">
        <v>79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226</v>
      </c>
      <c r="BM102" s="192" t="s">
        <v>281</v>
      </c>
    </row>
    <row r="103" spans="1:65" s="2" customFormat="1" ht="11.25">
      <c r="A103" s="37"/>
      <c r="B103" s="38"/>
      <c r="C103" s="39"/>
      <c r="D103" s="194" t="s">
        <v>172</v>
      </c>
      <c r="E103" s="39"/>
      <c r="F103" s="195" t="s">
        <v>6064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172</v>
      </c>
      <c r="AU103" s="20" t="s">
        <v>79</v>
      </c>
    </row>
    <row r="104" spans="1:65" s="2" customFormat="1" ht="49.15" customHeight="1">
      <c r="A104" s="37"/>
      <c r="B104" s="38"/>
      <c r="C104" s="233" t="s">
        <v>202</v>
      </c>
      <c r="D104" s="233" t="s">
        <v>502</v>
      </c>
      <c r="E104" s="234" t="s">
        <v>6065</v>
      </c>
      <c r="F104" s="235" t="s">
        <v>6066</v>
      </c>
      <c r="G104" s="236" t="s">
        <v>170</v>
      </c>
      <c r="H104" s="237">
        <v>160</v>
      </c>
      <c r="I104" s="238"/>
      <c r="J104" s="239">
        <f>ROUND(I104*H104,2)</f>
        <v>0</v>
      </c>
      <c r="K104" s="235" t="s">
        <v>171</v>
      </c>
      <c r="L104" s="240"/>
      <c r="M104" s="241" t="s">
        <v>19</v>
      </c>
      <c r="N104" s="242" t="s">
        <v>41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297</v>
      </c>
      <c r="AT104" s="192" t="s">
        <v>502</v>
      </c>
      <c r="AU104" s="192" t="s">
        <v>79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226</v>
      </c>
      <c r="BM104" s="192" t="s">
        <v>294</v>
      </c>
    </row>
    <row r="105" spans="1:65" s="2" customFormat="1" ht="37.9" customHeight="1">
      <c r="A105" s="37"/>
      <c r="B105" s="38"/>
      <c r="C105" s="181" t="s">
        <v>223</v>
      </c>
      <c r="D105" s="181" t="s">
        <v>167</v>
      </c>
      <c r="E105" s="182" t="s">
        <v>6062</v>
      </c>
      <c r="F105" s="183" t="s">
        <v>6063</v>
      </c>
      <c r="G105" s="184" t="s">
        <v>170</v>
      </c>
      <c r="H105" s="185">
        <v>2880</v>
      </c>
      <c r="I105" s="186"/>
      <c r="J105" s="187">
        <f>ROUND(I105*H105,2)</f>
        <v>0</v>
      </c>
      <c r="K105" s="183" t="s">
        <v>171</v>
      </c>
      <c r="L105" s="42"/>
      <c r="M105" s="188" t="s">
        <v>19</v>
      </c>
      <c r="N105" s="189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226</v>
      </c>
      <c r="AT105" s="192" t="s">
        <v>167</v>
      </c>
      <c r="AU105" s="192" t="s">
        <v>79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226</v>
      </c>
      <c r="BM105" s="192" t="s">
        <v>309</v>
      </c>
    </row>
    <row r="106" spans="1:65" s="2" customFormat="1" ht="11.25">
      <c r="A106" s="37"/>
      <c r="B106" s="38"/>
      <c r="C106" s="39"/>
      <c r="D106" s="194" t="s">
        <v>172</v>
      </c>
      <c r="E106" s="39"/>
      <c r="F106" s="195" t="s">
        <v>6064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172</v>
      </c>
      <c r="AU106" s="20" t="s">
        <v>79</v>
      </c>
    </row>
    <row r="107" spans="1:65" s="2" customFormat="1" ht="49.15" customHeight="1">
      <c r="A107" s="37"/>
      <c r="B107" s="38"/>
      <c r="C107" s="233" t="s">
        <v>8</v>
      </c>
      <c r="D107" s="233" t="s">
        <v>502</v>
      </c>
      <c r="E107" s="234" t="s">
        <v>6067</v>
      </c>
      <c r="F107" s="235" t="s">
        <v>6068</v>
      </c>
      <c r="G107" s="236" t="s">
        <v>170</v>
      </c>
      <c r="H107" s="237">
        <v>2880</v>
      </c>
      <c r="I107" s="238"/>
      <c r="J107" s="239">
        <f>ROUND(I107*H107,2)</f>
        <v>0</v>
      </c>
      <c r="K107" s="235" t="s">
        <v>171</v>
      </c>
      <c r="L107" s="240"/>
      <c r="M107" s="241" t="s">
        <v>19</v>
      </c>
      <c r="N107" s="242" t="s">
        <v>41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297</v>
      </c>
      <c r="AT107" s="192" t="s">
        <v>502</v>
      </c>
      <c r="AU107" s="192" t="s">
        <v>79</v>
      </c>
      <c r="AY107" s="20" t="s">
        <v>165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79</v>
      </c>
      <c r="BK107" s="193">
        <f>ROUND(I107*H107,2)</f>
        <v>0</v>
      </c>
      <c r="BL107" s="20" t="s">
        <v>226</v>
      </c>
      <c r="BM107" s="192" t="s">
        <v>234</v>
      </c>
    </row>
    <row r="108" spans="1:65" s="2" customFormat="1" ht="37.9" customHeight="1">
      <c r="A108" s="37"/>
      <c r="B108" s="38"/>
      <c r="C108" s="181" t="s">
        <v>240</v>
      </c>
      <c r="D108" s="181" t="s">
        <v>167</v>
      </c>
      <c r="E108" s="182" t="s">
        <v>6062</v>
      </c>
      <c r="F108" s="183" t="s">
        <v>6063</v>
      </c>
      <c r="G108" s="184" t="s">
        <v>170</v>
      </c>
      <c r="H108" s="185">
        <v>950</v>
      </c>
      <c r="I108" s="186"/>
      <c r="J108" s="187">
        <f>ROUND(I108*H108,2)</f>
        <v>0</v>
      </c>
      <c r="K108" s="183" t="s">
        <v>171</v>
      </c>
      <c r="L108" s="42"/>
      <c r="M108" s="188" t="s">
        <v>19</v>
      </c>
      <c r="N108" s="189" t="s">
        <v>41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226</v>
      </c>
      <c r="AT108" s="192" t="s">
        <v>167</v>
      </c>
      <c r="AU108" s="192" t="s">
        <v>79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226</v>
      </c>
      <c r="BM108" s="192" t="s">
        <v>263</v>
      </c>
    </row>
    <row r="109" spans="1:65" s="2" customFormat="1" ht="11.25">
      <c r="A109" s="37"/>
      <c r="B109" s="38"/>
      <c r="C109" s="39"/>
      <c r="D109" s="194" t="s">
        <v>172</v>
      </c>
      <c r="E109" s="39"/>
      <c r="F109" s="195" t="s">
        <v>6064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172</v>
      </c>
      <c r="AU109" s="20" t="s">
        <v>79</v>
      </c>
    </row>
    <row r="110" spans="1:65" s="2" customFormat="1" ht="49.15" customHeight="1">
      <c r="A110" s="37"/>
      <c r="B110" s="38"/>
      <c r="C110" s="233" t="s">
        <v>214</v>
      </c>
      <c r="D110" s="233" t="s">
        <v>502</v>
      </c>
      <c r="E110" s="234" t="s">
        <v>6067</v>
      </c>
      <c r="F110" s="235" t="s">
        <v>6068</v>
      </c>
      <c r="G110" s="236" t="s">
        <v>170</v>
      </c>
      <c r="H110" s="237">
        <v>950</v>
      </c>
      <c r="I110" s="238"/>
      <c r="J110" s="239">
        <f>ROUND(I110*H110,2)</f>
        <v>0</v>
      </c>
      <c r="K110" s="235" t="s">
        <v>171</v>
      </c>
      <c r="L110" s="240"/>
      <c r="M110" s="241" t="s">
        <v>19</v>
      </c>
      <c r="N110" s="242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297</v>
      </c>
      <c r="AT110" s="192" t="s">
        <v>502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226</v>
      </c>
      <c r="BM110" s="192" t="s">
        <v>272</v>
      </c>
    </row>
    <row r="111" spans="1:65" s="13" customFormat="1" ht="11.25">
      <c r="B111" s="199"/>
      <c r="C111" s="200"/>
      <c r="D111" s="201" t="s">
        <v>181</v>
      </c>
      <c r="E111" s="202" t="s">
        <v>19</v>
      </c>
      <c r="F111" s="203" t="s">
        <v>6069</v>
      </c>
      <c r="G111" s="200"/>
      <c r="H111" s="204">
        <v>950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181</v>
      </c>
      <c r="AU111" s="210" t="s">
        <v>79</v>
      </c>
      <c r="AV111" s="13" t="s">
        <v>79</v>
      </c>
      <c r="AW111" s="13" t="s">
        <v>31</v>
      </c>
      <c r="AX111" s="13" t="s">
        <v>69</v>
      </c>
      <c r="AY111" s="210" t="s">
        <v>165</v>
      </c>
    </row>
    <row r="112" spans="1:65" s="15" customFormat="1" ht="11.25">
      <c r="B112" s="221"/>
      <c r="C112" s="222"/>
      <c r="D112" s="201" t="s">
        <v>181</v>
      </c>
      <c r="E112" s="223" t="s">
        <v>19</v>
      </c>
      <c r="F112" s="224" t="s">
        <v>184</v>
      </c>
      <c r="G112" s="222"/>
      <c r="H112" s="225">
        <v>950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181</v>
      </c>
      <c r="AU112" s="231" t="s">
        <v>79</v>
      </c>
      <c r="AV112" s="15" t="s">
        <v>88</v>
      </c>
      <c r="AW112" s="15" t="s">
        <v>31</v>
      </c>
      <c r="AX112" s="15" t="s">
        <v>73</v>
      </c>
      <c r="AY112" s="231" t="s">
        <v>165</v>
      </c>
    </row>
    <row r="113" spans="1:65" s="2" customFormat="1" ht="37.9" customHeight="1">
      <c r="A113" s="37"/>
      <c r="B113" s="38"/>
      <c r="C113" s="181" t="s">
        <v>238</v>
      </c>
      <c r="D113" s="181" t="s">
        <v>167</v>
      </c>
      <c r="E113" s="182" t="s">
        <v>6070</v>
      </c>
      <c r="F113" s="183" t="s">
        <v>6071</v>
      </c>
      <c r="G113" s="184" t="s">
        <v>170</v>
      </c>
      <c r="H113" s="185">
        <v>40</v>
      </c>
      <c r="I113" s="186"/>
      <c r="J113" s="187">
        <f>ROUND(I113*H113,2)</f>
        <v>0</v>
      </c>
      <c r="K113" s="183" t="s">
        <v>171</v>
      </c>
      <c r="L113" s="42"/>
      <c r="M113" s="188" t="s">
        <v>19</v>
      </c>
      <c r="N113" s="189" t="s">
        <v>41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226</v>
      </c>
      <c r="AT113" s="192" t="s">
        <v>167</v>
      </c>
      <c r="AU113" s="192" t="s">
        <v>79</v>
      </c>
      <c r="AY113" s="20" t="s">
        <v>165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226</v>
      </c>
      <c r="BM113" s="192" t="s">
        <v>284</v>
      </c>
    </row>
    <row r="114" spans="1:65" s="2" customFormat="1" ht="11.25">
      <c r="A114" s="37"/>
      <c r="B114" s="38"/>
      <c r="C114" s="39"/>
      <c r="D114" s="194" t="s">
        <v>172</v>
      </c>
      <c r="E114" s="39"/>
      <c r="F114" s="195" t="s">
        <v>6072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172</v>
      </c>
      <c r="AU114" s="20" t="s">
        <v>79</v>
      </c>
    </row>
    <row r="115" spans="1:65" s="2" customFormat="1" ht="49.15" customHeight="1">
      <c r="A115" s="37"/>
      <c r="B115" s="38"/>
      <c r="C115" s="233" t="s">
        <v>226</v>
      </c>
      <c r="D115" s="233" t="s">
        <v>502</v>
      </c>
      <c r="E115" s="234" t="s">
        <v>6073</v>
      </c>
      <c r="F115" s="235" t="s">
        <v>6074</v>
      </c>
      <c r="G115" s="236" t="s">
        <v>170</v>
      </c>
      <c r="H115" s="237">
        <v>40</v>
      </c>
      <c r="I115" s="238"/>
      <c r="J115" s="239">
        <f>ROUND(I115*H115,2)</f>
        <v>0</v>
      </c>
      <c r="K115" s="235" t="s">
        <v>3997</v>
      </c>
      <c r="L115" s="240"/>
      <c r="M115" s="241" t="s">
        <v>19</v>
      </c>
      <c r="N115" s="242" t="s">
        <v>41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297</v>
      </c>
      <c r="AT115" s="192" t="s">
        <v>502</v>
      </c>
      <c r="AU115" s="192" t="s">
        <v>79</v>
      </c>
      <c r="AY115" s="20" t="s">
        <v>165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226</v>
      </c>
      <c r="BM115" s="192" t="s">
        <v>297</v>
      </c>
    </row>
    <row r="116" spans="1:65" s="2" customFormat="1" ht="37.9" customHeight="1">
      <c r="A116" s="37"/>
      <c r="B116" s="38"/>
      <c r="C116" s="181" t="s">
        <v>269</v>
      </c>
      <c r="D116" s="181" t="s">
        <v>167</v>
      </c>
      <c r="E116" s="182" t="s">
        <v>6075</v>
      </c>
      <c r="F116" s="183" t="s">
        <v>6076</v>
      </c>
      <c r="G116" s="184" t="s">
        <v>170</v>
      </c>
      <c r="H116" s="185">
        <v>60</v>
      </c>
      <c r="I116" s="186"/>
      <c r="J116" s="187">
        <f>ROUND(I116*H116,2)</f>
        <v>0</v>
      </c>
      <c r="K116" s="183" t="s">
        <v>171</v>
      </c>
      <c r="L116" s="42"/>
      <c r="M116" s="188" t="s">
        <v>19</v>
      </c>
      <c r="N116" s="189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226</v>
      </c>
      <c r="AT116" s="192" t="s">
        <v>167</v>
      </c>
      <c r="AU116" s="192" t="s">
        <v>79</v>
      </c>
      <c r="AY116" s="20" t="s">
        <v>165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226</v>
      </c>
      <c r="BM116" s="192" t="s">
        <v>302</v>
      </c>
    </row>
    <row r="117" spans="1:65" s="2" customFormat="1" ht="11.25">
      <c r="A117" s="37"/>
      <c r="B117" s="38"/>
      <c r="C117" s="39"/>
      <c r="D117" s="194" t="s">
        <v>172</v>
      </c>
      <c r="E117" s="39"/>
      <c r="F117" s="195" t="s">
        <v>6077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172</v>
      </c>
      <c r="AU117" s="20" t="s">
        <v>79</v>
      </c>
    </row>
    <row r="118" spans="1:65" s="2" customFormat="1" ht="49.15" customHeight="1">
      <c r="A118" s="37"/>
      <c r="B118" s="38"/>
      <c r="C118" s="233" t="s">
        <v>281</v>
      </c>
      <c r="D118" s="233" t="s">
        <v>502</v>
      </c>
      <c r="E118" s="234" t="s">
        <v>6078</v>
      </c>
      <c r="F118" s="235" t="s">
        <v>6079</v>
      </c>
      <c r="G118" s="236" t="s">
        <v>170</v>
      </c>
      <c r="H118" s="237">
        <v>60</v>
      </c>
      <c r="I118" s="238"/>
      <c r="J118" s="239">
        <f>ROUND(I118*H118,2)</f>
        <v>0</v>
      </c>
      <c r="K118" s="235" t="s">
        <v>3997</v>
      </c>
      <c r="L118" s="240"/>
      <c r="M118" s="241" t="s">
        <v>19</v>
      </c>
      <c r="N118" s="242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297</v>
      </c>
      <c r="AT118" s="192" t="s">
        <v>502</v>
      </c>
      <c r="AU118" s="192" t="s">
        <v>79</v>
      </c>
      <c r="AY118" s="20" t="s">
        <v>165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226</v>
      </c>
      <c r="BM118" s="192" t="s">
        <v>312</v>
      </c>
    </row>
    <row r="119" spans="1:65" s="2" customFormat="1" ht="37.9" customHeight="1">
      <c r="A119" s="37"/>
      <c r="B119" s="38"/>
      <c r="C119" s="181" t="s">
        <v>287</v>
      </c>
      <c r="D119" s="181" t="s">
        <v>167</v>
      </c>
      <c r="E119" s="182" t="s">
        <v>6080</v>
      </c>
      <c r="F119" s="183" t="s">
        <v>6081</v>
      </c>
      <c r="G119" s="184" t="s">
        <v>170</v>
      </c>
      <c r="H119" s="185">
        <v>120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226</v>
      </c>
      <c r="AT119" s="192" t="s">
        <v>167</v>
      </c>
      <c r="AU119" s="192" t="s">
        <v>79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226</v>
      </c>
      <c r="BM119" s="192" t="s">
        <v>318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6082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79</v>
      </c>
    </row>
    <row r="121" spans="1:65" s="2" customFormat="1" ht="49.15" customHeight="1">
      <c r="A121" s="37"/>
      <c r="B121" s="38"/>
      <c r="C121" s="233" t="s">
        <v>294</v>
      </c>
      <c r="D121" s="233" t="s">
        <v>502</v>
      </c>
      <c r="E121" s="234" t="s">
        <v>6083</v>
      </c>
      <c r="F121" s="235" t="s">
        <v>6084</v>
      </c>
      <c r="G121" s="236" t="s">
        <v>170</v>
      </c>
      <c r="H121" s="237">
        <v>120</v>
      </c>
      <c r="I121" s="238"/>
      <c r="J121" s="239">
        <f>ROUND(I121*H121,2)</f>
        <v>0</v>
      </c>
      <c r="K121" s="235" t="s">
        <v>3997</v>
      </c>
      <c r="L121" s="240"/>
      <c r="M121" s="241" t="s">
        <v>19</v>
      </c>
      <c r="N121" s="242" t="s">
        <v>41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297</v>
      </c>
      <c r="AT121" s="192" t="s">
        <v>502</v>
      </c>
      <c r="AU121" s="192" t="s">
        <v>79</v>
      </c>
      <c r="AY121" s="20" t="s">
        <v>165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226</v>
      </c>
      <c r="BM121" s="192" t="s">
        <v>324</v>
      </c>
    </row>
    <row r="122" spans="1:65" s="2" customFormat="1" ht="37.9" customHeight="1">
      <c r="A122" s="37"/>
      <c r="B122" s="38"/>
      <c r="C122" s="181" t="s">
        <v>7</v>
      </c>
      <c r="D122" s="181" t="s">
        <v>167</v>
      </c>
      <c r="E122" s="182" t="s">
        <v>6080</v>
      </c>
      <c r="F122" s="183" t="s">
        <v>6081</v>
      </c>
      <c r="G122" s="184" t="s">
        <v>170</v>
      </c>
      <c r="H122" s="185">
        <v>80</v>
      </c>
      <c r="I122" s="186"/>
      <c r="J122" s="187">
        <f>ROUND(I122*H122,2)</f>
        <v>0</v>
      </c>
      <c r="K122" s="183" t="s">
        <v>171</v>
      </c>
      <c r="L122" s="42"/>
      <c r="M122" s="188" t="s">
        <v>19</v>
      </c>
      <c r="N122" s="189" t="s">
        <v>41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226</v>
      </c>
      <c r="AT122" s="192" t="s">
        <v>167</v>
      </c>
      <c r="AU122" s="192" t="s">
        <v>79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226</v>
      </c>
      <c r="BM122" s="192" t="s">
        <v>330</v>
      </c>
    </row>
    <row r="123" spans="1:65" s="2" customFormat="1" ht="11.25">
      <c r="A123" s="37"/>
      <c r="B123" s="38"/>
      <c r="C123" s="39"/>
      <c r="D123" s="194" t="s">
        <v>172</v>
      </c>
      <c r="E123" s="39"/>
      <c r="F123" s="195" t="s">
        <v>6082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172</v>
      </c>
      <c r="AU123" s="20" t="s">
        <v>79</v>
      </c>
    </row>
    <row r="124" spans="1:65" s="2" customFormat="1" ht="49.15" customHeight="1">
      <c r="A124" s="37"/>
      <c r="B124" s="38"/>
      <c r="C124" s="233" t="s">
        <v>309</v>
      </c>
      <c r="D124" s="233" t="s">
        <v>502</v>
      </c>
      <c r="E124" s="234" t="s">
        <v>6085</v>
      </c>
      <c r="F124" s="235" t="s">
        <v>6086</v>
      </c>
      <c r="G124" s="236" t="s">
        <v>170</v>
      </c>
      <c r="H124" s="237">
        <v>80</v>
      </c>
      <c r="I124" s="238"/>
      <c r="J124" s="239">
        <f>ROUND(I124*H124,2)</f>
        <v>0</v>
      </c>
      <c r="K124" s="235" t="s">
        <v>171</v>
      </c>
      <c r="L124" s="240"/>
      <c r="M124" s="241" t="s">
        <v>19</v>
      </c>
      <c r="N124" s="242" t="s">
        <v>41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297</v>
      </c>
      <c r="AT124" s="192" t="s">
        <v>502</v>
      </c>
      <c r="AU124" s="192" t="s">
        <v>79</v>
      </c>
      <c r="AY124" s="20" t="s">
        <v>165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226</v>
      </c>
      <c r="BM124" s="192" t="s">
        <v>335</v>
      </c>
    </row>
    <row r="125" spans="1:65" s="2" customFormat="1" ht="37.9" customHeight="1">
      <c r="A125" s="37"/>
      <c r="B125" s="38"/>
      <c r="C125" s="181" t="s">
        <v>315</v>
      </c>
      <c r="D125" s="181" t="s">
        <v>167</v>
      </c>
      <c r="E125" s="182" t="s">
        <v>6080</v>
      </c>
      <c r="F125" s="183" t="s">
        <v>6081</v>
      </c>
      <c r="G125" s="184" t="s">
        <v>170</v>
      </c>
      <c r="H125" s="185">
        <v>80</v>
      </c>
      <c r="I125" s="186"/>
      <c r="J125" s="187">
        <f>ROUND(I125*H125,2)</f>
        <v>0</v>
      </c>
      <c r="K125" s="183" t="s">
        <v>171</v>
      </c>
      <c r="L125" s="42"/>
      <c r="M125" s="188" t="s">
        <v>19</v>
      </c>
      <c r="N125" s="189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226</v>
      </c>
      <c r="AT125" s="192" t="s">
        <v>167</v>
      </c>
      <c r="AU125" s="192" t="s">
        <v>79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226</v>
      </c>
      <c r="BM125" s="192" t="s">
        <v>351</v>
      </c>
    </row>
    <row r="126" spans="1:65" s="2" customFormat="1" ht="11.25">
      <c r="A126" s="37"/>
      <c r="B126" s="38"/>
      <c r="C126" s="39"/>
      <c r="D126" s="194" t="s">
        <v>172</v>
      </c>
      <c r="E126" s="39"/>
      <c r="F126" s="195" t="s">
        <v>6082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172</v>
      </c>
      <c r="AU126" s="20" t="s">
        <v>79</v>
      </c>
    </row>
    <row r="127" spans="1:65" s="2" customFormat="1" ht="49.15" customHeight="1">
      <c r="A127" s="37"/>
      <c r="B127" s="38"/>
      <c r="C127" s="233" t="s">
        <v>234</v>
      </c>
      <c r="D127" s="233" t="s">
        <v>502</v>
      </c>
      <c r="E127" s="234" t="s">
        <v>6087</v>
      </c>
      <c r="F127" s="235" t="s">
        <v>6088</v>
      </c>
      <c r="G127" s="236" t="s">
        <v>170</v>
      </c>
      <c r="H127" s="237">
        <v>80</v>
      </c>
      <c r="I127" s="238"/>
      <c r="J127" s="239">
        <f>ROUND(I127*H127,2)</f>
        <v>0</v>
      </c>
      <c r="K127" s="235" t="s">
        <v>171</v>
      </c>
      <c r="L127" s="240"/>
      <c r="M127" s="241" t="s">
        <v>19</v>
      </c>
      <c r="N127" s="242" t="s">
        <v>41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297</v>
      </c>
      <c r="AT127" s="192" t="s">
        <v>502</v>
      </c>
      <c r="AU127" s="192" t="s">
        <v>79</v>
      </c>
      <c r="AY127" s="20" t="s">
        <v>165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226</v>
      </c>
      <c r="BM127" s="192" t="s">
        <v>360</v>
      </c>
    </row>
    <row r="128" spans="1:65" s="2" customFormat="1" ht="37.9" customHeight="1">
      <c r="A128" s="37"/>
      <c r="B128" s="38"/>
      <c r="C128" s="181" t="s">
        <v>327</v>
      </c>
      <c r="D128" s="181" t="s">
        <v>167</v>
      </c>
      <c r="E128" s="182" t="s">
        <v>6089</v>
      </c>
      <c r="F128" s="183" t="s">
        <v>6090</v>
      </c>
      <c r="G128" s="184" t="s">
        <v>170</v>
      </c>
      <c r="H128" s="185">
        <v>130</v>
      </c>
      <c r="I128" s="186"/>
      <c r="J128" s="187">
        <f>ROUND(I128*H128,2)</f>
        <v>0</v>
      </c>
      <c r="K128" s="183" t="s">
        <v>171</v>
      </c>
      <c r="L128" s="42"/>
      <c r="M128" s="188" t="s">
        <v>19</v>
      </c>
      <c r="N128" s="189" t="s">
        <v>41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226</v>
      </c>
      <c r="AT128" s="192" t="s">
        <v>167</v>
      </c>
      <c r="AU128" s="192" t="s">
        <v>79</v>
      </c>
      <c r="AY128" s="20" t="s">
        <v>165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226</v>
      </c>
      <c r="BM128" s="192" t="s">
        <v>388</v>
      </c>
    </row>
    <row r="129" spans="1:65" s="2" customFormat="1" ht="11.25">
      <c r="A129" s="37"/>
      <c r="B129" s="38"/>
      <c r="C129" s="39"/>
      <c r="D129" s="194" t="s">
        <v>172</v>
      </c>
      <c r="E129" s="39"/>
      <c r="F129" s="195" t="s">
        <v>6091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172</v>
      </c>
      <c r="AU129" s="20" t="s">
        <v>79</v>
      </c>
    </row>
    <row r="130" spans="1:65" s="2" customFormat="1" ht="44.25" customHeight="1">
      <c r="A130" s="37"/>
      <c r="B130" s="38"/>
      <c r="C130" s="233" t="s">
        <v>263</v>
      </c>
      <c r="D130" s="233" t="s">
        <v>502</v>
      </c>
      <c r="E130" s="234" t="s">
        <v>6092</v>
      </c>
      <c r="F130" s="235" t="s">
        <v>6093</v>
      </c>
      <c r="G130" s="236" t="s">
        <v>170</v>
      </c>
      <c r="H130" s="237">
        <v>130</v>
      </c>
      <c r="I130" s="238"/>
      <c r="J130" s="239">
        <f>ROUND(I130*H130,2)</f>
        <v>0</v>
      </c>
      <c r="K130" s="235" t="s">
        <v>171</v>
      </c>
      <c r="L130" s="240"/>
      <c r="M130" s="241" t="s">
        <v>19</v>
      </c>
      <c r="N130" s="242" t="s">
        <v>41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297</v>
      </c>
      <c r="AT130" s="192" t="s">
        <v>502</v>
      </c>
      <c r="AU130" s="192" t="s">
        <v>79</v>
      </c>
      <c r="AY130" s="20" t="s">
        <v>165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226</v>
      </c>
      <c r="BM130" s="192" t="s">
        <v>400</v>
      </c>
    </row>
    <row r="131" spans="1:65" s="2" customFormat="1" ht="37.9" customHeight="1">
      <c r="A131" s="37"/>
      <c r="B131" s="38"/>
      <c r="C131" s="181" t="s">
        <v>338</v>
      </c>
      <c r="D131" s="181" t="s">
        <v>167</v>
      </c>
      <c r="E131" s="182" t="s">
        <v>6089</v>
      </c>
      <c r="F131" s="183" t="s">
        <v>6090</v>
      </c>
      <c r="G131" s="184" t="s">
        <v>170</v>
      </c>
      <c r="H131" s="185">
        <v>130</v>
      </c>
      <c r="I131" s="186"/>
      <c r="J131" s="187">
        <f>ROUND(I131*H131,2)</f>
        <v>0</v>
      </c>
      <c r="K131" s="183" t="s">
        <v>171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226</v>
      </c>
      <c r="AT131" s="192" t="s">
        <v>167</v>
      </c>
      <c r="AU131" s="192" t="s">
        <v>79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226</v>
      </c>
      <c r="BM131" s="192" t="s">
        <v>421</v>
      </c>
    </row>
    <row r="132" spans="1:65" s="2" customFormat="1" ht="11.25">
      <c r="A132" s="37"/>
      <c r="B132" s="38"/>
      <c r="C132" s="39"/>
      <c r="D132" s="194" t="s">
        <v>172</v>
      </c>
      <c r="E132" s="39"/>
      <c r="F132" s="195" t="s">
        <v>6091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172</v>
      </c>
      <c r="AU132" s="20" t="s">
        <v>79</v>
      </c>
    </row>
    <row r="133" spans="1:65" s="2" customFormat="1" ht="44.25" customHeight="1">
      <c r="A133" s="37"/>
      <c r="B133" s="38"/>
      <c r="C133" s="233" t="s">
        <v>272</v>
      </c>
      <c r="D133" s="233" t="s">
        <v>502</v>
      </c>
      <c r="E133" s="234" t="s">
        <v>6094</v>
      </c>
      <c r="F133" s="235" t="s">
        <v>6095</v>
      </c>
      <c r="G133" s="236" t="s">
        <v>170</v>
      </c>
      <c r="H133" s="237">
        <v>130</v>
      </c>
      <c r="I133" s="238"/>
      <c r="J133" s="239">
        <f>ROUND(I133*H133,2)</f>
        <v>0</v>
      </c>
      <c r="K133" s="235" t="s">
        <v>171</v>
      </c>
      <c r="L133" s="240"/>
      <c r="M133" s="241" t="s">
        <v>19</v>
      </c>
      <c r="N133" s="242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297</v>
      </c>
      <c r="AT133" s="192" t="s">
        <v>502</v>
      </c>
      <c r="AU133" s="192" t="s">
        <v>79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226</v>
      </c>
      <c r="BM133" s="192" t="s">
        <v>429</v>
      </c>
    </row>
    <row r="134" spans="1:65" s="2" customFormat="1" ht="37.9" customHeight="1">
      <c r="A134" s="37"/>
      <c r="B134" s="38"/>
      <c r="C134" s="181" t="s">
        <v>348</v>
      </c>
      <c r="D134" s="181" t="s">
        <v>167</v>
      </c>
      <c r="E134" s="182" t="s">
        <v>6089</v>
      </c>
      <c r="F134" s="183" t="s">
        <v>6090</v>
      </c>
      <c r="G134" s="184" t="s">
        <v>170</v>
      </c>
      <c r="H134" s="185">
        <v>140</v>
      </c>
      <c r="I134" s="186"/>
      <c r="J134" s="187">
        <f>ROUND(I134*H134,2)</f>
        <v>0</v>
      </c>
      <c r="K134" s="183" t="s">
        <v>171</v>
      </c>
      <c r="L134" s="42"/>
      <c r="M134" s="188" t="s">
        <v>19</v>
      </c>
      <c r="N134" s="189" t="s">
        <v>41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226</v>
      </c>
      <c r="AT134" s="192" t="s">
        <v>167</v>
      </c>
      <c r="AU134" s="192" t="s">
        <v>79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226</v>
      </c>
      <c r="BM134" s="192" t="s">
        <v>436</v>
      </c>
    </row>
    <row r="135" spans="1:65" s="2" customFormat="1" ht="11.25">
      <c r="A135" s="37"/>
      <c r="B135" s="38"/>
      <c r="C135" s="39"/>
      <c r="D135" s="194" t="s">
        <v>172</v>
      </c>
      <c r="E135" s="39"/>
      <c r="F135" s="195" t="s">
        <v>6091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172</v>
      </c>
      <c r="AU135" s="20" t="s">
        <v>79</v>
      </c>
    </row>
    <row r="136" spans="1:65" s="2" customFormat="1" ht="49.15" customHeight="1">
      <c r="A136" s="37"/>
      <c r="B136" s="38"/>
      <c r="C136" s="233" t="s">
        <v>284</v>
      </c>
      <c r="D136" s="233" t="s">
        <v>502</v>
      </c>
      <c r="E136" s="234" t="s">
        <v>6096</v>
      </c>
      <c r="F136" s="235" t="s">
        <v>6097</v>
      </c>
      <c r="G136" s="236" t="s">
        <v>170</v>
      </c>
      <c r="H136" s="237">
        <v>140</v>
      </c>
      <c r="I136" s="238"/>
      <c r="J136" s="239">
        <f>ROUND(I136*H136,2)</f>
        <v>0</v>
      </c>
      <c r="K136" s="235" t="s">
        <v>3997</v>
      </c>
      <c r="L136" s="240"/>
      <c r="M136" s="241" t="s">
        <v>19</v>
      </c>
      <c r="N136" s="242" t="s">
        <v>41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297</v>
      </c>
      <c r="AT136" s="192" t="s">
        <v>502</v>
      </c>
      <c r="AU136" s="192" t="s">
        <v>79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226</v>
      </c>
      <c r="BM136" s="192" t="s">
        <v>441</v>
      </c>
    </row>
    <row r="137" spans="1:65" s="2" customFormat="1" ht="37.9" customHeight="1">
      <c r="A137" s="37"/>
      <c r="B137" s="38"/>
      <c r="C137" s="181" t="s">
        <v>372</v>
      </c>
      <c r="D137" s="181" t="s">
        <v>167</v>
      </c>
      <c r="E137" s="182" t="s">
        <v>6098</v>
      </c>
      <c r="F137" s="183" t="s">
        <v>6099</v>
      </c>
      <c r="G137" s="184" t="s">
        <v>170</v>
      </c>
      <c r="H137" s="185">
        <v>90</v>
      </c>
      <c r="I137" s="186"/>
      <c r="J137" s="187">
        <f>ROUND(I137*H137,2)</f>
        <v>0</v>
      </c>
      <c r="K137" s="183" t="s">
        <v>171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226</v>
      </c>
      <c r="AT137" s="192" t="s">
        <v>167</v>
      </c>
      <c r="AU137" s="192" t="s">
        <v>79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226</v>
      </c>
      <c r="BM137" s="192" t="s">
        <v>446</v>
      </c>
    </row>
    <row r="138" spans="1:65" s="2" customFormat="1" ht="11.25">
      <c r="A138" s="37"/>
      <c r="B138" s="38"/>
      <c r="C138" s="39"/>
      <c r="D138" s="194" t="s">
        <v>172</v>
      </c>
      <c r="E138" s="39"/>
      <c r="F138" s="195" t="s">
        <v>6100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172</v>
      </c>
      <c r="AU138" s="20" t="s">
        <v>79</v>
      </c>
    </row>
    <row r="139" spans="1:65" s="2" customFormat="1" ht="49.15" customHeight="1">
      <c r="A139" s="37"/>
      <c r="B139" s="38"/>
      <c r="C139" s="233" t="s">
        <v>297</v>
      </c>
      <c r="D139" s="233" t="s">
        <v>502</v>
      </c>
      <c r="E139" s="234" t="s">
        <v>6101</v>
      </c>
      <c r="F139" s="235" t="s">
        <v>6102</v>
      </c>
      <c r="G139" s="236" t="s">
        <v>170</v>
      </c>
      <c r="H139" s="237">
        <v>90</v>
      </c>
      <c r="I139" s="238"/>
      <c r="J139" s="239">
        <f>ROUND(I139*H139,2)</f>
        <v>0</v>
      </c>
      <c r="K139" s="235" t="s">
        <v>3997</v>
      </c>
      <c r="L139" s="240"/>
      <c r="M139" s="241" t="s">
        <v>19</v>
      </c>
      <c r="N139" s="242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297</v>
      </c>
      <c r="AT139" s="192" t="s">
        <v>502</v>
      </c>
      <c r="AU139" s="192" t="s">
        <v>79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226</v>
      </c>
      <c r="BM139" s="192" t="s">
        <v>452</v>
      </c>
    </row>
    <row r="140" spans="1:65" s="2" customFormat="1" ht="37.9" customHeight="1">
      <c r="A140" s="37"/>
      <c r="B140" s="38"/>
      <c r="C140" s="181" t="s">
        <v>385</v>
      </c>
      <c r="D140" s="181" t="s">
        <v>167</v>
      </c>
      <c r="E140" s="182" t="s">
        <v>6098</v>
      </c>
      <c r="F140" s="183" t="s">
        <v>6099</v>
      </c>
      <c r="G140" s="184" t="s">
        <v>170</v>
      </c>
      <c r="H140" s="185">
        <v>40</v>
      </c>
      <c r="I140" s="186"/>
      <c r="J140" s="187">
        <f>ROUND(I140*H140,2)</f>
        <v>0</v>
      </c>
      <c r="K140" s="183" t="s">
        <v>171</v>
      </c>
      <c r="L140" s="42"/>
      <c r="M140" s="188" t="s">
        <v>19</v>
      </c>
      <c r="N140" s="189" t="s">
        <v>41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226</v>
      </c>
      <c r="AT140" s="192" t="s">
        <v>167</v>
      </c>
      <c r="AU140" s="192" t="s">
        <v>79</v>
      </c>
      <c r="AY140" s="20" t="s">
        <v>165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226</v>
      </c>
      <c r="BM140" s="192" t="s">
        <v>457</v>
      </c>
    </row>
    <row r="141" spans="1:65" s="2" customFormat="1" ht="11.25">
      <c r="A141" s="37"/>
      <c r="B141" s="38"/>
      <c r="C141" s="39"/>
      <c r="D141" s="194" t="s">
        <v>172</v>
      </c>
      <c r="E141" s="39"/>
      <c r="F141" s="195" t="s">
        <v>6100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172</v>
      </c>
      <c r="AU141" s="20" t="s">
        <v>79</v>
      </c>
    </row>
    <row r="142" spans="1:65" s="2" customFormat="1" ht="49.15" customHeight="1">
      <c r="A142" s="37"/>
      <c r="B142" s="38"/>
      <c r="C142" s="233" t="s">
        <v>302</v>
      </c>
      <c r="D142" s="233" t="s">
        <v>502</v>
      </c>
      <c r="E142" s="234" t="s">
        <v>6103</v>
      </c>
      <c r="F142" s="235" t="s">
        <v>6104</v>
      </c>
      <c r="G142" s="236" t="s">
        <v>170</v>
      </c>
      <c r="H142" s="237">
        <v>40</v>
      </c>
      <c r="I142" s="238"/>
      <c r="J142" s="239">
        <f>ROUND(I142*H142,2)</f>
        <v>0</v>
      </c>
      <c r="K142" s="235" t="s">
        <v>171</v>
      </c>
      <c r="L142" s="240"/>
      <c r="M142" s="241" t="s">
        <v>19</v>
      </c>
      <c r="N142" s="242" t="s">
        <v>41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297</v>
      </c>
      <c r="AT142" s="192" t="s">
        <v>502</v>
      </c>
      <c r="AU142" s="192" t="s">
        <v>79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226</v>
      </c>
      <c r="BM142" s="192" t="s">
        <v>462</v>
      </c>
    </row>
    <row r="143" spans="1:65" s="2" customFormat="1" ht="49.15" customHeight="1">
      <c r="A143" s="37"/>
      <c r="B143" s="38"/>
      <c r="C143" s="181" t="s">
        <v>397</v>
      </c>
      <c r="D143" s="181" t="s">
        <v>167</v>
      </c>
      <c r="E143" s="182" t="s">
        <v>6105</v>
      </c>
      <c r="F143" s="183" t="s">
        <v>6106</v>
      </c>
      <c r="G143" s="184" t="s">
        <v>170</v>
      </c>
      <c r="H143" s="185">
        <v>2750</v>
      </c>
      <c r="I143" s="186"/>
      <c r="J143" s="187">
        <f>ROUND(I143*H143,2)</f>
        <v>0</v>
      </c>
      <c r="K143" s="183" t="s">
        <v>171</v>
      </c>
      <c r="L143" s="42"/>
      <c r="M143" s="188" t="s">
        <v>19</v>
      </c>
      <c r="N143" s="189" t="s">
        <v>41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226</v>
      </c>
      <c r="AT143" s="192" t="s">
        <v>167</v>
      </c>
      <c r="AU143" s="192" t="s">
        <v>79</v>
      </c>
      <c r="AY143" s="20" t="s">
        <v>165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226</v>
      </c>
      <c r="BM143" s="192" t="s">
        <v>466</v>
      </c>
    </row>
    <row r="144" spans="1:65" s="2" customFormat="1" ht="11.25">
      <c r="A144" s="37"/>
      <c r="B144" s="38"/>
      <c r="C144" s="39"/>
      <c r="D144" s="194" t="s">
        <v>172</v>
      </c>
      <c r="E144" s="39"/>
      <c r="F144" s="195" t="s">
        <v>6107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172</v>
      </c>
      <c r="AU144" s="20" t="s">
        <v>79</v>
      </c>
    </row>
    <row r="145" spans="1:65" s="2" customFormat="1" ht="49.15" customHeight="1">
      <c r="A145" s="37"/>
      <c r="B145" s="38"/>
      <c r="C145" s="233" t="s">
        <v>312</v>
      </c>
      <c r="D145" s="233" t="s">
        <v>502</v>
      </c>
      <c r="E145" s="234" t="s">
        <v>6108</v>
      </c>
      <c r="F145" s="235" t="s">
        <v>6109</v>
      </c>
      <c r="G145" s="236" t="s">
        <v>170</v>
      </c>
      <c r="H145" s="237">
        <v>2750</v>
      </c>
      <c r="I145" s="238"/>
      <c r="J145" s="239">
        <f>ROUND(I145*H145,2)</f>
        <v>0</v>
      </c>
      <c r="K145" s="235" t="s">
        <v>171</v>
      </c>
      <c r="L145" s="240"/>
      <c r="M145" s="241" t="s">
        <v>19</v>
      </c>
      <c r="N145" s="242" t="s">
        <v>41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297</v>
      </c>
      <c r="AT145" s="192" t="s">
        <v>502</v>
      </c>
      <c r="AU145" s="192" t="s">
        <v>79</v>
      </c>
      <c r="AY145" s="20" t="s">
        <v>165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226</v>
      </c>
      <c r="BM145" s="192" t="s">
        <v>472</v>
      </c>
    </row>
    <row r="146" spans="1:65" s="2" customFormat="1" ht="49.15" customHeight="1">
      <c r="A146" s="37"/>
      <c r="B146" s="38"/>
      <c r="C146" s="181" t="s">
        <v>426</v>
      </c>
      <c r="D146" s="181" t="s">
        <v>167</v>
      </c>
      <c r="E146" s="182" t="s">
        <v>6110</v>
      </c>
      <c r="F146" s="183" t="s">
        <v>6111</v>
      </c>
      <c r="G146" s="184" t="s">
        <v>170</v>
      </c>
      <c r="H146" s="185">
        <v>100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226</v>
      </c>
      <c r="AT146" s="192" t="s">
        <v>167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226</v>
      </c>
      <c r="BM146" s="192" t="s">
        <v>477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6112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79</v>
      </c>
    </row>
    <row r="148" spans="1:65" s="2" customFormat="1" ht="49.15" customHeight="1">
      <c r="A148" s="37"/>
      <c r="B148" s="38"/>
      <c r="C148" s="233" t="s">
        <v>318</v>
      </c>
      <c r="D148" s="233" t="s">
        <v>502</v>
      </c>
      <c r="E148" s="234" t="s">
        <v>6113</v>
      </c>
      <c r="F148" s="235" t="s">
        <v>6114</v>
      </c>
      <c r="G148" s="236" t="s">
        <v>170</v>
      </c>
      <c r="H148" s="237">
        <v>100</v>
      </c>
      <c r="I148" s="238"/>
      <c r="J148" s="239">
        <f>ROUND(I148*H148,2)</f>
        <v>0</v>
      </c>
      <c r="K148" s="235" t="s">
        <v>3997</v>
      </c>
      <c r="L148" s="240"/>
      <c r="M148" s="241" t="s">
        <v>19</v>
      </c>
      <c r="N148" s="242" t="s">
        <v>41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297</v>
      </c>
      <c r="AT148" s="192" t="s">
        <v>502</v>
      </c>
      <c r="AU148" s="192" t="s">
        <v>79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226</v>
      </c>
      <c r="BM148" s="192" t="s">
        <v>483</v>
      </c>
    </row>
    <row r="149" spans="1:65" s="2" customFormat="1" ht="49.15" customHeight="1">
      <c r="A149" s="37"/>
      <c r="B149" s="38"/>
      <c r="C149" s="181" t="s">
        <v>438</v>
      </c>
      <c r="D149" s="181" t="s">
        <v>167</v>
      </c>
      <c r="E149" s="182" t="s">
        <v>6115</v>
      </c>
      <c r="F149" s="183" t="s">
        <v>6116</v>
      </c>
      <c r="G149" s="184" t="s">
        <v>170</v>
      </c>
      <c r="H149" s="185">
        <v>50</v>
      </c>
      <c r="I149" s="186"/>
      <c r="J149" s="187">
        <f>ROUND(I149*H149,2)</f>
        <v>0</v>
      </c>
      <c r="K149" s="183" t="s">
        <v>171</v>
      </c>
      <c r="L149" s="42"/>
      <c r="M149" s="188" t="s">
        <v>19</v>
      </c>
      <c r="N149" s="189" t="s">
        <v>41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226</v>
      </c>
      <c r="AT149" s="192" t="s">
        <v>167</v>
      </c>
      <c r="AU149" s="192" t="s">
        <v>79</v>
      </c>
      <c r="AY149" s="20" t="s">
        <v>165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79</v>
      </c>
      <c r="BK149" s="193">
        <f>ROUND(I149*H149,2)</f>
        <v>0</v>
      </c>
      <c r="BL149" s="20" t="s">
        <v>226</v>
      </c>
      <c r="BM149" s="192" t="s">
        <v>488</v>
      </c>
    </row>
    <row r="150" spans="1:65" s="2" customFormat="1" ht="11.25">
      <c r="A150" s="37"/>
      <c r="B150" s="38"/>
      <c r="C150" s="39"/>
      <c r="D150" s="194" t="s">
        <v>172</v>
      </c>
      <c r="E150" s="39"/>
      <c r="F150" s="195" t="s">
        <v>6117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172</v>
      </c>
      <c r="AU150" s="20" t="s">
        <v>79</v>
      </c>
    </row>
    <row r="151" spans="1:65" s="2" customFormat="1" ht="49.15" customHeight="1">
      <c r="A151" s="37"/>
      <c r="B151" s="38"/>
      <c r="C151" s="233" t="s">
        <v>324</v>
      </c>
      <c r="D151" s="233" t="s">
        <v>502</v>
      </c>
      <c r="E151" s="234" t="s">
        <v>6118</v>
      </c>
      <c r="F151" s="235" t="s">
        <v>6119</v>
      </c>
      <c r="G151" s="236" t="s">
        <v>170</v>
      </c>
      <c r="H151" s="237">
        <v>50</v>
      </c>
      <c r="I151" s="238"/>
      <c r="J151" s="239">
        <f>ROUND(I151*H151,2)</f>
        <v>0</v>
      </c>
      <c r="K151" s="235" t="s">
        <v>171</v>
      </c>
      <c r="L151" s="240"/>
      <c r="M151" s="241" t="s">
        <v>19</v>
      </c>
      <c r="N151" s="242" t="s">
        <v>41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297</v>
      </c>
      <c r="AT151" s="192" t="s">
        <v>502</v>
      </c>
      <c r="AU151" s="192" t="s">
        <v>79</v>
      </c>
      <c r="AY151" s="20" t="s">
        <v>165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226</v>
      </c>
      <c r="BM151" s="192" t="s">
        <v>493</v>
      </c>
    </row>
    <row r="152" spans="1:65" s="2" customFormat="1" ht="49.15" customHeight="1">
      <c r="A152" s="37"/>
      <c r="B152" s="38"/>
      <c r="C152" s="181" t="s">
        <v>449</v>
      </c>
      <c r="D152" s="181" t="s">
        <v>167</v>
      </c>
      <c r="E152" s="182" t="s">
        <v>6120</v>
      </c>
      <c r="F152" s="183" t="s">
        <v>6121</v>
      </c>
      <c r="G152" s="184" t="s">
        <v>170</v>
      </c>
      <c r="H152" s="185">
        <v>50</v>
      </c>
      <c r="I152" s="186"/>
      <c r="J152" s="187">
        <f>ROUND(I152*H152,2)</f>
        <v>0</v>
      </c>
      <c r="K152" s="183" t="s">
        <v>171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226</v>
      </c>
      <c r="AT152" s="192" t="s">
        <v>167</v>
      </c>
      <c r="AU152" s="192" t="s">
        <v>79</v>
      </c>
      <c r="AY152" s="20" t="s">
        <v>165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226</v>
      </c>
      <c r="BM152" s="192" t="s">
        <v>714</v>
      </c>
    </row>
    <row r="153" spans="1:65" s="2" customFormat="1" ht="11.25">
      <c r="A153" s="37"/>
      <c r="B153" s="38"/>
      <c r="C153" s="39"/>
      <c r="D153" s="194" t="s">
        <v>172</v>
      </c>
      <c r="E153" s="39"/>
      <c r="F153" s="195" t="s">
        <v>6122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172</v>
      </c>
      <c r="AU153" s="20" t="s">
        <v>79</v>
      </c>
    </row>
    <row r="154" spans="1:65" s="2" customFormat="1" ht="24.2" customHeight="1">
      <c r="A154" s="37"/>
      <c r="B154" s="38"/>
      <c r="C154" s="233" t="s">
        <v>330</v>
      </c>
      <c r="D154" s="233" t="s">
        <v>502</v>
      </c>
      <c r="E154" s="234" t="s">
        <v>6123</v>
      </c>
      <c r="F154" s="235" t="s">
        <v>6124</v>
      </c>
      <c r="G154" s="236" t="s">
        <v>170</v>
      </c>
      <c r="H154" s="237">
        <v>50</v>
      </c>
      <c r="I154" s="238"/>
      <c r="J154" s="239">
        <f>ROUND(I154*H154,2)</f>
        <v>0</v>
      </c>
      <c r="K154" s="235" t="s">
        <v>171</v>
      </c>
      <c r="L154" s="240"/>
      <c r="M154" s="241" t="s">
        <v>19</v>
      </c>
      <c r="N154" s="242" t="s">
        <v>41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297</v>
      </c>
      <c r="AT154" s="192" t="s">
        <v>502</v>
      </c>
      <c r="AU154" s="192" t="s">
        <v>79</v>
      </c>
      <c r="AY154" s="20" t="s">
        <v>165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226</v>
      </c>
      <c r="BM154" s="192" t="s">
        <v>498</v>
      </c>
    </row>
    <row r="155" spans="1:65" s="2" customFormat="1" ht="49.15" customHeight="1">
      <c r="A155" s="37"/>
      <c r="B155" s="38"/>
      <c r="C155" s="181" t="s">
        <v>459</v>
      </c>
      <c r="D155" s="181" t="s">
        <v>167</v>
      </c>
      <c r="E155" s="182" t="s">
        <v>6057</v>
      </c>
      <c r="F155" s="183" t="s">
        <v>6058</v>
      </c>
      <c r="G155" s="184" t="s">
        <v>170</v>
      </c>
      <c r="H155" s="185">
        <v>100</v>
      </c>
      <c r="I155" s="186"/>
      <c r="J155" s="187">
        <f>ROUND(I155*H155,2)</f>
        <v>0</v>
      </c>
      <c r="K155" s="183" t="s">
        <v>171</v>
      </c>
      <c r="L155" s="42"/>
      <c r="M155" s="188" t="s">
        <v>19</v>
      </c>
      <c r="N155" s="189" t="s">
        <v>41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226</v>
      </c>
      <c r="AT155" s="192" t="s">
        <v>167</v>
      </c>
      <c r="AU155" s="192" t="s">
        <v>79</v>
      </c>
      <c r="AY155" s="20" t="s">
        <v>165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79</v>
      </c>
      <c r="BK155" s="193">
        <f>ROUND(I155*H155,2)</f>
        <v>0</v>
      </c>
      <c r="BL155" s="20" t="s">
        <v>226</v>
      </c>
      <c r="BM155" s="192" t="s">
        <v>544</v>
      </c>
    </row>
    <row r="156" spans="1:65" s="2" customFormat="1" ht="11.25">
      <c r="A156" s="37"/>
      <c r="B156" s="38"/>
      <c r="C156" s="39"/>
      <c r="D156" s="194" t="s">
        <v>172</v>
      </c>
      <c r="E156" s="39"/>
      <c r="F156" s="195" t="s">
        <v>6059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172</v>
      </c>
      <c r="AU156" s="20" t="s">
        <v>79</v>
      </c>
    </row>
    <row r="157" spans="1:65" s="2" customFormat="1" ht="49.15" customHeight="1">
      <c r="A157" s="37"/>
      <c r="B157" s="38"/>
      <c r="C157" s="233" t="s">
        <v>335</v>
      </c>
      <c r="D157" s="233" t="s">
        <v>502</v>
      </c>
      <c r="E157" s="234" t="s">
        <v>6125</v>
      </c>
      <c r="F157" s="235" t="s">
        <v>6126</v>
      </c>
      <c r="G157" s="236" t="s">
        <v>170</v>
      </c>
      <c r="H157" s="237">
        <v>100</v>
      </c>
      <c r="I157" s="238"/>
      <c r="J157" s="239">
        <f>ROUND(I157*H157,2)</f>
        <v>0</v>
      </c>
      <c r="K157" s="235" t="s">
        <v>3997</v>
      </c>
      <c r="L157" s="240"/>
      <c r="M157" s="241" t="s">
        <v>19</v>
      </c>
      <c r="N157" s="242" t="s">
        <v>41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297</v>
      </c>
      <c r="AT157" s="192" t="s">
        <v>502</v>
      </c>
      <c r="AU157" s="192" t="s">
        <v>79</v>
      </c>
      <c r="AY157" s="20" t="s">
        <v>165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226</v>
      </c>
      <c r="BM157" s="192" t="s">
        <v>557</v>
      </c>
    </row>
    <row r="158" spans="1:65" s="2" customFormat="1" ht="37.9" customHeight="1">
      <c r="A158" s="37"/>
      <c r="B158" s="38"/>
      <c r="C158" s="181" t="s">
        <v>469</v>
      </c>
      <c r="D158" s="181" t="s">
        <v>167</v>
      </c>
      <c r="E158" s="182" t="s">
        <v>6127</v>
      </c>
      <c r="F158" s="183" t="s">
        <v>6128</v>
      </c>
      <c r="G158" s="184" t="s">
        <v>170</v>
      </c>
      <c r="H158" s="185">
        <v>5</v>
      </c>
      <c r="I158" s="186"/>
      <c r="J158" s="187">
        <f>ROUND(I158*H158,2)</f>
        <v>0</v>
      </c>
      <c r="K158" s="183" t="s">
        <v>171</v>
      </c>
      <c r="L158" s="42"/>
      <c r="M158" s="188" t="s">
        <v>19</v>
      </c>
      <c r="N158" s="189" t="s">
        <v>41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226</v>
      </c>
      <c r="AT158" s="192" t="s">
        <v>167</v>
      </c>
      <c r="AU158" s="192" t="s">
        <v>79</v>
      </c>
      <c r="AY158" s="20" t="s">
        <v>165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226</v>
      </c>
      <c r="BM158" s="192" t="s">
        <v>562</v>
      </c>
    </row>
    <row r="159" spans="1:65" s="2" customFormat="1" ht="11.25">
      <c r="A159" s="37"/>
      <c r="B159" s="38"/>
      <c r="C159" s="39"/>
      <c r="D159" s="194" t="s">
        <v>172</v>
      </c>
      <c r="E159" s="39"/>
      <c r="F159" s="195" t="s">
        <v>6129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172</v>
      </c>
      <c r="AU159" s="20" t="s">
        <v>79</v>
      </c>
    </row>
    <row r="160" spans="1:65" s="2" customFormat="1" ht="24.2" customHeight="1">
      <c r="A160" s="37"/>
      <c r="B160" s="38"/>
      <c r="C160" s="233" t="s">
        <v>351</v>
      </c>
      <c r="D160" s="233" t="s">
        <v>502</v>
      </c>
      <c r="E160" s="234" t="s">
        <v>6130</v>
      </c>
      <c r="F160" s="235" t="s">
        <v>6131</v>
      </c>
      <c r="G160" s="236" t="s">
        <v>170</v>
      </c>
      <c r="H160" s="237">
        <v>5</v>
      </c>
      <c r="I160" s="238"/>
      <c r="J160" s="239">
        <f>ROUND(I160*H160,2)</f>
        <v>0</v>
      </c>
      <c r="K160" s="235" t="s">
        <v>171</v>
      </c>
      <c r="L160" s="240"/>
      <c r="M160" s="241" t="s">
        <v>19</v>
      </c>
      <c r="N160" s="242" t="s">
        <v>41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297</v>
      </c>
      <c r="AT160" s="192" t="s">
        <v>502</v>
      </c>
      <c r="AU160" s="192" t="s">
        <v>79</v>
      </c>
      <c r="AY160" s="20" t="s">
        <v>165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226</v>
      </c>
      <c r="BM160" s="192" t="s">
        <v>568</v>
      </c>
    </row>
    <row r="161" spans="1:65" s="2" customFormat="1" ht="37.9" customHeight="1">
      <c r="A161" s="37"/>
      <c r="B161" s="38"/>
      <c r="C161" s="181" t="s">
        <v>480</v>
      </c>
      <c r="D161" s="181" t="s">
        <v>167</v>
      </c>
      <c r="E161" s="182" t="s">
        <v>6132</v>
      </c>
      <c r="F161" s="183" t="s">
        <v>6133</v>
      </c>
      <c r="G161" s="184" t="s">
        <v>290</v>
      </c>
      <c r="H161" s="185">
        <v>1850</v>
      </c>
      <c r="I161" s="186"/>
      <c r="J161" s="187">
        <f>ROUND(I161*H161,2)</f>
        <v>0</v>
      </c>
      <c r="K161" s="183" t="s">
        <v>171</v>
      </c>
      <c r="L161" s="42"/>
      <c r="M161" s="188" t="s">
        <v>19</v>
      </c>
      <c r="N161" s="189" t="s">
        <v>41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226</v>
      </c>
      <c r="AT161" s="192" t="s">
        <v>167</v>
      </c>
      <c r="AU161" s="192" t="s">
        <v>79</v>
      </c>
      <c r="AY161" s="20" t="s">
        <v>165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226</v>
      </c>
      <c r="BM161" s="192" t="s">
        <v>574</v>
      </c>
    </row>
    <row r="162" spans="1:65" s="2" customFormat="1" ht="11.25">
      <c r="A162" s="37"/>
      <c r="B162" s="38"/>
      <c r="C162" s="39"/>
      <c r="D162" s="194" t="s">
        <v>172</v>
      </c>
      <c r="E162" s="39"/>
      <c r="F162" s="195" t="s">
        <v>6134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172</v>
      </c>
      <c r="AU162" s="20" t="s">
        <v>79</v>
      </c>
    </row>
    <row r="163" spans="1:65" s="2" customFormat="1" ht="37.9" customHeight="1">
      <c r="A163" s="37"/>
      <c r="B163" s="38"/>
      <c r="C163" s="181" t="s">
        <v>360</v>
      </c>
      <c r="D163" s="181" t="s">
        <v>167</v>
      </c>
      <c r="E163" s="182" t="s">
        <v>6135</v>
      </c>
      <c r="F163" s="183" t="s">
        <v>6136</v>
      </c>
      <c r="G163" s="184" t="s">
        <v>290</v>
      </c>
      <c r="H163" s="185">
        <v>38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79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583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6137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79</v>
      </c>
    </row>
    <row r="165" spans="1:65" s="2" customFormat="1" ht="24.2" customHeight="1">
      <c r="A165" s="37"/>
      <c r="B165" s="38"/>
      <c r="C165" s="181" t="s">
        <v>490</v>
      </c>
      <c r="D165" s="181" t="s">
        <v>167</v>
      </c>
      <c r="E165" s="182" t="s">
        <v>6138</v>
      </c>
      <c r="F165" s="183" t="s">
        <v>6139</v>
      </c>
      <c r="G165" s="184" t="s">
        <v>170</v>
      </c>
      <c r="H165" s="185">
        <v>15</v>
      </c>
      <c r="I165" s="186"/>
      <c r="J165" s="187">
        <f>ROUND(I165*H165,2)</f>
        <v>0</v>
      </c>
      <c r="K165" s="183" t="s">
        <v>171</v>
      </c>
      <c r="L165" s="42"/>
      <c r="M165" s="188" t="s">
        <v>19</v>
      </c>
      <c r="N165" s="189" t="s">
        <v>41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226</v>
      </c>
      <c r="AT165" s="192" t="s">
        <v>167</v>
      </c>
      <c r="AU165" s="192" t="s">
        <v>79</v>
      </c>
      <c r="AY165" s="20" t="s">
        <v>165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226</v>
      </c>
      <c r="BM165" s="192" t="s">
        <v>589</v>
      </c>
    </row>
    <row r="166" spans="1:65" s="2" customFormat="1" ht="11.25">
      <c r="A166" s="37"/>
      <c r="B166" s="38"/>
      <c r="C166" s="39"/>
      <c r="D166" s="194" t="s">
        <v>172</v>
      </c>
      <c r="E166" s="39"/>
      <c r="F166" s="195" t="s">
        <v>6140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172</v>
      </c>
      <c r="AU166" s="20" t="s">
        <v>79</v>
      </c>
    </row>
    <row r="167" spans="1:65" s="2" customFormat="1" ht="55.5" customHeight="1">
      <c r="A167" s="37"/>
      <c r="B167" s="38"/>
      <c r="C167" s="233" t="s">
        <v>388</v>
      </c>
      <c r="D167" s="233" t="s">
        <v>502</v>
      </c>
      <c r="E167" s="234" t="s">
        <v>6141</v>
      </c>
      <c r="F167" s="235" t="s">
        <v>6142</v>
      </c>
      <c r="G167" s="236" t="s">
        <v>170</v>
      </c>
      <c r="H167" s="237">
        <v>15</v>
      </c>
      <c r="I167" s="238"/>
      <c r="J167" s="239">
        <f>ROUND(I167*H167,2)</f>
        <v>0</v>
      </c>
      <c r="K167" s="235" t="s">
        <v>171</v>
      </c>
      <c r="L167" s="240"/>
      <c r="M167" s="241" t="s">
        <v>19</v>
      </c>
      <c r="N167" s="242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297</v>
      </c>
      <c r="AT167" s="192" t="s">
        <v>502</v>
      </c>
      <c r="AU167" s="192" t="s">
        <v>79</v>
      </c>
      <c r="AY167" s="20" t="s">
        <v>165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226</v>
      </c>
      <c r="BM167" s="192" t="s">
        <v>595</v>
      </c>
    </row>
    <row r="168" spans="1:65" s="2" customFormat="1" ht="49.15" customHeight="1">
      <c r="A168" s="37"/>
      <c r="B168" s="38"/>
      <c r="C168" s="181" t="s">
        <v>501</v>
      </c>
      <c r="D168" s="181" t="s">
        <v>167</v>
      </c>
      <c r="E168" s="182" t="s">
        <v>6120</v>
      </c>
      <c r="F168" s="183" t="s">
        <v>6121</v>
      </c>
      <c r="G168" s="184" t="s">
        <v>170</v>
      </c>
      <c r="H168" s="185">
        <v>60</v>
      </c>
      <c r="I168" s="186"/>
      <c r="J168" s="187">
        <f>ROUND(I168*H168,2)</f>
        <v>0</v>
      </c>
      <c r="K168" s="183" t="s">
        <v>171</v>
      </c>
      <c r="L168" s="42"/>
      <c r="M168" s="188" t="s">
        <v>19</v>
      </c>
      <c r="N168" s="189" t="s">
        <v>41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226</v>
      </c>
      <c r="AT168" s="192" t="s">
        <v>167</v>
      </c>
      <c r="AU168" s="192" t="s">
        <v>79</v>
      </c>
      <c r="AY168" s="20" t="s">
        <v>165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226</v>
      </c>
      <c r="BM168" s="192" t="s">
        <v>602</v>
      </c>
    </row>
    <row r="169" spans="1:65" s="2" customFormat="1" ht="11.25">
      <c r="A169" s="37"/>
      <c r="B169" s="38"/>
      <c r="C169" s="39"/>
      <c r="D169" s="194" t="s">
        <v>172</v>
      </c>
      <c r="E169" s="39"/>
      <c r="F169" s="195" t="s">
        <v>6122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172</v>
      </c>
      <c r="AU169" s="20" t="s">
        <v>79</v>
      </c>
    </row>
    <row r="170" spans="1:65" s="2" customFormat="1" ht="49.15" customHeight="1">
      <c r="A170" s="37"/>
      <c r="B170" s="38"/>
      <c r="C170" s="233" t="s">
        <v>400</v>
      </c>
      <c r="D170" s="233" t="s">
        <v>502</v>
      </c>
      <c r="E170" s="234" t="s">
        <v>6143</v>
      </c>
      <c r="F170" s="235" t="s">
        <v>6144</v>
      </c>
      <c r="G170" s="236" t="s">
        <v>170</v>
      </c>
      <c r="H170" s="237">
        <v>60</v>
      </c>
      <c r="I170" s="238"/>
      <c r="J170" s="239">
        <f>ROUND(I170*H170,2)</f>
        <v>0</v>
      </c>
      <c r="K170" s="235" t="s">
        <v>3997</v>
      </c>
      <c r="L170" s="240"/>
      <c r="M170" s="241" t="s">
        <v>19</v>
      </c>
      <c r="N170" s="242" t="s">
        <v>41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297</v>
      </c>
      <c r="AT170" s="192" t="s">
        <v>502</v>
      </c>
      <c r="AU170" s="192" t="s">
        <v>79</v>
      </c>
      <c r="AY170" s="20" t="s">
        <v>165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226</v>
      </c>
      <c r="BM170" s="192" t="s">
        <v>617</v>
      </c>
    </row>
    <row r="171" spans="1:65" s="2" customFormat="1" ht="33" customHeight="1">
      <c r="A171" s="37"/>
      <c r="B171" s="38"/>
      <c r="C171" s="181" t="s">
        <v>513</v>
      </c>
      <c r="D171" s="181" t="s">
        <v>167</v>
      </c>
      <c r="E171" s="182" t="s">
        <v>6145</v>
      </c>
      <c r="F171" s="183" t="s">
        <v>6146</v>
      </c>
      <c r="G171" s="184" t="s">
        <v>290</v>
      </c>
      <c r="H171" s="185">
        <v>16</v>
      </c>
      <c r="I171" s="186"/>
      <c r="J171" s="187">
        <f>ROUND(I171*H171,2)</f>
        <v>0</v>
      </c>
      <c r="K171" s="183" t="s">
        <v>171</v>
      </c>
      <c r="L171" s="42"/>
      <c r="M171" s="188" t="s">
        <v>19</v>
      </c>
      <c r="N171" s="189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226</v>
      </c>
      <c r="AT171" s="192" t="s">
        <v>167</v>
      </c>
      <c r="AU171" s="192" t="s">
        <v>79</v>
      </c>
      <c r="AY171" s="20" t="s">
        <v>165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226</v>
      </c>
      <c r="BM171" s="192" t="s">
        <v>625</v>
      </c>
    </row>
    <row r="172" spans="1:65" s="2" customFormat="1" ht="11.25">
      <c r="A172" s="37"/>
      <c r="B172" s="38"/>
      <c r="C172" s="39"/>
      <c r="D172" s="194" t="s">
        <v>172</v>
      </c>
      <c r="E172" s="39"/>
      <c r="F172" s="195" t="s">
        <v>6147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172</v>
      </c>
      <c r="AU172" s="20" t="s">
        <v>79</v>
      </c>
    </row>
    <row r="173" spans="1:65" s="2" customFormat="1" ht="33" customHeight="1">
      <c r="A173" s="37"/>
      <c r="B173" s="38"/>
      <c r="C173" s="181" t="s">
        <v>421</v>
      </c>
      <c r="D173" s="181" t="s">
        <v>167</v>
      </c>
      <c r="E173" s="182" t="s">
        <v>6148</v>
      </c>
      <c r="F173" s="183" t="s">
        <v>6149</v>
      </c>
      <c r="G173" s="184" t="s">
        <v>290</v>
      </c>
      <c r="H173" s="185">
        <v>16</v>
      </c>
      <c r="I173" s="186"/>
      <c r="J173" s="187">
        <f>ROUND(I173*H173,2)</f>
        <v>0</v>
      </c>
      <c r="K173" s="183" t="s">
        <v>171</v>
      </c>
      <c r="L173" s="42"/>
      <c r="M173" s="188" t="s">
        <v>19</v>
      </c>
      <c r="N173" s="189" t="s">
        <v>41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226</v>
      </c>
      <c r="AT173" s="192" t="s">
        <v>167</v>
      </c>
      <c r="AU173" s="192" t="s">
        <v>79</v>
      </c>
      <c r="AY173" s="20" t="s">
        <v>165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79</v>
      </c>
      <c r="BK173" s="193">
        <f>ROUND(I173*H173,2)</f>
        <v>0</v>
      </c>
      <c r="BL173" s="20" t="s">
        <v>226</v>
      </c>
      <c r="BM173" s="192" t="s">
        <v>632</v>
      </c>
    </row>
    <row r="174" spans="1:65" s="2" customFormat="1" ht="11.25">
      <c r="A174" s="37"/>
      <c r="B174" s="38"/>
      <c r="C174" s="39"/>
      <c r="D174" s="194" t="s">
        <v>172</v>
      </c>
      <c r="E174" s="39"/>
      <c r="F174" s="195" t="s">
        <v>6150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172</v>
      </c>
      <c r="AU174" s="20" t="s">
        <v>79</v>
      </c>
    </row>
    <row r="175" spans="1:65" s="2" customFormat="1" ht="33" customHeight="1">
      <c r="A175" s="37"/>
      <c r="B175" s="38"/>
      <c r="C175" s="181" t="s">
        <v>523</v>
      </c>
      <c r="D175" s="181" t="s">
        <v>167</v>
      </c>
      <c r="E175" s="182" t="s">
        <v>6151</v>
      </c>
      <c r="F175" s="183" t="s">
        <v>6152</v>
      </c>
      <c r="G175" s="184" t="s">
        <v>290</v>
      </c>
      <c r="H175" s="185">
        <v>55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226</v>
      </c>
      <c r="AT175" s="192" t="s">
        <v>167</v>
      </c>
      <c r="AU175" s="192" t="s">
        <v>79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226</v>
      </c>
      <c r="BM175" s="192" t="s">
        <v>641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6153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79</v>
      </c>
    </row>
    <row r="177" spans="1:65" s="2" customFormat="1" ht="24.2" customHeight="1">
      <c r="A177" s="37"/>
      <c r="B177" s="38"/>
      <c r="C177" s="233" t="s">
        <v>429</v>
      </c>
      <c r="D177" s="233" t="s">
        <v>502</v>
      </c>
      <c r="E177" s="234" t="s">
        <v>6154</v>
      </c>
      <c r="F177" s="235" t="s">
        <v>6155</v>
      </c>
      <c r="G177" s="236" t="s">
        <v>290</v>
      </c>
      <c r="H177" s="237">
        <v>6</v>
      </c>
      <c r="I177" s="238"/>
      <c r="J177" s="239">
        <f t="shared" ref="J177:J185" si="0">ROUND(I177*H177,2)</f>
        <v>0</v>
      </c>
      <c r="K177" s="235" t="s">
        <v>171</v>
      </c>
      <c r="L177" s="240"/>
      <c r="M177" s="241" t="s">
        <v>19</v>
      </c>
      <c r="N177" s="242" t="s">
        <v>41</v>
      </c>
      <c r="O177" s="67"/>
      <c r="P177" s="190">
        <f t="shared" ref="P177:P185" si="1">O177*H177</f>
        <v>0</v>
      </c>
      <c r="Q177" s="190">
        <v>0</v>
      </c>
      <c r="R177" s="190">
        <f t="shared" ref="R177:R185" si="2">Q177*H177</f>
        <v>0</v>
      </c>
      <c r="S177" s="190">
        <v>0</v>
      </c>
      <c r="T177" s="191">
        <f t="shared" ref="T177:T185" si="3"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297</v>
      </c>
      <c r="AT177" s="192" t="s">
        <v>502</v>
      </c>
      <c r="AU177" s="192" t="s">
        <v>79</v>
      </c>
      <c r="AY177" s="20" t="s">
        <v>165</v>
      </c>
      <c r="BE177" s="193">
        <f t="shared" ref="BE177:BE185" si="4">IF(N177="základní",J177,0)</f>
        <v>0</v>
      </c>
      <c r="BF177" s="193">
        <f t="shared" ref="BF177:BF185" si="5">IF(N177="snížená",J177,0)</f>
        <v>0</v>
      </c>
      <c r="BG177" s="193">
        <f t="shared" ref="BG177:BG185" si="6">IF(N177="zákl. přenesená",J177,0)</f>
        <v>0</v>
      </c>
      <c r="BH177" s="193">
        <f t="shared" ref="BH177:BH185" si="7">IF(N177="sníž. přenesená",J177,0)</f>
        <v>0</v>
      </c>
      <c r="BI177" s="193">
        <f t="shared" ref="BI177:BI185" si="8">IF(N177="nulová",J177,0)</f>
        <v>0</v>
      </c>
      <c r="BJ177" s="20" t="s">
        <v>79</v>
      </c>
      <c r="BK177" s="193">
        <f t="shared" ref="BK177:BK185" si="9">ROUND(I177*H177,2)</f>
        <v>0</v>
      </c>
      <c r="BL177" s="20" t="s">
        <v>226</v>
      </c>
      <c r="BM177" s="192" t="s">
        <v>647</v>
      </c>
    </row>
    <row r="178" spans="1:65" s="2" customFormat="1" ht="24.2" customHeight="1">
      <c r="A178" s="37"/>
      <c r="B178" s="38"/>
      <c r="C178" s="233" t="s">
        <v>534</v>
      </c>
      <c r="D178" s="233" t="s">
        <v>502</v>
      </c>
      <c r="E178" s="234" t="s">
        <v>6156</v>
      </c>
      <c r="F178" s="235" t="s">
        <v>6157</v>
      </c>
      <c r="G178" s="236" t="s">
        <v>290</v>
      </c>
      <c r="H178" s="237">
        <v>2</v>
      </c>
      <c r="I178" s="238"/>
      <c r="J178" s="239">
        <f t="shared" si="0"/>
        <v>0</v>
      </c>
      <c r="K178" s="235" t="s">
        <v>171</v>
      </c>
      <c r="L178" s="240"/>
      <c r="M178" s="241" t="s">
        <v>19</v>
      </c>
      <c r="N178" s="242" t="s">
        <v>41</v>
      </c>
      <c r="O178" s="67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297</v>
      </c>
      <c r="AT178" s="192" t="s">
        <v>502</v>
      </c>
      <c r="AU178" s="192" t="s">
        <v>79</v>
      </c>
      <c r="AY178" s="20" t="s">
        <v>165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20" t="s">
        <v>79</v>
      </c>
      <c r="BK178" s="193">
        <f t="shared" si="9"/>
        <v>0</v>
      </c>
      <c r="BL178" s="20" t="s">
        <v>226</v>
      </c>
      <c r="BM178" s="192" t="s">
        <v>658</v>
      </c>
    </row>
    <row r="179" spans="1:65" s="2" customFormat="1" ht="16.5" customHeight="1">
      <c r="A179" s="37"/>
      <c r="B179" s="38"/>
      <c r="C179" s="233" t="s">
        <v>436</v>
      </c>
      <c r="D179" s="233" t="s">
        <v>502</v>
      </c>
      <c r="E179" s="234" t="s">
        <v>6158</v>
      </c>
      <c r="F179" s="235" t="s">
        <v>6159</v>
      </c>
      <c r="G179" s="236" t="s">
        <v>290</v>
      </c>
      <c r="H179" s="237">
        <v>16</v>
      </c>
      <c r="I179" s="238"/>
      <c r="J179" s="239">
        <f t="shared" si="0"/>
        <v>0</v>
      </c>
      <c r="K179" s="235" t="s">
        <v>171</v>
      </c>
      <c r="L179" s="240"/>
      <c r="M179" s="241" t="s">
        <v>19</v>
      </c>
      <c r="N179" s="242" t="s">
        <v>41</v>
      </c>
      <c r="O179" s="67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297</v>
      </c>
      <c r="AT179" s="192" t="s">
        <v>502</v>
      </c>
      <c r="AU179" s="192" t="s">
        <v>79</v>
      </c>
      <c r="AY179" s="20" t="s">
        <v>165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20" t="s">
        <v>79</v>
      </c>
      <c r="BK179" s="193">
        <f t="shared" si="9"/>
        <v>0</v>
      </c>
      <c r="BL179" s="20" t="s">
        <v>226</v>
      </c>
      <c r="BM179" s="192" t="s">
        <v>663</v>
      </c>
    </row>
    <row r="180" spans="1:65" s="2" customFormat="1" ht="16.5" customHeight="1">
      <c r="A180" s="37"/>
      <c r="B180" s="38"/>
      <c r="C180" s="233" t="s">
        <v>554</v>
      </c>
      <c r="D180" s="233" t="s">
        <v>502</v>
      </c>
      <c r="E180" s="234" t="s">
        <v>6160</v>
      </c>
      <c r="F180" s="235" t="s">
        <v>6161</v>
      </c>
      <c r="G180" s="236" t="s">
        <v>290</v>
      </c>
      <c r="H180" s="237">
        <v>25</v>
      </c>
      <c r="I180" s="238"/>
      <c r="J180" s="239">
        <f t="shared" si="0"/>
        <v>0</v>
      </c>
      <c r="K180" s="235" t="s">
        <v>171</v>
      </c>
      <c r="L180" s="240"/>
      <c r="M180" s="241" t="s">
        <v>19</v>
      </c>
      <c r="N180" s="242" t="s">
        <v>41</v>
      </c>
      <c r="O180" s="67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297</v>
      </c>
      <c r="AT180" s="192" t="s">
        <v>502</v>
      </c>
      <c r="AU180" s="192" t="s">
        <v>79</v>
      </c>
      <c r="AY180" s="20" t="s">
        <v>165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20" t="s">
        <v>79</v>
      </c>
      <c r="BK180" s="193">
        <f t="shared" si="9"/>
        <v>0</v>
      </c>
      <c r="BL180" s="20" t="s">
        <v>226</v>
      </c>
      <c r="BM180" s="192" t="s">
        <v>667</v>
      </c>
    </row>
    <row r="181" spans="1:65" s="2" customFormat="1" ht="16.5" customHeight="1">
      <c r="A181" s="37"/>
      <c r="B181" s="38"/>
      <c r="C181" s="233" t="s">
        <v>441</v>
      </c>
      <c r="D181" s="233" t="s">
        <v>502</v>
      </c>
      <c r="E181" s="234" t="s">
        <v>6162</v>
      </c>
      <c r="F181" s="235" t="s">
        <v>6163</v>
      </c>
      <c r="G181" s="236" t="s">
        <v>290</v>
      </c>
      <c r="H181" s="237">
        <v>4</v>
      </c>
      <c r="I181" s="238"/>
      <c r="J181" s="239">
        <f t="shared" si="0"/>
        <v>0</v>
      </c>
      <c r="K181" s="235" t="s">
        <v>171</v>
      </c>
      <c r="L181" s="240"/>
      <c r="M181" s="241" t="s">
        <v>19</v>
      </c>
      <c r="N181" s="242" t="s">
        <v>41</v>
      </c>
      <c r="O181" s="67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297</v>
      </c>
      <c r="AT181" s="192" t="s">
        <v>502</v>
      </c>
      <c r="AU181" s="192" t="s">
        <v>79</v>
      </c>
      <c r="AY181" s="20" t="s">
        <v>165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20" t="s">
        <v>79</v>
      </c>
      <c r="BK181" s="193">
        <f t="shared" si="9"/>
        <v>0</v>
      </c>
      <c r="BL181" s="20" t="s">
        <v>226</v>
      </c>
      <c r="BM181" s="192" t="s">
        <v>672</v>
      </c>
    </row>
    <row r="182" spans="1:65" s="2" customFormat="1" ht="16.5" customHeight="1">
      <c r="A182" s="37"/>
      <c r="B182" s="38"/>
      <c r="C182" s="233" t="s">
        <v>565</v>
      </c>
      <c r="D182" s="233" t="s">
        <v>502</v>
      </c>
      <c r="E182" s="234" t="s">
        <v>6164</v>
      </c>
      <c r="F182" s="235" t="s">
        <v>6165</v>
      </c>
      <c r="G182" s="236" t="s">
        <v>290</v>
      </c>
      <c r="H182" s="237">
        <v>18</v>
      </c>
      <c r="I182" s="238"/>
      <c r="J182" s="239">
        <f t="shared" si="0"/>
        <v>0</v>
      </c>
      <c r="K182" s="235" t="s">
        <v>171</v>
      </c>
      <c r="L182" s="240"/>
      <c r="M182" s="241" t="s">
        <v>19</v>
      </c>
      <c r="N182" s="242" t="s">
        <v>41</v>
      </c>
      <c r="O182" s="67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297</v>
      </c>
      <c r="AT182" s="192" t="s">
        <v>502</v>
      </c>
      <c r="AU182" s="192" t="s">
        <v>79</v>
      </c>
      <c r="AY182" s="20" t="s">
        <v>165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20" t="s">
        <v>79</v>
      </c>
      <c r="BK182" s="193">
        <f t="shared" si="9"/>
        <v>0</v>
      </c>
      <c r="BL182" s="20" t="s">
        <v>226</v>
      </c>
      <c r="BM182" s="192" t="s">
        <v>678</v>
      </c>
    </row>
    <row r="183" spans="1:65" s="2" customFormat="1" ht="16.5" customHeight="1">
      <c r="A183" s="37"/>
      <c r="B183" s="38"/>
      <c r="C183" s="233" t="s">
        <v>446</v>
      </c>
      <c r="D183" s="233" t="s">
        <v>502</v>
      </c>
      <c r="E183" s="234" t="s">
        <v>6164</v>
      </c>
      <c r="F183" s="235" t="s">
        <v>6165</v>
      </c>
      <c r="G183" s="236" t="s">
        <v>290</v>
      </c>
      <c r="H183" s="237">
        <v>8</v>
      </c>
      <c r="I183" s="238"/>
      <c r="J183" s="239">
        <f t="shared" si="0"/>
        <v>0</v>
      </c>
      <c r="K183" s="235" t="s">
        <v>171</v>
      </c>
      <c r="L183" s="240"/>
      <c r="M183" s="241" t="s">
        <v>19</v>
      </c>
      <c r="N183" s="242" t="s">
        <v>41</v>
      </c>
      <c r="O183" s="67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297</v>
      </c>
      <c r="AT183" s="192" t="s">
        <v>502</v>
      </c>
      <c r="AU183" s="192" t="s">
        <v>79</v>
      </c>
      <c r="AY183" s="20" t="s">
        <v>165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20" t="s">
        <v>79</v>
      </c>
      <c r="BK183" s="193">
        <f t="shared" si="9"/>
        <v>0</v>
      </c>
      <c r="BL183" s="20" t="s">
        <v>226</v>
      </c>
      <c r="BM183" s="192" t="s">
        <v>683</v>
      </c>
    </row>
    <row r="184" spans="1:65" s="2" customFormat="1" ht="16.5" customHeight="1">
      <c r="A184" s="37"/>
      <c r="B184" s="38"/>
      <c r="C184" s="233" t="s">
        <v>580</v>
      </c>
      <c r="D184" s="233" t="s">
        <v>502</v>
      </c>
      <c r="E184" s="234" t="s">
        <v>6166</v>
      </c>
      <c r="F184" s="235" t="s">
        <v>6167</v>
      </c>
      <c r="G184" s="236" t="s">
        <v>290</v>
      </c>
      <c r="H184" s="237">
        <v>8</v>
      </c>
      <c r="I184" s="238"/>
      <c r="J184" s="239">
        <f t="shared" si="0"/>
        <v>0</v>
      </c>
      <c r="K184" s="235" t="s">
        <v>171</v>
      </c>
      <c r="L184" s="240"/>
      <c r="M184" s="241" t="s">
        <v>19</v>
      </c>
      <c r="N184" s="242" t="s">
        <v>41</v>
      </c>
      <c r="O184" s="67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297</v>
      </c>
      <c r="AT184" s="192" t="s">
        <v>502</v>
      </c>
      <c r="AU184" s="192" t="s">
        <v>79</v>
      </c>
      <c r="AY184" s="20" t="s">
        <v>165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20" t="s">
        <v>79</v>
      </c>
      <c r="BK184" s="193">
        <f t="shared" si="9"/>
        <v>0</v>
      </c>
      <c r="BL184" s="20" t="s">
        <v>226</v>
      </c>
      <c r="BM184" s="192" t="s">
        <v>692</v>
      </c>
    </row>
    <row r="185" spans="1:65" s="2" customFormat="1" ht="44.25" customHeight="1">
      <c r="A185" s="37"/>
      <c r="B185" s="38"/>
      <c r="C185" s="181" t="s">
        <v>452</v>
      </c>
      <c r="D185" s="181" t="s">
        <v>167</v>
      </c>
      <c r="E185" s="182" t="s">
        <v>6168</v>
      </c>
      <c r="F185" s="183" t="s">
        <v>6169</v>
      </c>
      <c r="G185" s="184" t="s">
        <v>290</v>
      </c>
      <c r="H185" s="185">
        <v>6</v>
      </c>
      <c r="I185" s="186"/>
      <c r="J185" s="187">
        <f t="shared" si="0"/>
        <v>0</v>
      </c>
      <c r="K185" s="183" t="s">
        <v>171</v>
      </c>
      <c r="L185" s="42"/>
      <c r="M185" s="188" t="s">
        <v>19</v>
      </c>
      <c r="N185" s="189" t="s">
        <v>41</v>
      </c>
      <c r="O185" s="67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226</v>
      </c>
      <c r="AT185" s="192" t="s">
        <v>167</v>
      </c>
      <c r="AU185" s="192" t="s">
        <v>79</v>
      </c>
      <c r="AY185" s="20" t="s">
        <v>165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20" t="s">
        <v>79</v>
      </c>
      <c r="BK185" s="193">
        <f t="shared" si="9"/>
        <v>0</v>
      </c>
      <c r="BL185" s="20" t="s">
        <v>226</v>
      </c>
      <c r="BM185" s="192" t="s">
        <v>701</v>
      </c>
    </row>
    <row r="186" spans="1:65" s="2" customFormat="1" ht="11.25">
      <c r="A186" s="37"/>
      <c r="B186" s="38"/>
      <c r="C186" s="39"/>
      <c r="D186" s="194" t="s">
        <v>172</v>
      </c>
      <c r="E186" s="39"/>
      <c r="F186" s="195" t="s">
        <v>6170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172</v>
      </c>
      <c r="AU186" s="20" t="s">
        <v>79</v>
      </c>
    </row>
    <row r="187" spans="1:65" s="2" customFormat="1" ht="44.25" customHeight="1">
      <c r="A187" s="37"/>
      <c r="B187" s="38"/>
      <c r="C187" s="181" t="s">
        <v>592</v>
      </c>
      <c r="D187" s="181" t="s">
        <v>167</v>
      </c>
      <c r="E187" s="182" t="s">
        <v>6171</v>
      </c>
      <c r="F187" s="183" t="s">
        <v>6172</v>
      </c>
      <c r="G187" s="184" t="s">
        <v>290</v>
      </c>
      <c r="H187" s="185">
        <v>2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41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79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706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6173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79</v>
      </c>
    </row>
    <row r="189" spans="1:65" s="2" customFormat="1" ht="24.2" customHeight="1">
      <c r="A189" s="37"/>
      <c r="B189" s="38"/>
      <c r="C189" s="233" t="s">
        <v>457</v>
      </c>
      <c r="D189" s="233" t="s">
        <v>502</v>
      </c>
      <c r="E189" s="234" t="s">
        <v>6156</v>
      </c>
      <c r="F189" s="235" t="s">
        <v>6157</v>
      </c>
      <c r="G189" s="236" t="s">
        <v>290</v>
      </c>
      <c r="H189" s="237">
        <v>8</v>
      </c>
      <c r="I189" s="238"/>
      <c r="J189" s="239">
        <f>ROUND(I189*H189,2)</f>
        <v>0</v>
      </c>
      <c r="K189" s="235" t="s">
        <v>171</v>
      </c>
      <c r="L189" s="240"/>
      <c r="M189" s="241" t="s">
        <v>19</v>
      </c>
      <c r="N189" s="242" t="s">
        <v>41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297</v>
      </c>
      <c r="AT189" s="192" t="s">
        <v>502</v>
      </c>
      <c r="AU189" s="192" t="s">
        <v>79</v>
      </c>
      <c r="AY189" s="20" t="s">
        <v>165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711</v>
      </c>
    </row>
    <row r="190" spans="1:65" s="2" customFormat="1" ht="37.9" customHeight="1">
      <c r="A190" s="37"/>
      <c r="B190" s="38"/>
      <c r="C190" s="181" t="s">
        <v>614</v>
      </c>
      <c r="D190" s="181" t="s">
        <v>167</v>
      </c>
      <c r="E190" s="182" t="s">
        <v>6174</v>
      </c>
      <c r="F190" s="183" t="s">
        <v>6175</v>
      </c>
      <c r="G190" s="184" t="s">
        <v>290</v>
      </c>
      <c r="H190" s="185">
        <v>2870</v>
      </c>
      <c r="I190" s="186"/>
      <c r="J190" s="187">
        <f>ROUND(I190*H190,2)</f>
        <v>0</v>
      </c>
      <c r="K190" s="183" t="s">
        <v>171</v>
      </c>
      <c r="L190" s="42"/>
      <c r="M190" s="188" t="s">
        <v>19</v>
      </c>
      <c r="N190" s="189" t="s">
        <v>41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226</v>
      </c>
      <c r="AT190" s="192" t="s">
        <v>167</v>
      </c>
      <c r="AU190" s="192" t="s">
        <v>79</v>
      </c>
      <c r="AY190" s="20" t="s">
        <v>165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226</v>
      </c>
      <c r="BM190" s="192" t="s">
        <v>717</v>
      </c>
    </row>
    <row r="191" spans="1:65" s="2" customFormat="1" ht="11.25">
      <c r="A191" s="37"/>
      <c r="B191" s="38"/>
      <c r="C191" s="39"/>
      <c r="D191" s="194" t="s">
        <v>172</v>
      </c>
      <c r="E191" s="39"/>
      <c r="F191" s="195" t="s">
        <v>6176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172</v>
      </c>
      <c r="AU191" s="20" t="s">
        <v>79</v>
      </c>
    </row>
    <row r="192" spans="1:65" s="2" customFormat="1" ht="55.5" customHeight="1">
      <c r="A192" s="37"/>
      <c r="B192" s="38"/>
      <c r="C192" s="181" t="s">
        <v>462</v>
      </c>
      <c r="D192" s="181" t="s">
        <v>167</v>
      </c>
      <c r="E192" s="182" t="s">
        <v>6177</v>
      </c>
      <c r="F192" s="183" t="s">
        <v>6178</v>
      </c>
      <c r="G192" s="184" t="s">
        <v>170</v>
      </c>
      <c r="H192" s="185">
        <v>10</v>
      </c>
      <c r="I192" s="186"/>
      <c r="J192" s="187">
        <f>ROUND(I192*H192,2)</f>
        <v>0</v>
      </c>
      <c r="K192" s="183" t="s">
        <v>171</v>
      </c>
      <c r="L192" s="42"/>
      <c r="M192" s="188" t="s">
        <v>19</v>
      </c>
      <c r="N192" s="189" t="s">
        <v>41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226</v>
      </c>
      <c r="AT192" s="192" t="s">
        <v>167</v>
      </c>
      <c r="AU192" s="192" t="s">
        <v>79</v>
      </c>
      <c r="AY192" s="20" t="s">
        <v>165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79</v>
      </c>
      <c r="BK192" s="193">
        <f>ROUND(I192*H192,2)</f>
        <v>0</v>
      </c>
      <c r="BL192" s="20" t="s">
        <v>226</v>
      </c>
      <c r="BM192" s="192" t="s">
        <v>722</v>
      </c>
    </row>
    <row r="193" spans="1:65" s="2" customFormat="1" ht="11.25">
      <c r="A193" s="37"/>
      <c r="B193" s="38"/>
      <c r="C193" s="39"/>
      <c r="D193" s="194" t="s">
        <v>172</v>
      </c>
      <c r="E193" s="39"/>
      <c r="F193" s="195" t="s">
        <v>6179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172</v>
      </c>
      <c r="AU193" s="20" t="s">
        <v>79</v>
      </c>
    </row>
    <row r="194" spans="1:65" s="2" customFormat="1" ht="55.5" customHeight="1">
      <c r="A194" s="37"/>
      <c r="B194" s="38"/>
      <c r="C194" s="181" t="s">
        <v>629</v>
      </c>
      <c r="D194" s="181" t="s">
        <v>167</v>
      </c>
      <c r="E194" s="182" t="s">
        <v>6180</v>
      </c>
      <c r="F194" s="183" t="s">
        <v>6181</v>
      </c>
      <c r="G194" s="184" t="s">
        <v>170</v>
      </c>
      <c r="H194" s="185">
        <v>10</v>
      </c>
      <c r="I194" s="186"/>
      <c r="J194" s="187">
        <f>ROUND(I194*H194,2)</f>
        <v>0</v>
      </c>
      <c r="K194" s="183" t="s">
        <v>171</v>
      </c>
      <c r="L194" s="42"/>
      <c r="M194" s="188" t="s">
        <v>19</v>
      </c>
      <c r="N194" s="189" t="s">
        <v>41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226</v>
      </c>
      <c r="AT194" s="192" t="s">
        <v>167</v>
      </c>
      <c r="AU194" s="192" t="s">
        <v>79</v>
      </c>
      <c r="AY194" s="20" t="s">
        <v>165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226</v>
      </c>
      <c r="BM194" s="192" t="s">
        <v>729</v>
      </c>
    </row>
    <row r="195" spans="1:65" s="2" customFormat="1" ht="11.25">
      <c r="A195" s="37"/>
      <c r="B195" s="38"/>
      <c r="C195" s="39"/>
      <c r="D195" s="194" t="s">
        <v>172</v>
      </c>
      <c r="E195" s="39"/>
      <c r="F195" s="195" t="s">
        <v>6182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172</v>
      </c>
      <c r="AU195" s="20" t="s">
        <v>79</v>
      </c>
    </row>
    <row r="196" spans="1:65" s="2" customFormat="1" ht="55.5" customHeight="1">
      <c r="A196" s="37"/>
      <c r="B196" s="38"/>
      <c r="C196" s="181" t="s">
        <v>466</v>
      </c>
      <c r="D196" s="181" t="s">
        <v>167</v>
      </c>
      <c r="E196" s="182" t="s">
        <v>6183</v>
      </c>
      <c r="F196" s="183" t="s">
        <v>6184</v>
      </c>
      <c r="G196" s="184" t="s">
        <v>170</v>
      </c>
      <c r="H196" s="185">
        <v>20</v>
      </c>
      <c r="I196" s="186"/>
      <c r="J196" s="187">
        <f>ROUND(I196*H196,2)</f>
        <v>0</v>
      </c>
      <c r="K196" s="183" t="s">
        <v>171</v>
      </c>
      <c r="L196" s="42"/>
      <c r="M196" s="188" t="s">
        <v>19</v>
      </c>
      <c r="N196" s="189" t="s">
        <v>41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226</v>
      </c>
      <c r="AT196" s="192" t="s">
        <v>167</v>
      </c>
      <c r="AU196" s="192" t="s">
        <v>79</v>
      </c>
      <c r="AY196" s="20" t="s">
        <v>165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79</v>
      </c>
      <c r="BK196" s="193">
        <f>ROUND(I196*H196,2)</f>
        <v>0</v>
      </c>
      <c r="BL196" s="20" t="s">
        <v>226</v>
      </c>
      <c r="BM196" s="192" t="s">
        <v>734</v>
      </c>
    </row>
    <row r="197" spans="1:65" s="2" customFormat="1" ht="11.25">
      <c r="A197" s="37"/>
      <c r="B197" s="38"/>
      <c r="C197" s="39"/>
      <c r="D197" s="194" t="s">
        <v>172</v>
      </c>
      <c r="E197" s="39"/>
      <c r="F197" s="195" t="s">
        <v>6185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172</v>
      </c>
      <c r="AU197" s="20" t="s">
        <v>79</v>
      </c>
    </row>
    <row r="198" spans="1:65" s="2" customFormat="1" ht="55.5" customHeight="1">
      <c r="A198" s="37"/>
      <c r="B198" s="38"/>
      <c r="C198" s="181" t="s">
        <v>644</v>
      </c>
      <c r="D198" s="181" t="s">
        <v>167</v>
      </c>
      <c r="E198" s="182" t="s">
        <v>6186</v>
      </c>
      <c r="F198" s="183" t="s">
        <v>6187</v>
      </c>
      <c r="G198" s="184" t="s">
        <v>170</v>
      </c>
      <c r="H198" s="185">
        <v>10</v>
      </c>
      <c r="I198" s="186"/>
      <c r="J198" s="187">
        <f>ROUND(I198*H198,2)</f>
        <v>0</v>
      </c>
      <c r="K198" s="183" t="s">
        <v>171</v>
      </c>
      <c r="L198" s="42"/>
      <c r="M198" s="188" t="s">
        <v>19</v>
      </c>
      <c r="N198" s="189" t="s">
        <v>41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226</v>
      </c>
      <c r="AT198" s="192" t="s">
        <v>167</v>
      </c>
      <c r="AU198" s="192" t="s">
        <v>79</v>
      </c>
      <c r="AY198" s="20" t="s">
        <v>165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226</v>
      </c>
      <c r="BM198" s="192" t="s">
        <v>738</v>
      </c>
    </row>
    <row r="199" spans="1:65" s="2" customFormat="1" ht="11.25">
      <c r="A199" s="37"/>
      <c r="B199" s="38"/>
      <c r="C199" s="39"/>
      <c r="D199" s="194" t="s">
        <v>172</v>
      </c>
      <c r="E199" s="39"/>
      <c r="F199" s="195" t="s">
        <v>6188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172</v>
      </c>
      <c r="AU199" s="20" t="s">
        <v>79</v>
      </c>
    </row>
    <row r="200" spans="1:65" s="2" customFormat="1" ht="24.2" customHeight="1">
      <c r="A200" s="37"/>
      <c r="B200" s="38"/>
      <c r="C200" s="233" t="s">
        <v>472</v>
      </c>
      <c r="D200" s="233" t="s">
        <v>502</v>
      </c>
      <c r="E200" s="234" t="s">
        <v>6189</v>
      </c>
      <c r="F200" s="235" t="s">
        <v>6190</v>
      </c>
      <c r="G200" s="236" t="s">
        <v>290</v>
      </c>
      <c r="H200" s="237">
        <v>75</v>
      </c>
      <c r="I200" s="238"/>
      <c r="J200" s="239">
        <f>ROUND(I200*H200,2)</f>
        <v>0</v>
      </c>
      <c r="K200" s="235" t="s">
        <v>171</v>
      </c>
      <c r="L200" s="240"/>
      <c r="M200" s="241" t="s">
        <v>19</v>
      </c>
      <c r="N200" s="242" t="s">
        <v>41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297</v>
      </c>
      <c r="AT200" s="192" t="s">
        <v>502</v>
      </c>
      <c r="AU200" s="192" t="s">
        <v>79</v>
      </c>
      <c r="AY200" s="20" t="s">
        <v>165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226</v>
      </c>
      <c r="BM200" s="192" t="s">
        <v>744</v>
      </c>
    </row>
    <row r="201" spans="1:65" s="2" customFormat="1" ht="16.5" customHeight="1">
      <c r="A201" s="37"/>
      <c r="B201" s="38"/>
      <c r="C201" s="233" t="s">
        <v>660</v>
      </c>
      <c r="D201" s="233" t="s">
        <v>502</v>
      </c>
      <c r="E201" s="234" t="s">
        <v>6191</v>
      </c>
      <c r="F201" s="235" t="s">
        <v>6192</v>
      </c>
      <c r="G201" s="236" t="s">
        <v>290</v>
      </c>
      <c r="H201" s="237">
        <v>75</v>
      </c>
      <c r="I201" s="238"/>
      <c r="J201" s="239">
        <f>ROUND(I201*H201,2)</f>
        <v>0</v>
      </c>
      <c r="K201" s="235" t="s">
        <v>3997</v>
      </c>
      <c r="L201" s="240"/>
      <c r="M201" s="241" t="s">
        <v>19</v>
      </c>
      <c r="N201" s="242" t="s">
        <v>41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297</v>
      </c>
      <c r="AT201" s="192" t="s">
        <v>502</v>
      </c>
      <c r="AU201" s="192" t="s">
        <v>79</v>
      </c>
      <c r="AY201" s="20" t="s">
        <v>165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79</v>
      </c>
      <c r="BK201" s="193">
        <f>ROUND(I201*H201,2)</f>
        <v>0</v>
      </c>
      <c r="BL201" s="20" t="s">
        <v>226</v>
      </c>
      <c r="BM201" s="192" t="s">
        <v>749</v>
      </c>
    </row>
    <row r="202" spans="1:65" s="2" customFormat="1" ht="24.2" customHeight="1">
      <c r="A202" s="37"/>
      <c r="B202" s="38"/>
      <c r="C202" s="181" t="s">
        <v>477</v>
      </c>
      <c r="D202" s="181" t="s">
        <v>167</v>
      </c>
      <c r="E202" s="182" t="s">
        <v>6193</v>
      </c>
      <c r="F202" s="183" t="s">
        <v>6194</v>
      </c>
      <c r="G202" s="184" t="s">
        <v>290</v>
      </c>
      <c r="H202" s="185">
        <v>75</v>
      </c>
      <c r="I202" s="186"/>
      <c r="J202" s="187">
        <f>ROUND(I202*H202,2)</f>
        <v>0</v>
      </c>
      <c r="K202" s="183" t="s">
        <v>171</v>
      </c>
      <c r="L202" s="42"/>
      <c r="M202" s="188" t="s">
        <v>19</v>
      </c>
      <c r="N202" s="189" t="s">
        <v>41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226</v>
      </c>
      <c r="AT202" s="192" t="s">
        <v>167</v>
      </c>
      <c r="AU202" s="192" t="s">
        <v>79</v>
      </c>
      <c r="AY202" s="20" t="s">
        <v>165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226</v>
      </c>
      <c r="BM202" s="192" t="s">
        <v>755</v>
      </c>
    </row>
    <row r="203" spans="1:65" s="2" customFormat="1" ht="11.25">
      <c r="A203" s="37"/>
      <c r="B203" s="38"/>
      <c r="C203" s="39"/>
      <c r="D203" s="194" t="s">
        <v>172</v>
      </c>
      <c r="E203" s="39"/>
      <c r="F203" s="195" t="s">
        <v>6195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172</v>
      </c>
      <c r="AU203" s="20" t="s">
        <v>79</v>
      </c>
    </row>
    <row r="204" spans="1:65" s="2" customFormat="1" ht="24.2" customHeight="1">
      <c r="A204" s="37"/>
      <c r="B204" s="38"/>
      <c r="C204" s="181" t="s">
        <v>669</v>
      </c>
      <c r="D204" s="181" t="s">
        <v>167</v>
      </c>
      <c r="E204" s="182" t="s">
        <v>6196</v>
      </c>
      <c r="F204" s="183" t="s">
        <v>6197</v>
      </c>
      <c r="G204" s="184" t="s">
        <v>290</v>
      </c>
      <c r="H204" s="185">
        <v>9</v>
      </c>
      <c r="I204" s="186"/>
      <c r="J204" s="187">
        <f>ROUND(I204*H204,2)</f>
        <v>0</v>
      </c>
      <c r="K204" s="183" t="s">
        <v>171</v>
      </c>
      <c r="L204" s="42"/>
      <c r="M204" s="188" t="s">
        <v>19</v>
      </c>
      <c r="N204" s="189" t="s">
        <v>41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226</v>
      </c>
      <c r="AT204" s="192" t="s">
        <v>167</v>
      </c>
      <c r="AU204" s="192" t="s">
        <v>79</v>
      </c>
      <c r="AY204" s="20" t="s">
        <v>165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79</v>
      </c>
      <c r="BK204" s="193">
        <f>ROUND(I204*H204,2)</f>
        <v>0</v>
      </c>
      <c r="BL204" s="20" t="s">
        <v>226</v>
      </c>
      <c r="BM204" s="192" t="s">
        <v>761</v>
      </c>
    </row>
    <row r="205" spans="1:65" s="2" customFormat="1" ht="11.25">
      <c r="A205" s="37"/>
      <c r="B205" s="38"/>
      <c r="C205" s="39"/>
      <c r="D205" s="194" t="s">
        <v>172</v>
      </c>
      <c r="E205" s="39"/>
      <c r="F205" s="195" t="s">
        <v>6198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172</v>
      </c>
      <c r="AU205" s="20" t="s">
        <v>79</v>
      </c>
    </row>
    <row r="206" spans="1:65" s="2" customFormat="1" ht="16.5" customHeight="1">
      <c r="A206" s="37"/>
      <c r="B206" s="38"/>
      <c r="C206" s="233" t="s">
        <v>483</v>
      </c>
      <c r="D206" s="233" t="s">
        <v>502</v>
      </c>
      <c r="E206" s="234" t="s">
        <v>6199</v>
      </c>
      <c r="F206" s="235" t="s">
        <v>6200</v>
      </c>
      <c r="G206" s="236" t="s">
        <v>290</v>
      </c>
      <c r="H206" s="237">
        <v>3</v>
      </c>
      <c r="I206" s="238"/>
      <c r="J206" s="239">
        <f>ROUND(I206*H206,2)</f>
        <v>0</v>
      </c>
      <c r="K206" s="235" t="s">
        <v>171</v>
      </c>
      <c r="L206" s="240"/>
      <c r="M206" s="241" t="s">
        <v>19</v>
      </c>
      <c r="N206" s="242" t="s">
        <v>41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297</v>
      </c>
      <c r="AT206" s="192" t="s">
        <v>502</v>
      </c>
      <c r="AU206" s="192" t="s">
        <v>79</v>
      </c>
      <c r="AY206" s="20" t="s">
        <v>165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226</v>
      </c>
      <c r="BM206" s="192" t="s">
        <v>766</v>
      </c>
    </row>
    <row r="207" spans="1:65" s="2" customFormat="1" ht="16.5" customHeight="1">
      <c r="A207" s="37"/>
      <c r="B207" s="38"/>
      <c r="C207" s="233" t="s">
        <v>680</v>
      </c>
      <c r="D207" s="233" t="s">
        <v>502</v>
      </c>
      <c r="E207" s="234" t="s">
        <v>6201</v>
      </c>
      <c r="F207" s="235" t="s">
        <v>6202</v>
      </c>
      <c r="G207" s="236" t="s">
        <v>290</v>
      </c>
      <c r="H207" s="237">
        <v>3</v>
      </c>
      <c r="I207" s="238"/>
      <c r="J207" s="239">
        <f>ROUND(I207*H207,2)</f>
        <v>0</v>
      </c>
      <c r="K207" s="235" t="s">
        <v>171</v>
      </c>
      <c r="L207" s="240"/>
      <c r="M207" s="241" t="s">
        <v>19</v>
      </c>
      <c r="N207" s="242" t="s">
        <v>41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297</v>
      </c>
      <c r="AT207" s="192" t="s">
        <v>502</v>
      </c>
      <c r="AU207" s="192" t="s">
        <v>79</v>
      </c>
      <c r="AY207" s="20" t="s">
        <v>165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226</v>
      </c>
      <c r="BM207" s="192" t="s">
        <v>771</v>
      </c>
    </row>
    <row r="208" spans="1:65" s="2" customFormat="1" ht="21.75" customHeight="1">
      <c r="A208" s="37"/>
      <c r="B208" s="38"/>
      <c r="C208" s="233" t="s">
        <v>488</v>
      </c>
      <c r="D208" s="233" t="s">
        <v>502</v>
      </c>
      <c r="E208" s="234" t="s">
        <v>6203</v>
      </c>
      <c r="F208" s="235" t="s">
        <v>6204</v>
      </c>
      <c r="G208" s="236" t="s">
        <v>290</v>
      </c>
      <c r="H208" s="237">
        <v>9</v>
      </c>
      <c r="I208" s="238"/>
      <c r="J208" s="239">
        <f>ROUND(I208*H208,2)</f>
        <v>0</v>
      </c>
      <c r="K208" s="235" t="s">
        <v>171</v>
      </c>
      <c r="L208" s="240"/>
      <c r="M208" s="241" t="s">
        <v>19</v>
      </c>
      <c r="N208" s="242" t="s">
        <v>41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297</v>
      </c>
      <c r="AT208" s="192" t="s">
        <v>502</v>
      </c>
      <c r="AU208" s="192" t="s">
        <v>79</v>
      </c>
      <c r="AY208" s="20" t="s">
        <v>165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226</v>
      </c>
      <c r="BM208" s="192" t="s">
        <v>777</v>
      </c>
    </row>
    <row r="209" spans="1:65" s="2" customFormat="1" ht="16.5" customHeight="1">
      <c r="A209" s="37"/>
      <c r="B209" s="38"/>
      <c r="C209" s="233" t="s">
        <v>698</v>
      </c>
      <c r="D209" s="233" t="s">
        <v>502</v>
      </c>
      <c r="E209" s="234" t="s">
        <v>6205</v>
      </c>
      <c r="F209" s="235" t="s">
        <v>6206</v>
      </c>
      <c r="G209" s="236" t="s">
        <v>290</v>
      </c>
      <c r="H209" s="237">
        <v>27</v>
      </c>
      <c r="I209" s="238"/>
      <c r="J209" s="239">
        <f>ROUND(I209*H209,2)</f>
        <v>0</v>
      </c>
      <c r="K209" s="235" t="s">
        <v>171</v>
      </c>
      <c r="L209" s="240"/>
      <c r="M209" s="241" t="s">
        <v>19</v>
      </c>
      <c r="N209" s="242" t="s">
        <v>41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297</v>
      </c>
      <c r="AT209" s="192" t="s">
        <v>502</v>
      </c>
      <c r="AU209" s="192" t="s">
        <v>79</v>
      </c>
      <c r="AY209" s="20" t="s">
        <v>165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79</v>
      </c>
      <c r="BK209" s="193">
        <f>ROUND(I209*H209,2)</f>
        <v>0</v>
      </c>
      <c r="BL209" s="20" t="s">
        <v>226</v>
      </c>
      <c r="BM209" s="192" t="s">
        <v>782</v>
      </c>
    </row>
    <row r="210" spans="1:65" s="2" customFormat="1" ht="49.15" customHeight="1">
      <c r="A210" s="37"/>
      <c r="B210" s="38"/>
      <c r="C210" s="181" t="s">
        <v>493</v>
      </c>
      <c r="D210" s="181" t="s">
        <v>167</v>
      </c>
      <c r="E210" s="182" t="s">
        <v>6207</v>
      </c>
      <c r="F210" s="183" t="s">
        <v>6208</v>
      </c>
      <c r="G210" s="184" t="s">
        <v>170</v>
      </c>
      <c r="H210" s="185">
        <v>67</v>
      </c>
      <c r="I210" s="186"/>
      <c r="J210" s="187">
        <f>ROUND(I210*H210,2)</f>
        <v>0</v>
      </c>
      <c r="K210" s="183" t="s">
        <v>171</v>
      </c>
      <c r="L210" s="42"/>
      <c r="M210" s="188" t="s">
        <v>19</v>
      </c>
      <c r="N210" s="189" t="s">
        <v>41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226</v>
      </c>
      <c r="AT210" s="192" t="s">
        <v>167</v>
      </c>
      <c r="AU210" s="192" t="s">
        <v>79</v>
      </c>
      <c r="AY210" s="20" t="s">
        <v>165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226</v>
      </c>
      <c r="BM210" s="192" t="s">
        <v>788</v>
      </c>
    </row>
    <row r="211" spans="1:65" s="2" customFormat="1" ht="11.25">
      <c r="A211" s="37"/>
      <c r="B211" s="38"/>
      <c r="C211" s="39"/>
      <c r="D211" s="194" t="s">
        <v>172</v>
      </c>
      <c r="E211" s="39"/>
      <c r="F211" s="195" t="s">
        <v>6209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172</v>
      </c>
      <c r="AU211" s="20" t="s">
        <v>79</v>
      </c>
    </row>
    <row r="212" spans="1:65" s="2" customFormat="1" ht="16.5" customHeight="1">
      <c r="A212" s="37"/>
      <c r="B212" s="38"/>
      <c r="C212" s="233" t="s">
        <v>708</v>
      </c>
      <c r="D212" s="233" t="s">
        <v>502</v>
      </c>
      <c r="E212" s="234" t="s">
        <v>6210</v>
      </c>
      <c r="F212" s="235" t="s">
        <v>6211</v>
      </c>
      <c r="G212" s="236" t="s">
        <v>543</v>
      </c>
      <c r="H212" s="237">
        <v>67</v>
      </c>
      <c r="I212" s="238"/>
      <c r="J212" s="239">
        <f>ROUND(I212*H212,2)</f>
        <v>0</v>
      </c>
      <c r="K212" s="235" t="s">
        <v>171</v>
      </c>
      <c r="L212" s="240"/>
      <c r="M212" s="241" t="s">
        <v>19</v>
      </c>
      <c r="N212" s="242" t="s">
        <v>41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297</v>
      </c>
      <c r="AT212" s="192" t="s">
        <v>502</v>
      </c>
      <c r="AU212" s="192" t="s">
        <v>79</v>
      </c>
      <c r="AY212" s="20" t="s">
        <v>165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79</v>
      </c>
      <c r="BK212" s="193">
        <f>ROUND(I212*H212,2)</f>
        <v>0</v>
      </c>
      <c r="BL212" s="20" t="s">
        <v>226</v>
      </c>
      <c r="BM212" s="192" t="s">
        <v>794</v>
      </c>
    </row>
    <row r="213" spans="1:65" s="2" customFormat="1" ht="37.9" customHeight="1">
      <c r="A213" s="37"/>
      <c r="B213" s="38"/>
      <c r="C213" s="181" t="s">
        <v>714</v>
      </c>
      <c r="D213" s="181" t="s">
        <v>167</v>
      </c>
      <c r="E213" s="182" t="s">
        <v>6212</v>
      </c>
      <c r="F213" s="183" t="s">
        <v>6213</v>
      </c>
      <c r="G213" s="184" t="s">
        <v>170</v>
      </c>
      <c r="H213" s="185">
        <v>110</v>
      </c>
      <c r="I213" s="186"/>
      <c r="J213" s="187">
        <f>ROUND(I213*H213,2)</f>
        <v>0</v>
      </c>
      <c r="K213" s="183" t="s">
        <v>171</v>
      </c>
      <c r="L213" s="42"/>
      <c r="M213" s="188" t="s">
        <v>19</v>
      </c>
      <c r="N213" s="189" t="s">
        <v>41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226</v>
      </c>
      <c r="AT213" s="192" t="s">
        <v>167</v>
      </c>
      <c r="AU213" s="192" t="s">
        <v>79</v>
      </c>
      <c r="AY213" s="20" t="s">
        <v>165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79</v>
      </c>
      <c r="BK213" s="193">
        <f>ROUND(I213*H213,2)</f>
        <v>0</v>
      </c>
      <c r="BL213" s="20" t="s">
        <v>226</v>
      </c>
      <c r="BM213" s="192" t="s">
        <v>800</v>
      </c>
    </row>
    <row r="214" spans="1:65" s="2" customFormat="1" ht="11.25">
      <c r="A214" s="37"/>
      <c r="B214" s="38"/>
      <c r="C214" s="39"/>
      <c r="D214" s="194" t="s">
        <v>172</v>
      </c>
      <c r="E214" s="39"/>
      <c r="F214" s="195" t="s">
        <v>6214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172</v>
      </c>
      <c r="AU214" s="20" t="s">
        <v>79</v>
      </c>
    </row>
    <row r="215" spans="1:65" s="2" customFormat="1" ht="16.5" customHeight="1">
      <c r="A215" s="37"/>
      <c r="B215" s="38"/>
      <c r="C215" s="233" t="s">
        <v>719</v>
      </c>
      <c r="D215" s="233" t="s">
        <v>502</v>
      </c>
      <c r="E215" s="234" t="s">
        <v>6215</v>
      </c>
      <c r="F215" s="235" t="s">
        <v>6216</v>
      </c>
      <c r="G215" s="236" t="s">
        <v>543</v>
      </c>
      <c r="H215" s="237">
        <v>66</v>
      </c>
      <c r="I215" s="238"/>
      <c r="J215" s="239">
        <f>ROUND(I215*H215,2)</f>
        <v>0</v>
      </c>
      <c r="K215" s="235" t="s">
        <v>171</v>
      </c>
      <c r="L215" s="240"/>
      <c r="M215" s="241" t="s">
        <v>19</v>
      </c>
      <c r="N215" s="242" t="s">
        <v>41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297</v>
      </c>
      <c r="AT215" s="192" t="s">
        <v>502</v>
      </c>
      <c r="AU215" s="192" t="s">
        <v>79</v>
      </c>
      <c r="AY215" s="20" t="s">
        <v>165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79</v>
      </c>
      <c r="BK215" s="193">
        <f>ROUND(I215*H215,2)</f>
        <v>0</v>
      </c>
      <c r="BL215" s="20" t="s">
        <v>226</v>
      </c>
      <c r="BM215" s="192" t="s">
        <v>804</v>
      </c>
    </row>
    <row r="216" spans="1:65" s="2" customFormat="1" ht="24.2" customHeight="1">
      <c r="A216" s="37"/>
      <c r="B216" s="38"/>
      <c r="C216" s="181" t="s">
        <v>498</v>
      </c>
      <c r="D216" s="181" t="s">
        <v>167</v>
      </c>
      <c r="E216" s="182" t="s">
        <v>6217</v>
      </c>
      <c r="F216" s="183" t="s">
        <v>6218</v>
      </c>
      <c r="G216" s="184" t="s">
        <v>290</v>
      </c>
      <c r="H216" s="185">
        <v>261</v>
      </c>
      <c r="I216" s="186"/>
      <c r="J216" s="187">
        <f>ROUND(I216*H216,2)</f>
        <v>0</v>
      </c>
      <c r="K216" s="183" t="s">
        <v>171</v>
      </c>
      <c r="L216" s="42"/>
      <c r="M216" s="188" t="s">
        <v>19</v>
      </c>
      <c r="N216" s="189" t="s">
        <v>41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226</v>
      </c>
      <c r="AT216" s="192" t="s">
        <v>167</v>
      </c>
      <c r="AU216" s="192" t="s">
        <v>79</v>
      </c>
      <c r="AY216" s="20" t="s">
        <v>165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79</v>
      </c>
      <c r="BK216" s="193">
        <f>ROUND(I216*H216,2)</f>
        <v>0</v>
      </c>
      <c r="BL216" s="20" t="s">
        <v>226</v>
      </c>
      <c r="BM216" s="192" t="s">
        <v>811</v>
      </c>
    </row>
    <row r="217" spans="1:65" s="2" customFormat="1" ht="11.25">
      <c r="A217" s="37"/>
      <c r="B217" s="38"/>
      <c r="C217" s="39"/>
      <c r="D217" s="194" t="s">
        <v>172</v>
      </c>
      <c r="E217" s="39"/>
      <c r="F217" s="195" t="s">
        <v>6219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172</v>
      </c>
      <c r="AU217" s="20" t="s">
        <v>79</v>
      </c>
    </row>
    <row r="218" spans="1:65" s="2" customFormat="1" ht="16.5" customHeight="1">
      <c r="A218" s="37"/>
      <c r="B218" s="38"/>
      <c r="C218" s="233" t="s">
        <v>731</v>
      </c>
      <c r="D218" s="233" t="s">
        <v>502</v>
      </c>
      <c r="E218" s="234" t="s">
        <v>6220</v>
      </c>
      <c r="F218" s="235" t="s">
        <v>6221</v>
      </c>
      <c r="G218" s="236" t="s">
        <v>290</v>
      </c>
      <c r="H218" s="237">
        <v>3</v>
      </c>
      <c r="I218" s="238"/>
      <c r="J218" s="239">
        <f t="shared" ref="J218:J229" si="10">ROUND(I218*H218,2)</f>
        <v>0</v>
      </c>
      <c r="K218" s="235" t="s">
        <v>171</v>
      </c>
      <c r="L218" s="240"/>
      <c r="M218" s="241" t="s">
        <v>19</v>
      </c>
      <c r="N218" s="242" t="s">
        <v>41</v>
      </c>
      <c r="O218" s="67"/>
      <c r="P218" s="190">
        <f t="shared" ref="P218:P229" si="11">O218*H218</f>
        <v>0</v>
      </c>
      <c r="Q218" s="190">
        <v>0</v>
      </c>
      <c r="R218" s="190">
        <f t="shared" ref="R218:R229" si="12">Q218*H218</f>
        <v>0</v>
      </c>
      <c r="S218" s="190">
        <v>0</v>
      </c>
      <c r="T218" s="191">
        <f t="shared" ref="T218:T229" si="13"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297</v>
      </c>
      <c r="AT218" s="192" t="s">
        <v>502</v>
      </c>
      <c r="AU218" s="192" t="s">
        <v>79</v>
      </c>
      <c r="AY218" s="20" t="s">
        <v>165</v>
      </c>
      <c r="BE218" s="193">
        <f t="shared" ref="BE218:BE229" si="14">IF(N218="základní",J218,0)</f>
        <v>0</v>
      </c>
      <c r="BF218" s="193">
        <f t="shared" ref="BF218:BF229" si="15">IF(N218="snížená",J218,0)</f>
        <v>0</v>
      </c>
      <c r="BG218" s="193">
        <f t="shared" ref="BG218:BG229" si="16">IF(N218="zákl. přenesená",J218,0)</f>
        <v>0</v>
      </c>
      <c r="BH218" s="193">
        <f t="shared" ref="BH218:BH229" si="17">IF(N218="sníž. přenesená",J218,0)</f>
        <v>0</v>
      </c>
      <c r="BI218" s="193">
        <f t="shared" ref="BI218:BI229" si="18">IF(N218="nulová",J218,0)</f>
        <v>0</v>
      </c>
      <c r="BJ218" s="20" t="s">
        <v>79</v>
      </c>
      <c r="BK218" s="193">
        <f t="shared" ref="BK218:BK229" si="19">ROUND(I218*H218,2)</f>
        <v>0</v>
      </c>
      <c r="BL218" s="20" t="s">
        <v>226</v>
      </c>
      <c r="BM218" s="192" t="s">
        <v>815</v>
      </c>
    </row>
    <row r="219" spans="1:65" s="2" customFormat="1" ht="16.5" customHeight="1">
      <c r="A219" s="37"/>
      <c r="B219" s="38"/>
      <c r="C219" s="233" t="s">
        <v>544</v>
      </c>
      <c r="D219" s="233" t="s">
        <v>502</v>
      </c>
      <c r="E219" s="234" t="s">
        <v>6222</v>
      </c>
      <c r="F219" s="235" t="s">
        <v>6223</v>
      </c>
      <c r="G219" s="236" t="s">
        <v>290</v>
      </c>
      <c r="H219" s="237">
        <v>7</v>
      </c>
      <c r="I219" s="238"/>
      <c r="J219" s="239">
        <f t="shared" si="10"/>
        <v>0</v>
      </c>
      <c r="K219" s="235" t="s">
        <v>171</v>
      </c>
      <c r="L219" s="240"/>
      <c r="M219" s="241" t="s">
        <v>19</v>
      </c>
      <c r="N219" s="242" t="s">
        <v>41</v>
      </c>
      <c r="O219" s="67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297</v>
      </c>
      <c r="AT219" s="192" t="s">
        <v>502</v>
      </c>
      <c r="AU219" s="192" t="s">
        <v>79</v>
      </c>
      <c r="AY219" s="20" t="s">
        <v>165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20" t="s">
        <v>79</v>
      </c>
      <c r="BK219" s="193">
        <f t="shared" si="19"/>
        <v>0</v>
      </c>
      <c r="BL219" s="20" t="s">
        <v>226</v>
      </c>
      <c r="BM219" s="192" t="s">
        <v>822</v>
      </c>
    </row>
    <row r="220" spans="1:65" s="2" customFormat="1" ht="24.2" customHeight="1">
      <c r="A220" s="37"/>
      <c r="B220" s="38"/>
      <c r="C220" s="233" t="s">
        <v>741</v>
      </c>
      <c r="D220" s="233" t="s">
        <v>502</v>
      </c>
      <c r="E220" s="234" t="s">
        <v>6224</v>
      </c>
      <c r="F220" s="235" t="s">
        <v>6225</v>
      </c>
      <c r="G220" s="236" t="s">
        <v>290</v>
      </c>
      <c r="H220" s="237">
        <v>10</v>
      </c>
      <c r="I220" s="238"/>
      <c r="J220" s="239">
        <f t="shared" si="10"/>
        <v>0</v>
      </c>
      <c r="K220" s="235" t="s">
        <v>171</v>
      </c>
      <c r="L220" s="240"/>
      <c r="M220" s="241" t="s">
        <v>19</v>
      </c>
      <c r="N220" s="242" t="s">
        <v>41</v>
      </c>
      <c r="O220" s="67"/>
      <c r="P220" s="190">
        <f t="shared" si="11"/>
        <v>0</v>
      </c>
      <c r="Q220" s="190">
        <v>0</v>
      </c>
      <c r="R220" s="190">
        <f t="shared" si="12"/>
        <v>0</v>
      </c>
      <c r="S220" s="190">
        <v>0</v>
      </c>
      <c r="T220" s="191">
        <f t="shared" si="1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297</v>
      </c>
      <c r="AT220" s="192" t="s">
        <v>502</v>
      </c>
      <c r="AU220" s="192" t="s">
        <v>79</v>
      </c>
      <c r="AY220" s="20" t="s">
        <v>165</v>
      </c>
      <c r="BE220" s="193">
        <f t="shared" si="14"/>
        <v>0</v>
      </c>
      <c r="BF220" s="193">
        <f t="shared" si="15"/>
        <v>0</v>
      </c>
      <c r="BG220" s="193">
        <f t="shared" si="16"/>
        <v>0</v>
      </c>
      <c r="BH220" s="193">
        <f t="shared" si="17"/>
        <v>0</v>
      </c>
      <c r="BI220" s="193">
        <f t="shared" si="18"/>
        <v>0</v>
      </c>
      <c r="BJ220" s="20" t="s">
        <v>79</v>
      </c>
      <c r="BK220" s="193">
        <f t="shared" si="19"/>
        <v>0</v>
      </c>
      <c r="BL220" s="20" t="s">
        <v>226</v>
      </c>
      <c r="BM220" s="192" t="s">
        <v>1316</v>
      </c>
    </row>
    <row r="221" spans="1:65" s="2" customFormat="1" ht="24.2" customHeight="1">
      <c r="A221" s="37"/>
      <c r="B221" s="38"/>
      <c r="C221" s="233" t="s">
        <v>557</v>
      </c>
      <c r="D221" s="233" t="s">
        <v>502</v>
      </c>
      <c r="E221" s="234" t="s">
        <v>6226</v>
      </c>
      <c r="F221" s="235" t="s">
        <v>6227</v>
      </c>
      <c r="G221" s="236" t="s">
        <v>290</v>
      </c>
      <c r="H221" s="237">
        <v>26</v>
      </c>
      <c r="I221" s="238"/>
      <c r="J221" s="239">
        <f t="shared" si="10"/>
        <v>0</v>
      </c>
      <c r="K221" s="235" t="s">
        <v>171</v>
      </c>
      <c r="L221" s="240"/>
      <c r="M221" s="241" t="s">
        <v>19</v>
      </c>
      <c r="N221" s="242" t="s">
        <v>41</v>
      </c>
      <c r="O221" s="67"/>
      <c r="P221" s="190">
        <f t="shared" si="11"/>
        <v>0</v>
      </c>
      <c r="Q221" s="190">
        <v>0</v>
      </c>
      <c r="R221" s="190">
        <f t="shared" si="12"/>
        <v>0</v>
      </c>
      <c r="S221" s="190">
        <v>0</v>
      </c>
      <c r="T221" s="191">
        <f t="shared" si="1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297</v>
      </c>
      <c r="AT221" s="192" t="s">
        <v>502</v>
      </c>
      <c r="AU221" s="192" t="s">
        <v>79</v>
      </c>
      <c r="AY221" s="20" t="s">
        <v>165</v>
      </c>
      <c r="BE221" s="193">
        <f t="shared" si="14"/>
        <v>0</v>
      </c>
      <c r="BF221" s="193">
        <f t="shared" si="15"/>
        <v>0</v>
      </c>
      <c r="BG221" s="193">
        <f t="shared" si="16"/>
        <v>0</v>
      </c>
      <c r="BH221" s="193">
        <f t="shared" si="17"/>
        <v>0</v>
      </c>
      <c r="BI221" s="193">
        <f t="shared" si="18"/>
        <v>0</v>
      </c>
      <c r="BJ221" s="20" t="s">
        <v>79</v>
      </c>
      <c r="BK221" s="193">
        <f t="shared" si="19"/>
        <v>0</v>
      </c>
      <c r="BL221" s="20" t="s">
        <v>226</v>
      </c>
      <c r="BM221" s="192" t="s">
        <v>1325</v>
      </c>
    </row>
    <row r="222" spans="1:65" s="2" customFormat="1" ht="16.5" customHeight="1">
      <c r="A222" s="37"/>
      <c r="B222" s="38"/>
      <c r="C222" s="233" t="s">
        <v>752</v>
      </c>
      <c r="D222" s="233" t="s">
        <v>502</v>
      </c>
      <c r="E222" s="234" t="s">
        <v>6228</v>
      </c>
      <c r="F222" s="235" t="s">
        <v>6229</v>
      </c>
      <c r="G222" s="236" t="s">
        <v>290</v>
      </c>
      <c r="H222" s="237">
        <v>120</v>
      </c>
      <c r="I222" s="238"/>
      <c r="J222" s="239">
        <f t="shared" si="10"/>
        <v>0</v>
      </c>
      <c r="K222" s="235" t="s">
        <v>171</v>
      </c>
      <c r="L222" s="240"/>
      <c r="M222" s="241" t="s">
        <v>19</v>
      </c>
      <c r="N222" s="242" t="s">
        <v>41</v>
      </c>
      <c r="O222" s="67"/>
      <c r="P222" s="190">
        <f t="shared" si="11"/>
        <v>0</v>
      </c>
      <c r="Q222" s="190">
        <v>0</v>
      </c>
      <c r="R222" s="190">
        <f t="shared" si="12"/>
        <v>0</v>
      </c>
      <c r="S222" s="190">
        <v>0</v>
      </c>
      <c r="T222" s="191">
        <f t="shared" si="1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297</v>
      </c>
      <c r="AT222" s="192" t="s">
        <v>502</v>
      </c>
      <c r="AU222" s="192" t="s">
        <v>79</v>
      </c>
      <c r="AY222" s="20" t="s">
        <v>165</v>
      </c>
      <c r="BE222" s="193">
        <f t="shared" si="14"/>
        <v>0</v>
      </c>
      <c r="BF222" s="193">
        <f t="shared" si="15"/>
        <v>0</v>
      </c>
      <c r="BG222" s="193">
        <f t="shared" si="16"/>
        <v>0</v>
      </c>
      <c r="BH222" s="193">
        <f t="shared" si="17"/>
        <v>0</v>
      </c>
      <c r="BI222" s="193">
        <f t="shared" si="18"/>
        <v>0</v>
      </c>
      <c r="BJ222" s="20" t="s">
        <v>79</v>
      </c>
      <c r="BK222" s="193">
        <f t="shared" si="19"/>
        <v>0</v>
      </c>
      <c r="BL222" s="20" t="s">
        <v>226</v>
      </c>
      <c r="BM222" s="192" t="s">
        <v>1342</v>
      </c>
    </row>
    <row r="223" spans="1:65" s="2" customFormat="1" ht="16.5" customHeight="1">
      <c r="A223" s="37"/>
      <c r="B223" s="38"/>
      <c r="C223" s="233" t="s">
        <v>562</v>
      </c>
      <c r="D223" s="233" t="s">
        <v>502</v>
      </c>
      <c r="E223" s="234" t="s">
        <v>6230</v>
      </c>
      <c r="F223" s="235" t="s">
        <v>6231</v>
      </c>
      <c r="G223" s="236" t="s">
        <v>290</v>
      </c>
      <c r="H223" s="237">
        <v>9</v>
      </c>
      <c r="I223" s="238"/>
      <c r="J223" s="239">
        <f t="shared" si="10"/>
        <v>0</v>
      </c>
      <c r="K223" s="235" t="s">
        <v>171</v>
      </c>
      <c r="L223" s="240"/>
      <c r="M223" s="241" t="s">
        <v>19</v>
      </c>
      <c r="N223" s="242" t="s">
        <v>41</v>
      </c>
      <c r="O223" s="67"/>
      <c r="P223" s="190">
        <f t="shared" si="11"/>
        <v>0</v>
      </c>
      <c r="Q223" s="190">
        <v>0</v>
      </c>
      <c r="R223" s="190">
        <f t="shared" si="12"/>
        <v>0</v>
      </c>
      <c r="S223" s="190">
        <v>0</v>
      </c>
      <c r="T223" s="191">
        <f t="shared" si="1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297</v>
      </c>
      <c r="AT223" s="192" t="s">
        <v>502</v>
      </c>
      <c r="AU223" s="192" t="s">
        <v>79</v>
      </c>
      <c r="AY223" s="20" t="s">
        <v>165</v>
      </c>
      <c r="BE223" s="193">
        <f t="shared" si="14"/>
        <v>0</v>
      </c>
      <c r="BF223" s="193">
        <f t="shared" si="15"/>
        <v>0</v>
      </c>
      <c r="BG223" s="193">
        <f t="shared" si="16"/>
        <v>0</v>
      </c>
      <c r="BH223" s="193">
        <f t="shared" si="17"/>
        <v>0</v>
      </c>
      <c r="BI223" s="193">
        <f t="shared" si="18"/>
        <v>0</v>
      </c>
      <c r="BJ223" s="20" t="s">
        <v>79</v>
      </c>
      <c r="BK223" s="193">
        <f t="shared" si="19"/>
        <v>0</v>
      </c>
      <c r="BL223" s="20" t="s">
        <v>226</v>
      </c>
      <c r="BM223" s="192" t="s">
        <v>1393</v>
      </c>
    </row>
    <row r="224" spans="1:65" s="2" customFormat="1" ht="16.5" customHeight="1">
      <c r="A224" s="37"/>
      <c r="B224" s="38"/>
      <c r="C224" s="233" t="s">
        <v>763</v>
      </c>
      <c r="D224" s="233" t="s">
        <v>502</v>
      </c>
      <c r="E224" s="234" t="s">
        <v>6232</v>
      </c>
      <c r="F224" s="235" t="s">
        <v>6233</v>
      </c>
      <c r="G224" s="236" t="s">
        <v>290</v>
      </c>
      <c r="H224" s="237">
        <v>18</v>
      </c>
      <c r="I224" s="238"/>
      <c r="J224" s="239">
        <f t="shared" si="10"/>
        <v>0</v>
      </c>
      <c r="K224" s="235" t="s">
        <v>171</v>
      </c>
      <c r="L224" s="240"/>
      <c r="M224" s="241" t="s">
        <v>19</v>
      </c>
      <c r="N224" s="242" t="s">
        <v>41</v>
      </c>
      <c r="O224" s="67"/>
      <c r="P224" s="190">
        <f t="shared" si="11"/>
        <v>0</v>
      </c>
      <c r="Q224" s="190">
        <v>0</v>
      </c>
      <c r="R224" s="190">
        <f t="shared" si="12"/>
        <v>0</v>
      </c>
      <c r="S224" s="190">
        <v>0</v>
      </c>
      <c r="T224" s="191">
        <f t="shared" si="1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297</v>
      </c>
      <c r="AT224" s="192" t="s">
        <v>502</v>
      </c>
      <c r="AU224" s="192" t="s">
        <v>79</v>
      </c>
      <c r="AY224" s="20" t="s">
        <v>165</v>
      </c>
      <c r="BE224" s="193">
        <f t="shared" si="14"/>
        <v>0</v>
      </c>
      <c r="BF224" s="193">
        <f t="shared" si="15"/>
        <v>0</v>
      </c>
      <c r="BG224" s="193">
        <f t="shared" si="16"/>
        <v>0</v>
      </c>
      <c r="BH224" s="193">
        <f t="shared" si="17"/>
        <v>0</v>
      </c>
      <c r="BI224" s="193">
        <f t="shared" si="18"/>
        <v>0</v>
      </c>
      <c r="BJ224" s="20" t="s">
        <v>79</v>
      </c>
      <c r="BK224" s="193">
        <f t="shared" si="19"/>
        <v>0</v>
      </c>
      <c r="BL224" s="20" t="s">
        <v>226</v>
      </c>
      <c r="BM224" s="192" t="s">
        <v>842</v>
      </c>
    </row>
    <row r="225" spans="1:65" s="2" customFormat="1" ht="16.5" customHeight="1">
      <c r="A225" s="37"/>
      <c r="B225" s="38"/>
      <c r="C225" s="233" t="s">
        <v>568</v>
      </c>
      <c r="D225" s="233" t="s">
        <v>502</v>
      </c>
      <c r="E225" s="234" t="s">
        <v>6234</v>
      </c>
      <c r="F225" s="235" t="s">
        <v>6235</v>
      </c>
      <c r="G225" s="236" t="s">
        <v>290</v>
      </c>
      <c r="H225" s="237">
        <v>38</v>
      </c>
      <c r="I225" s="238"/>
      <c r="J225" s="239">
        <f t="shared" si="10"/>
        <v>0</v>
      </c>
      <c r="K225" s="235" t="s">
        <v>171</v>
      </c>
      <c r="L225" s="240"/>
      <c r="M225" s="241" t="s">
        <v>19</v>
      </c>
      <c r="N225" s="242" t="s">
        <v>41</v>
      </c>
      <c r="O225" s="67"/>
      <c r="P225" s="190">
        <f t="shared" si="11"/>
        <v>0</v>
      </c>
      <c r="Q225" s="190">
        <v>0</v>
      </c>
      <c r="R225" s="190">
        <f t="shared" si="12"/>
        <v>0</v>
      </c>
      <c r="S225" s="190">
        <v>0</v>
      </c>
      <c r="T225" s="191">
        <f t="shared" si="1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297</v>
      </c>
      <c r="AT225" s="192" t="s">
        <v>502</v>
      </c>
      <c r="AU225" s="192" t="s">
        <v>79</v>
      </c>
      <c r="AY225" s="20" t="s">
        <v>165</v>
      </c>
      <c r="BE225" s="193">
        <f t="shared" si="14"/>
        <v>0</v>
      </c>
      <c r="BF225" s="193">
        <f t="shared" si="15"/>
        <v>0</v>
      </c>
      <c r="BG225" s="193">
        <f t="shared" si="16"/>
        <v>0</v>
      </c>
      <c r="BH225" s="193">
        <f t="shared" si="17"/>
        <v>0</v>
      </c>
      <c r="BI225" s="193">
        <f t="shared" si="18"/>
        <v>0</v>
      </c>
      <c r="BJ225" s="20" t="s">
        <v>79</v>
      </c>
      <c r="BK225" s="193">
        <f t="shared" si="19"/>
        <v>0</v>
      </c>
      <c r="BL225" s="20" t="s">
        <v>226</v>
      </c>
      <c r="BM225" s="192" t="s">
        <v>1428</v>
      </c>
    </row>
    <row r="226" spans="1:65" s="2" customFormat="1" ht="16.5" customHeight="1">
      <c r="A226" s="37"/>
      <c r="B226" s="38"/>
      <c r="C226" s="233" t="s">
        <v>774</v>
      </c>
      <c r="D226" s="233" t="s">
        <v>502</v>
      </c>
      <c r="E226" s="234" t="s">
        <v>6236</v>
      </c>
      <c r="F226" s="235" t="s">
        <v>6237</v>
      </c>
      <c r="G226" s="236" t="s">
        <v>290</v>
      </c>
      <c r="H226" s="237">
        <v>5</v>
      </c>
      <c r="I226" s="238"/>
      <c r="J226" s="239">
        <f t="shared" si="10"/>
        <v>0</v>
      </c>
      <c r="K226" s="235" t="s">
        <v>171</v>
      </c>
      <c r="L226" s="240"/>
      <c r="M226" s="241" t="s">
        <v>19</v>
      </c>
      <c r="N226" s="242" t="s">
        <v>41</v>
      </c>
      <c r="O226" s="67"/>
      <c r="P226" s="190">
        <f t="shared" si="11"/>
        <v>0</v>
      </c>
      <c r="Q226" s="190">
        <v>0</v>
      </c>
      <c r="R226" s="190">
        <f t="shared" si="12"/>
        <v>0</v>
      </c>
      <c r="S226" s="190">
        <v>0</v>
      </c>
      <c r="T226" s="191">
        <f t="shared" si="1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297</v>
      </c>
      <c r="AT226" s="192" t="s">
        <v>502</v>
      </c>
      <c r="AU226" s="192" t="s">
        <v>79</v>
      </c>
      <c r="AY226" s="20" t="s">
        <v>165</v>
      </c>
      <c r="BE226" s="193">
        <f t="shared" si="14"/>
        <v>0</v>
      </c>
      <c r="BF226" s="193">
        <f t="shared" si="15"/>
        <v>0</v>
      </c>
      <c r="BG226" s="193">
        <f t="shared" si="16"/>
        <v>0</v>
      </c>
      <c r="BH226" s="193">
        <f t="shared" si="17"/>
        <v>0</v>
      </c>
      <c r="BI226" s="193">
        <f t="shared" si="18"/>
        <v>0</v>
      </c>
      <c r="BJ226" s="20" t="s">
        <v>79</v>
      </c>
      <c r="BK226" s="193">
        <f t="shared" si="19"/>
        <v>0</v>
      </c>
      <c r="BL226" s="20" t="s">
        <v>226</v>
      </c>
      <c r="BM226" s="192" t="s">
        <v>846</v>
      </c>
    </row>
    <row r="227" spans="1:65" s="2" customFormat="1" ht="16.5" customHeight="1">
      <c r="A227" s="37"/>
      <c r="B227" s="38"/>
      <c r="C227" s="233" t="s">
        <v>574</v>
      </c>
      <c r="D227" s="233" t="s">
        <v>502</v>
      </c>
      <c r="E227" s="234" t="s">
        <v>6238</v>
      </c>
      <c r="F227" s="235" t="s">
        <v>6239</v>
      </c>
      <c r="G227" s="236" t="s">
        <v>290</v>
      </c>
      <c r="H227" s="237">
        <v>18</v>
      </c>
      <c r="I227" s="238"/>
      <c r="J227" s="239">
        <f t="shared" si="10"/>
        <v>0</v>
      </c>
      <c r="K227" s="235" t="s">
        <v>171</v>
      </c>
      <c r="L227" s="240"/>
      <c r="M227" s="241" t="s">
        <v>19</v>
      </c>
      <c r="N227" s="242" t="s">
        <v>41</v>
      </c>
      <c r="O227" s="67"/>
      <c r="P227" s="190">
        <f t="shared" si="11"/>
        <v>0</v>
      </c>
      <c r="Q227" s="190">
        <v>0</v>
      </c>
      <c r="R227" s="190">
        <f t="shared" si="12"/>
        <v>0</v>
      </c>
      <c r="S227" s="190">
        <v>0</v>
      </c>
      <c r="T227" s="191">
        <f t="shared" si="1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297</v>
      </c>
      <c r="AT227" s="192" t="s">
        <v>502</v>
      </c>
      <c r="AU227" s="192" t="s">
        <v>79</v>
      </c>
      <c r="AY227" s="20" t="s">
        <v>165</v>
      </c>
      <c r="BE227" s="193">
        <f t="shared" si="14"/>
        <v>0</v>
      </c>
      <c r="BF227" s="193">
        <f t="shared" si="15"/>
        <v>0</v>
      </c>
      <c r="BG227" s="193">
        <f t="shared" si="16"/>
        <v>0</v>
      </c>
      <c r="BH227" s="193">
        <f t="shared" si="17"/>
        <v>0</v>
      </c>
      <c r="BI227" s="193">
        <f t="shared" si="18"/>
        <v>0</v>
      </c>
      <c r="BJ227" s="20" t="s">
        <v>79</v>
      </c>
      <c r="BK227" s="193">
        <f t="shared" si="19"/>
        <v>0</v>
      </c>
      <c r="BL227" s="20" t="s">
        <v>226</v>
      </c>
      <c r="BM227" s="192" t="s">
        <v>1447</v>
      </c>
    </row>
    <row r="228" spans="1:65" s="2" customFormat="1" ht="21.75" customHeight="1">
      <c r="A228" s="37"/>
      <c r="B228" s="38"/>
      <c r="C228" s="233" t="s">
        <v>785</v>
      </c>
      <c r="D228" s="233" t="s">
        <v>502</v>
      </c>
      <c r="E228" s="234" t="s">
        <v>6240</v>
      </c>
      <c r="F228" s="235" t="s">
        <v>6241</v>
      </c>
      <c r="G228" s="236" t="s">
        <v>290</v>
      </c>
      <c r="H228" s="237">
        <v>7</v>
      </c>
      <c r="I228" s="238"/>
      <c r="J228" s="239">
        <f t="shared" si="10"/>
        <v>0</v>
      </c>
      <c r="K228" s="235" t="s">
        <v>3997</v>
      </c>
      <c r="L228" s="240"/>
      <c r="M228" s="241" t="s">
        <v>19</v>
      </c>
      <c r="N228" s="242" t="s">
        <v>41</v>
      </c>
      <c r="O228" s="67"/>
      <c r="P228" s="190">
        <f t="shared" si="11"/>
        <v>0</v>
      </c>
      <c r="Q228" s="190">
        <v>0</v>
      </c>
      <c r="R228" s="190">
        <f t="shared" si="12"/>
        <v>0</v>
      </c>
      <c r="S228" s="190">
        <v>0</v>
      </c>
      <c r="T228" s="191">
        <f t="shared" si="1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297</v>
      </c>
      <c r="AT228" s="192" t="s">
        <v>502</v>
      </c>
      <c r="AU228" s="192" t="s">
        <v>79</v>
      </c>
      <c r="AY228" s="20" t="s">
        <v>165</v>
      </c>
      <c r="BE228" s="193">
        <f t="shared" si="14"/>
        <v>0</v>
      </c>
      <c r="BF228" s="193">
        <f t="shared" si="15"/>
        <v>0</v>
      </c>
      <c r="BG228" s="193">
        <f t="shared" si="16"/>
        <v>0</v>
      </c>
      <c r="BH228" s="193">
        <f t="shared" si="17"/>
        <v>0</v>
      </c>
      <c r="BI228" s="193">
        <f t="shared" si="18"/>
        <v>0</v>
      </c>
      <c r="BJ228" s="20" t="s">
        <v>79</v>
      </c>
      <c r="BK228" s="193">
        <f t="shared" si="19"/>
        <v>0</v>
      </c>
      <c r="BL228" s="20" t="s">
        <v>226</v>
      </c>
      <c r="BM228" s="192" t="s">
        <v>856</v>
      </c>
    </row>
    <row r="229" spans="1:65" s="2" customFormat="1" ht="24.2" customHeight="1">
      <c r="A229" s="37"/>
      <c r="B229" s="38"/>
      <c r="C229" s="181" t="s">
        <v>583</v>
      </c>
      <c r="D229" s="181" t="s">
        <v>167</v>
      </c>
      <c r="E229" s="182" t="s">
        <v>6242</v>
      </c>
      <c r="F229" s="183" t="s">
        <v>6243</v>
      </c>
      <c r="G229" s="184" t="s">
        <v>170</v>
      </c>
      <c r="H229" s="185">
        <v>260.7</v>
      </c>
      <c r="I229" s="186"/>
      <c r="J229" s="187">
        <f t="shared" si="10"/>
        <v>0</v>
      </c>
      <c r="K229" s="183" t="s">
        <v>171</v>
      </c>
      <c r="L229" s="42"/>
      <c r="M229" s="188" t="s">
        <v>19</v>
      </c>
      <c r="N229" s="189" t="s">
        <v>41</v>
      </c>
      <c r="O229" s="67"/>
      <c r="P229" s="190">
        <f t="shared" si="11"/>
        <v>0</v>
      </c>
      <c r="Q229" s="190">
        <v>0</v>
      </c>
      <c r="R229" s="190">
        <f t="shared" si="12"/>
        <v>0</v>
      </c>
      <c r="S229" s="190">
        <v>0</v>
      </c>
      <c r="T229" s="191">
        <f t="shared" si="1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226</v>
      </c>
      <c r="AT229" s="192" t="s">
        <v>167</v>
      </c>
      <c r="AU229" s="192" t="s">
        <v>79</v>
      </c>
      <c r="AY229" s="20" t="s">
        <v>165</v>
      </c>
      <c r="BE229" s="193">
        <f t="shared" si="14"/>
        <v>0</v>
      </c>
      <c r="BF229" s="193">
        <f t="shared" si="15"/>
        <v>0</v>
      </c>
      <c r="BG229" s="193">
        <f t="shared" si="16"/>
        <v>0</v>
      </c>
      <c r="BH229" s="193">
        <f t="shared" si="17"/>
        <v>0</v>
      </c>
      <c r="BI229" s="193">
        <f t="shared" si="18"/>
        <v>0</v>
      </c>
      <c r="BJ229" s="20" t="s">
        <v>79</v>
      </c>
      <c r="BK229" s="193">
        <f t="shared" si="19"/>
        <v>0</v>
      </c>
      <c r="BL229" s="20" t="s">
        <v>226</v>
      </c>
      <c r="BM229" s="192" t="s">
        <v>1479</v>
      </c>
    </row>
    <row r="230" spans="1:65" s="2" customFormat="1" ht="11.25">
      <c r="A230" s="37"/>
      <c r="B230" s="38"/>
      <c r="C230" s="39"/>
      <c r="D230" s="194" t="s">
        <v>172</v>
      </c>
      <c r="E230" s="39"/>
      <c r="F230" s="195" t="s">
        <v>6244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172</v>
      </c>
      <c r="AU230" s="20" t="s">
        <v>79</v>
      </c>
    </row>
    <row r="231" spans="1:65" s="2" customFormat="1" ht="16.5" customHeight="1">
      <c r="A231" s="37"/>
      <c r="B231" s="38"/>
      <c r="C231" s="233" t="s">
        <v>797</v>
      </c>
      <c r="D231" s="233" t="s">
        <v>502</v>
      </c>
      <c r="E231" s="234" t="s">
        <v>6245</v>
      </c>
      <c r="F231" s="235" t="s">
        <v>6246</v>
      </c>
      <c r="G231" s="236" t="s">
        <v>543</v>
      </c>
      <c r="H231" s="237">
        <v>35.200000000000003</v>
      </c>
      <c r="I231" s="238"/>
      <c r="J231" s="239">
        <f t="shared" ref="J231:J238" si="20">ROUND(I231*H231,2)</f>
        <v>0</v>
      </c>
      <c r="K231" s="235" t="s">
        <v>171</v>
      </c>
      <c r="L231" s="240"/>
      <c r="M231" s="241" t="s">
        <v>19</v>
      </c>
      <c r="N231" s="242" t="s">
        <v>41</v>
      </c>
      <c r="O231" s="67"/>
      <c r="P231" s="190">
        <f t="shared" ref="P231:P238" si="21">O231*H231</f>
        <v>0</v>
      </c>
      <c r="Q231" s="190">
        <v>0</v>
      </c>
      <c r="R231" s="190">
        <f t="shared" ref="R231:R238" si="22">Q231*H231</f>
        <v>0</v>
      </c>
      <c r="S231" s="190">
        <v>0</v>
      </c>
      <c r="T231" s="191">
        <f t="shared" ref="T231:T238" si="23"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297</v>
      </c>
      <c r="AT231" s="192" t="s">
        <v>502</v>
      </c>
      <c r="AU231" s="192" t="s">
        <v>79</v>
      </c>
      <c r="AY231" s="20" t="s">
        <v>165</v>
      </c>
      <c r="BE231" s="193">
        <f t="shared" ref="BE231:BE238" si="24">IF(N231="základní",J231,0)</f>
        <v>0</v>
      </c>
      <c r="BF231" s="193">
        <f t="shared" ref="BF231:BF238" si="25">IF(N231="snížená",J231,0)</f>
        <v>0</v>
      </c>
      <c r="BG231" s="193">
        <f t="shared" ref="BG231:BG238" si="26">IF(N231="zákl. přenesená",J231,0)</f>
        <v>0</v>
      </c>
      <c r="BH231" s="193">
        <f t="shared" ref="BH231:BH238" si="27">IF(N231="sníž. přenesená",J231,0)</f>
        <v>0</v>
      </c>
      <c r="BI231" s="193">
        <f t="shared" ref="BI231:BI238" si="28">IF(N231="nulová",J231,0)</f>
        <v>0</v>
      </c>
      <c r="BJ231" s="20" t="s">
        <v>79</v>
      </c>
      <c r="BK231" s="193">
        <f t="shared" ref="BK231:BK238" si="29">ROUND(I231*H231,2)</f>
        <v>0</v>
      </c>
      <c r="BL231" s="20" t="s">
        <v>226</v>
      </c>
      <c r="BM231" s="192" t="s">
        <v>1492</v>
      </c>
    </row>
    <row r="232" spans="1:65" s="2" customFormat="1" ht="16.5" customHeight="1">
      <c r="A232" s="37"/>
      <c r="B232" s="38"/>
      <c r="C232" s="233" t="s">
        <v>589</v>
      </c>
      <c r="D232" s="233" t="s">
        <v>502</v>
      </c>
      <c r="E232" s="234" t="s">
        <v>6247</v>
      </c>
      <c r="F232" s="235" t="s">
        <v>6248</v>
      </c>
      <c r="G232" s="236" t="s">
        <v>290</v>
      </c>
      <c r="H232" s="237">
        <v>90</v>
      </c>
      <c r="I232" s="238"/>
      <c r="J232" s="239">
        <f t="shared" si="20"/>
        <v>0</v>
      </c>
      <c r="K232" s="235" t="s">
        <v>171</v>
      </c>
      <c r="L232" s="240"/>
      <c r="M232" s="241" t="s">
        <v>19</v>
      </c>
      <c r="N232" s="242" t="s">
        <v>41</v>
      </c>
      <c r="O232" s="67"/>
      <c r="P232" s="190">
        <f t="shared" si="21"/>
        <v>0</v>
      </c>
      <c r="Q232" s="190">
        <v>0</v>
      </c>
      <c r="R232" s="190">
        <f t="shared" si="22"/>
        <v>0</v>
      </c>
      <c r="S232" s="190">
        <v>0</v>
      </c>
      <c r="T232" s="191">
        <f t="shared" si="2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297</v>
      </c>
      <c r="AT232" s="192" t="s">
        <v>502</v>
      </c>
      <c r="AU232" s="192" t="s">
        <v>79</v>
      </c>
      <c r="AY232" s="20" t="s">
        <v>165</v>
      </c>
      <c r="BE232" s="193">
        <f t="shared" si="24"/>
        <v>0</v>
      </c>
      <c r="BF232" s="193">
        <f t="shared" si="25"/>
        <v>0</v>
      </c>
      <c r="BG232" s="193">
        <f t="shared" si="26"/>
        <v>0</v>
      </c>
      <c r="BH232" s="193">
        <f t="shared" si="27"/>
        <v>0</v>
      </c>
      <c r="BI232" s="193">
        <f t="shared" si="28"/>
        <v>0</v>
      </c>
      <c r="BJ232" s="20" t="s">
        <v>79</v>
      </c>
      <c r="BK232" s="193">
        <f t="shared" si="29"/>
        <v>0</v>
      </c>
      <c r="BL232" s="20" t="s">
        <v>226</v>
      </c>
      <c r="BM232" s="192" t="s">
        <v>1504</v>
      </c>
    </row>
    <row r="233" spans="1:65" s="2" customFormat="1" ht="24.2" customHeight="1">
      <c r="A233" s="37"/>
      <c r="B233" s="38"/>
      <c r="C233" s="233" t="s">
        <v>808</v>
      </c>
      <c r="D233" s="233" t="s">
        <v>502</v>
      </c>
      <c r="E233" s="234" t="s">
        <v>6249</v>
      </c>
      <c r="F233" s="235" t="s">
        <v>6250</v>
      </c>
      <c r="G233" s="236" t="s">
        <v>290</v>
      </c>
      <c r="H233" s="237">
        <v>70</v>
      </c>
      <c r="I233" s="238"/>
      <c r="J233" s="239">
        <f t="shared" si="20"/>
        <v>0</v>
      </c>
      <c r="K233" s="235" t="s">
        <v>171</v>
      </c>
      <c r="L233" s="240"/>
      <c r="M233" s="241" t="s">
        <v>19</v>
      </c>
      <c r="N233" s="242" t="s">
        <v>41</v>
      </c>
      <c r="O233" s="67"/>
      <c r="P233" s="190">
        <f t="shared" si="21"/>
        <v>0</v>
      </c>
      <c r="Q233" s="190">
        <v>0</v>
      </c>
      <c r="R233" s="190">
        <f t="shared" si="22"/>
        <v>0</v>
      </c>
      <c r="S233" s="190">
        <v>0</v>
      </c>
      <c r="T233" s="191">
        <f t="shared" si="2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297</v>
      </c>
      <c r="AT233" s="192" t="s">
        <v>502</v>
      </c>
      <c r="AU233" s="192" t="s">
        <v>79</v>
      </c>
      <c r="AY233" s="20" t="s">
        <v>165</v>
      </c>
      <c r="BE233" s="193">
        <f t="shared" si="24"/>
        <v>0</v>
      </c>
      <c r="BF233" s="193">
        <f t="shared" si="25"/>
        <v>0</v>
      </c>
      <c r="BG233" s="193">
        <f t="shared" si="26"/>
        <v>0</v>
      </c>
      <c r="BH233" s="193">
        <f t="shared" si="27"/>
        <v>0</v>
      </c>
      <c r="BI233" s="193">
        <f t="shared" si="28"/>
        <v>0</v>
      </c>
      <c r="BJ233" s="20" t="s">
        <v>79</v>
      </c>
      <c r="BK233" s="193">
        <f t="shared" si="29"/>
        <v>0</v>
      </c>
      <c r="BL233" s="20" t="s">
        <v>226</v>
      </c>
      <c r="BM233" s="192" t="s">
        <v>869</v>
      </c>
    </row>
    <row r="234" spans="1:65" s="2" customFormat="1" ht="21.75" customHeight="1">
      <c r="A234" s="37"/>
      <c r="B234" s="38"/>
      <c r="C234" s="233" t="s">
        <v>595</v>
      </c>
      <c r="D234" s="233" t="s">
        <v>502</v>
      </c>
      <c r="E234" s="234" t="s">
        <v>6251</v>
      </c>
      <c r="F234" s="235" t="s">
        <v>6252</v>
      </c>
      <c r="G234" s="236" t="s">
        <v>290</v>
      </c>
      <c r="H234" s="237">
        <v>50</v>
      </c>
      <c r="I234" s="238"/>
      <c r="J234" s="239">
        <f t="shared" si="20"/>
        <v>0</v>
      </c>
      <c r="K234" s="235" t="s">
        <v>171</v>
      </c>
      <c r="L234" s="240"/>
      <c r="M234" s="241" t="s">
        <v>19</v>
      </c>
      <c r="N234" s="242" t="s">
        <v>41</v>
      </c>
      <c r="O234" s="67"/>
      <c r="P234" s="190">
        <f t="shared" si="21"/>
        <v>0</v>
      </c>
      <c r="Q234" s="190">
        <v>0</v>
      </c>
      <c r="R234" s="190">
        <f t="shared" si="22"/>
        <v>0</v>
      </c>
      <c r="S234" s="190">
        <v>0</v>
      </c>
      <c r="T234" s="191">
        <f t="shared" si="2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297</v>
      </c>
      <c r="AT234" s="192" t="s">
        <v>502</v>
      </c>
      <c r="AU234" s="192" t="s">
        <v>79</v>
      </c>
      <c r="AY234" s="20" t="s">
        <v>165</v>
      </c>
      <c r="BE234" s="193">
        <f t="shared" si="24"/>
        <v>0</v>
      </c>
      <c r="BF234" s="193">
        <f t="shared" si="25"/>
        <v>0</v>
      </c>
      <c r="BG234" s="193">
        <f t="shared" si="26"/>
        <v>0</v>
      </c>
      <c r="BH234" s="193">
        <f t="shared" si="27"/>
        <v>0</v>
      </c>
      <c r="BI234" s="193">
        <f t="shared" si="28"/>
        <v>0</v>
      </c>
      <c r="BJ234" s="20" t="s">
        <v>79</v>
      </c>
      <c r="BK234" s="193">
        <f t="shared" si="29"/>
        <v>0</v>
      </c>
      <c r="BL234" s="20" t="s">
        <v>226</v>
      </c>
      <c r="BM234" s="192" t="s">
        <v>1535</v>
      </c>
    </row>
    <row r="235" spans="1:65" s="2" customFormat="1" ht="37.9" customHeight="1">
      <c r="A235" s="37"/>
      <c r="B235" s="38"/>
      <c r="C235" s="233" t="s">
        <v>819</v>
      </c>
      <c r="D235" s="233" t="s">
        <v>502</v>
      </c>
      <c r="E235" s="234" t="s">
        <v>6253</v>
      </c>
      <c r="F235" s="235" t="s">
        <v>6254</v>
      </c>
      <c r="G235" s="236" t="s">
        <v>290</v>
      </c>
      <c r="H235" s="237">
        <v>60</v>
      </c>
      <c r="I235" s="238"/>
      <c r="J235" s="239">
        <f t="shared" si="20"/>
        <v>0</v>
      </c>
      <c r="K235" s="235" t="s">
        <v>171</v>
      </c>
      <c r="L235" s="240"/>
      <c r="M235" s="241" t="s">
        <v>19</v>
      </c>
      <c r="N235" s="242" t="s">
        <v>41</v>
      </c>
      <c r="O235" s="67"/>
      <c r="P235" s="190">
        <f t="shared" si="21"/>
        <v>0</v>
      </c>
      <c r="Q235" s="190">
        <v>0</v>
      </c>
      <c r="R235" s="190">
        <f t="shared" si="22"/>
        <v>0</v>
      </c>
      <c r="S235" s="190">
        <v>0</v>
      </c>
      <c r="T235" s="191">
        <f t="shared" si="2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297</v>
      </c>
      <c r="AT235" s="192" t="s">
        <v>502</v>
      </c>
      <c r="AU235" s="192" t="s">
        <v>79</v>
      </c>
      <c r="AY235" s="20" t="s">
        <v>165</v>
      </c>
      <c r="BE235" s="193">
        <f t="shared" si="24"/>
        <v>0</v>
      </c>
      <c r="BF235" s="193">
        <f t="shared" si="25"/>
        <v>0</v>
      </c>
      <c r="BG235" s="193">
        <f t="shared" si="26"/>
        <v>0</v>
      </c>
      <c r="BH235" s="193">
        <f t="shared" si="27"/>
        <v>0</v>
      </c>
      <c r="BI235" s="193">
        <f t="shared" si="28"/>
        <v>0</v>
      </c>
      <c r="BJ235" s="20" t="s">
        <v>79</v>
      </c>
      <c r="BK235" s="193">
        <f t="shared" si="29"/>
        <v>0</v>
      </c>
      <c r="BL235" s="20" t="s">
        <v>226</v>
      </c>
      <c r="BM235" s="192" t="s">
        <v>1551</v>
      </c>
    </row>
    <row r="236" spans="1:65" s="2" customFormat="1" ht="16.5" customHeight="1">
      <c r="A236" s="37"/>
      <c r="B236" s="38"/>
      <c r="C236" s="233" t="s">
        <v>602</v>
      </c>
      <c r="D236" s="233" t="s">
        <v>502</v>
      </c>
      <c r="E236" s="234" t="s">
        <v>6255</v>
      </c>
      <c r="F236" s="235" t="s">
        <v>6256</v>
      </c>
      <c r="G236" s="236" t="s">
        <v>290</v>
      </c>
      <c r="H236" s="237">
        <v>9</v>
      </c>
      <c r="I236" s="238"/>
      <c r="J236" s="239">
        <f t="shared" si="20"/>
        <v>0</v>
      </c>
      <c r="K236" s="235" t="s">
        <v>171</v>
      </c>
      <c r="L236" s="240"/>
      <c r="M236" s="241" t="s">
        <v>19</v>
      </c>
      <c r="N236" s="242" t="s">
        <v>41</v>
      </c>
      <c r="O236" s="67"/>
      <c r="P236" s="190">
        <f t="shared" si="21"/>
        <v>0</v>
      </c>
      <c r="Q236" s="190">
        <v>0</v>
      </c>
      <c r="R236" s="190">
        <f t="shared" si="22"/>
        <v>0</v>
      </c>
      <c r="S236" s="190">
        <v>0</v>
      </c>
      <c r="T236" s="191">
        <f t="shared" si="2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297</v>
      </c>
      <c r="AT236" s="192" t="s">
        <v>502</v>
      </c>
      <c r="AU236" s="192" t="s">
        <v>79</v>
      </c>
      <c r="AY236" s="20" t="s">
        <v>165</v>
      </c>
      <c r="BE236" s="193">
        <f t="shared" si="24"/>
        <v>0</v>
      </c>
      <c r="BF236" s="193">
        <f t="shared" si="25"/>
        <v>0</v>
      </c>
      <c r="BG236" s="193">
        <f t="shared" si="26"/>
        <v>0</v>
      </c>
      <c r="BH236" s="193">
        <f t="shared" si="27"/>
        <v>0</v>
      </c>
      <c r="BI236" s="193">
        <f t="shared" si="28"/>
        <v>0</v>
      </c>
      <c r="BJ236" s="20" t="s">
        <v>79</v>
      </c>
      <c r="BK236" s="193">
        <f t="shared" si="29"/>
        <v>0</v>
      </c>
      <c r="BL236" s="20" t="s">
        <v>226</v>
      </c>
      <c r="BM236" s="192" t="s">
        <v>1569</v>
      </c>
    </row>
    <row r="237" spans="1:65" s="2" customFormat="1" ht="16.5" customHeight="1">
      <c r="A237" s="37"/>
      <c r="B237" s="38"/>
      <c r="C237" s="233" t="s">
        <v>830</v>
      </c>
      <c r="D237" s="233" t="s">
        <v>502</v>
      </c>
      <c r="E237" s="234" t="s">
        <v>6257</v>
      </c>
      <c r="F237" s="235" t="s">
        <v>6258</v>
      </c>
      <c r="G237" s="236" t="s">
        <v>290</v>
      </c>
      <c r="H237" s="237">
        <v>9</v>
      </c>
      <c r="I237" s="238"/>
      <c r="J237" s="239">
        <f t="shared" si="20"/>
        <v>0</v>
      </c>
      <c r="K237" s="235" t="s">
        <v>171</v>
      </c>
      <c r="L237" s="240"/>
      <c r="M237" s="241" t="s">
        <v>19</v>
      </c>
      <c r="N237" s="242" t="s">
        <v>41</v>
      </c>
      <c r="O237" s="67"/>
      <c r="P237" s="190">
        <f t="shared" si="21"/>
        <v>0</v>
      </c>
      <c r="Q237" s="190">
        <v>0</v>
      </c>
      <c r="R237" s="190">
        <f t="shared" si="22"/>
        <v>0</v>
      </c>
      <c r="S237" s="190">
        <v>0</v>
      </c>
      <c r="T237" s="191">
        <f t="shared" si="2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297</v>
      </c>
      <c r="AT237" s="192" t="s">
        <v>502</v>
      </c>
      <c r="AU237" s="192" t="s">
        <v>79</v>
      </c>
      <c r="AY237" s="20" t="s">
        <v>165</v>
      </c>
      <c r="BE237" s="193">
        <f t="shared" si="24"/>
        <v>0</v>
      </c>
      <c r="BF237" s="193">
        <f t="shared" si="25"/>
        <v>0</v>
      </c>
      <c r="BG237" s="193">
        <f t="shared" si="26"/>
        <v>0</v>
      </c>
      <c r="BH237" s="193">
        <f t="shared" si="27"/>
        <v>0</v>
      </c>
      <c r="BI237" s="193">
        <f t="shared" si="28"/>
        <v>0</v>
      </c>
      <c r="BJ237" s="20" t="s">
        <v>79</v>
      </c>
      <c r="BK237" s="193">
        <f t="shared" si="29"/>
        <v>0</v>
      </c>
      <c r="BL237" s="20" t="s">
        <v>226</v>
      </c>
      <c r="BM237" s="192" t="s">
        <v>915</v>
      </c>
    </row>
    <row r="238" spans="1:65" s="2" customFormat="1" ht="24.2" customHeight="1">
      <c r="A238" s="37"/>
      <c r="B238" s="38"/>
      <c r="C238" s="181" t="s">
        <v>617</v>
      </c>
      <c r="D238" s="181" t="s">
        <v>167</v>
      </c>
      <c r="E238" s="182" t="s">
        <v>6259</v>
      </c>
      <c r="F238" s="183" t="s">
        <v>6260</v>
      </c>
      <c r="G238" s="184" t="s">
        <v>290</v>
      </c>
      <c r="H238" s="185">
        <v>9</v>
      </c>
      <c r="I238" s="186"/>
      <c r="J238" s="187">
        <f t="shared" si="20"/>
        <v>0</v>
      </c>
      <c r="K238" s="183" t="s">
        <v>171</v>
      </c>
      <c r="L238" s="42"/>
      <c r="M238" s="188" t="s">
        <v>19</v>
      </c>
      <c r="N238" s="189" t="s">
        <v>41</v>
      </c>
      <c r="O238" s="67"/>
      <c r="P238" s="190">
        <f t="shared" si="21"/>
        <v>0</v>
      </c>
      <c r="Q238" s="190">
        <v>0</v>
      </c>
      <c r="R238" s="190">
        <f t="shared" si="22"/>
        <v>0</v>
      </c>
      <c r="S238" s="190">
        <v>0</v>
      </c>
      <c r="T238" s="191">
        <f t="shared" si="2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226</v>
      </c>
      <c r="AT238" s="192" t="s">
        <v>167</v>
      </c>
      <c r="AU238" s="192" t="s">
        <v>79</v>
      </c>
      <c r="AY238" s="20" t="s">
        <v>165</v>
      </c>
      <c r="BE238" s="193">
        <f t="shared" si="24"/>
        <v>0</v>
      </c>
      <c r="BF238" s="193">
        <f t="shared" si="25"/>
        <v>0</v>
      </c>
      <c r="BG238" s="193">
        <f t="shared" si="26"/>
        <v>0</v>
      </c>
      <c r="BH238" s="193">
        <f t="shared" si="27"/>
        <v>0</v>
      </c>
      <c r="BI238" s="193">
        <f t="shared" si="28"/>
        <v>0</v>
      </c>
      <c r="BJ238" s="20" t="s">
        <v>79</v>
      </c>
      <c r="BK238" s="193">
        <f t="shared" si="29"/>
        <v>0</v>
      </c>
      <c r="BL238" s="20" t="s">
        <v>226</v>
      </c>
      <c r="BM238" s="192" t="s">
        <v>920</v>
      </c>
    </row>
    <row r="239" spans="1:65" s="2" customFormat="1" ht="11.25">
      <c r="A239" s="37"/>
      <c r="B239" s="38"/>
      <c r="C239" s="39"/>
      <c r="D239" s="194" t="s">
        <v>172</v>
      </c>
      <c r="E239" s="39"/>
      <c r="F239" s="195" t="s">
        <v>6261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172</v>
      </c>
      <c r="AU239" s="20" t="s">
        <v>79</v>
      </c>
    </row>
    <row r="240" spans="1:65" s="2" customFormat="1" ht="16.5" customHeight="1">
      <c r="A240" s="37"/>
      <c r="B240" s="38"/>
      <c r="C240" s="233" t="s">
        <v>839</v>
      </c>
      <c r="D240" s="233" t="s">
        <v>502</v>
      </c>
      <c r="E240" s="234" t="s">
        <v>6262</v>
      </c>
      <c r="F240" s="235" t="s">
        <v>6263</v>
      </c>
      <c r="G240" s="236" t="s">
        <v>290</v>
      </c>
      <c r="H240" s="237">
        <v>9</v>
      </c>
      <c r="I240" s="238"/>
      <c r="J240" s="239">
        <f>ROUND(I240*H240,2)</f>
        <v>0</v>
      </c>
      <c r="K240" s="235" t="s">
        <v>171</v>
      </c>
      <c r="L240" s="240"/>
      <c r="M240" s="241" t="s">
        <v>19</v>
      </c>
      <c r="N240" s="242" t="s">
        <v>41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297</v>
      </c>
      <c r="AT240" s="192" t="s">
        <v>502</v>
      </c>
      <c r="AU240" s="192" t="s">
        <v>79</v>
      </c>
      <c r="AY240" s="20" t="s">
        <v>165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79</v>
      </c>
      <c r="BK240" s="193">
        <f>ROUND(I240*H240,2)</f>
        <v>0</v>
      </c>
      <c r="BL240" s="20" t="s">
        <v>226</v>
      </c>
      <c r="BM240" s="192" t="s">
        <v>925</v>
      </c>
    </row>
    <row r="241" spans="1:65" s="2" customFormat="1" ht="24.2" customHeight="1">
      <c r="A241" s="37"/>
      <c r="B241" s="38"/>
      <c r="C241" s="233" t="s">
        <v>625</v>
      </c>
      <c r="D241" s="233" t="s">
        <v>502</v>
      </c>
      <c r="E241" s="234" t="s">
        <v>6264</v>
      </c>
      <c r="F241" s="235" t="s">
        <v>6265</v>
      </c>
      <c r="G241" s="236" t="s">
        <v>290</v>
      </c>
      <c r="H241" s="237">
        <v>9</v>
      </c>
      <c r="I241" s="238"/>
      <c r="J241" s="239">
        <f>ROUND(I241*H241,2)</f>
        <v>0</v>
      </c>
      <c r="K241" s="235" t="s">
        <v>171</v>
      </c>
      <c r="L241" s="240"/>
      <c r="M241" s="241" t="s">
        <v>19</v>
      </c>
      <c r="N241" s="242" t="s">
        <v>41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297</v>
      </c>
      <c r="AT241" s="192" t="s">
        <v>502</v>
      </c>
      <c r="AU241" s="192" t="s">
        <v>79</v>
      </c>
      <c r="AY241" s="20" t="s">
        <v>165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79</v>
      </c>
      <c r="BK241" s="193">
        <f>ROUND(I241*H241,2)</f>
        <v>0</v>
      </c>
      <c r="BL241" s="20" t="s">
        <v>226</v>
      </c>
      <c r="BM241" s="192" t="s">
        <v>929</v>
      </c>
    </row>
    <row r="242" spans="1:65" s="2" customFormat="1" ht="16.5" customHeight="1">
      <c r="A242" s="37"/>
      <c r="B242" s="38"/>
      <c r="C242" s="181" t="s">
        <v>849</v>
      </c>
      <c r="D242" s="181" t="s">
        <v>167</v>
      </c>
      <c r="E242" s="182" t="s">
        <v>6266</v>
      </c>
      <c r="F242" s="183" t="s">
        <v>6267</v>
      </c>
      <c r="G242" s="184" t="s">
        <v>290</v>
      </c>
      <c r="H242" s="185">
        <v>3</v>
      </c>
      <c r="I242" s="186"/>
      <c r="J242" s="187">
        <f>ROUND(I242*H242,2)</f>
        <v>0</v>
      </c>
      <c r="K242" s="183" t="s">
        <v>171</v>
      </c>
      <c r="L242" s="42"/>
      <c r="M242" s="188" t="s">
        <v>19</v>
      </c>
      <c r="N242" s="189" t="s">
        <v>41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226</v>
      </c>
      <c r="AT242" s="192" t="s">
        <v>167</v>
      </c>
      <c r="AU242" s="192" t="s">
        <v>79</v>
      </c>
      <c r="AY242" s="20" t="s">
        <v>165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79</v>
      </c>
      <c r="BK242" s="193">
        <f>ROUND(I242*H242,2)</f>
        <v>0</v>
      </c>
      <c r="BL242" s="20" t="s">
        <v>226</v>
      </c>
      <c r="BM242" s="192" t="s">
        <v>952</v>
      </c>
    </row>
    <row r="243" spans="1:65" s="2" customFormat="1" ht="11.25">
      <c r="A243" s="37"/>
      <c r="B243" s="38"/>
      <c r="C243" s="39"/>
      <c r="D243" s="194" t="s">
        <v>172</v>
      </c>
      <c r="E243" s="39"/>
      <c r="F243" s="195" t="s">
        <v>6268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172</v>
      </c>
      <c r="AU243" s="20" t="s">
        <v>79</v>
      </c>
    </row>
    <row r="244" spans="1:65" s="2" customFormat="1" ht="24.2" customHeight="1">
      <c r="A244" s="37"/>
      <c r="B244" s="38"/>
      <c r="C244" s="233" t="s">
        <v>632</v>
      </c>
      <c r="D244" s="233" t="s">
        <v>502</v>
      </c>
      <c r="E244" s="234" t="s">
        <v>6269</v>
      </c>
      <c r="F244" s="235" t="s">
        <v>6270</v>
      </c>
      <c r="G244" s="236" t="s">
        <v>290</v>
      </c>
      <c r="H244" s="237">
        <v>3</v>
      </c>
      <c r="I244" s="238"/>
      <c r="J244" s="239">
        <f>ROUND(I244*H244,2)</f>
        <v>0</v>
      </c>
      <c r="K244" s="235" t="s">
        <v>171</v>
      </c>
      <c r="L244" s="240"/>
      <c r="M244" s="241" t="s">
        <v>19</v>
      </c>
      <c r="N244" s="242" t="s">
        <v>41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297</v>
      </c>
      <c r="AT244" s="192" t="s">
        <v>502</v>
      </c>
      <c r="AU244" s="192" t="s">
        <v>79</v>
      </c>
      <c r="AY244" s="20" t="s">
        <v>165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79</v>
      </c>
      <c r="BK244" s="193">
        <f>ROUND(I244*H244,2)</f>
        <v>0</v>
      </c>
      <c r="BL244" s="20" t="s">
        <v>226</v>
      </c>
      <c r="BM244" s="192" t="s">
        <v>980</v>
      </c>
    </row>
    <row r="245" spans="1:65" s="2" customFormat="1" ht="37.9" customHeight="1">
      <c r="A245" s="37"/>
      <c r="B245" s="38"/>
      <c r="C245" s="181" t="s">
        <v>860</v>
      </c>
      <c r="D245" s="181" t="s">
        <v>167</v>
      </c>
      <c r="E245" s="182" t="s">
        <v>6271</v>
      </c>
      <c r="F245" s="183" t="s">
        <v>6272</v>
      </c>
      <c r="G245" s="184" t="s">
        <v>290</v>
      </c>
      <c r="H245" s="185">
        <v>7</v>
      </c>
      <c r="I245" s="186"/>
      <c r="J245" s="187">
        <f>ROUND(I245*H245,2)</f>
        <v>0</v>
      </c>
      <c r="K245" s="183" t="s">
        <v>171</v>
      </c>
      <c r="L245" s="42"/>
      <c r="M245" s="188" t="s">
        <v>19</v>
      </c>
      <c r="N245" s="189" t="s">
        <v>41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226</v>
      </c>
      <c r="AT245" s="192" t="s">
        <v>167</v>
      </c>
      <c r="AU245" s="192" t="s">
        <v>79</v>
      </c>
      <c r="AY245" s="20" t="s">
        <v>165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79</v>
      </c>
      <c r="BK245" s="193">
        <f>ROUND(I245*H245,2)</f>
        <v>0</v>
      </c>
      <c r="BL245" s="20" t="s">
        <v>226</v>
      </c>
      <c r="BM245" s="192" t="s">
        <v>988</v>
      </c>
    </row>
    <row r="246" spans="1:65" s="2" customFormat="1" ht="11.25">
      <c r="A246" s="37"/>
      <c r="B246" s="38"/>
      <c r="C246" s="39"/>
      <c r="D246" s="194" t="s">
        <v>172</v>
      </c>
      <c r="E246" s="39"/>
      <c r="F246" s="195" t="s">
        <v>6273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172</v>
      </c>
      <c r="AU246" s="20" t="s">
        <v>79</v>
      </c>
    </row>
    <row r="247" spans="1:65" s="2" customFormat="1" ht="16.5" customHeight="1">
      <c r="A247" s="37"/>
      <c r="B247" s="38"/>
      <c r="C247" s="233" t="s">
        <v>641</v>
      </c>
      <c r="D247" s="233" t="s">
        <v>502</v>
      </c>
      <c r="E247" s="234" t="s">
        <v>6274</v>
      </c>
      <c r="F247" s="235" t="s">
        <v>6275</v>
      </c>
      <c r="G247" s="236" t="s">
        <v>290</v>
      </c>
      <c r="H247" s="237">
        <v>7</v>
      </c>
      <c r="I247" s="238"/>
      <c r="J247" s="239">
        <f>ROUND(I247*H247,2)</f>
        <v>0</v>
      </c>
      <c r="K247" s="235" t="s">
        <v>171</v>
      </c>
      <c r="L247" s="240"/>
      <c r="M247" s="241" t="s">
        <v>19</v>
      </c>
      <c r="N247" s="242" t="s">
        <v>41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297</v>
      </c>
      <c r="AT247" s="192" t="s">
        <v>502</v>
      </c>
      <c r="AU247" s="192" t="s">
        <v>79</v>
      </c>
      <c r="AY247" s="20" t="s">
        <v>165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79</v>
      </c>
      <c r="BK247" s="193">
        <f>ROUND(I247*H247,2)</f>
        <v>0</v>
      </c>
      <c r="BL247" s="20" t="s">
        <v>226</v>
      </c>
      <c r="BM247" s="192" t="s">
        <v>992</v>
      </c>
    </row>
    <row r="248" spans="1:65" s="2" customFormat="1" ht="16.5" customHeight="1">
      <c r="A248" s="37"/>
      <c r="B248" s="38"/>
      <c r="C248" s="233" t="s">
        <v>872</v>
      </c>
      <c r="D248" s="233" t="s">
        <v>502</v>
      </c>
      <c r="E248" s="234" t="s">
        <v>6276</v>
      </c>
      <c r="F248" s="235" t="s">
        <v>6277</v>
      </c>
      <c r="G248" s="236" t="s">
        <v>543</v>
      </c>
      <c r="H248" s="237">
        <v>28</v>
      </c>
      <c r="I248" s="238"/>
      <c r="J248" s="239">
        <f>ROUND(I248*H248,2)</f>
        <v>0</v>
      </c>
      <c r="K248" s="235" t="s">
        <v>171</v>
      </c>
      <c r="L248" s="240"/>
      <c r="M248" s="241" t="s">
        <v>19</v>
      </c>
      <c r="N248" s="242" t="s">
        <v>41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297</v>
      </c>
      <c r="AT248" s="192" t="s">
        <v>502</v>
      </c>
      <c r="AU248" s="192" t="s">
        <v>79</v>
      </c>
      <c r="AY248" s="20" t="s">
        <v>165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79</v>
      </c>
      <c r="BK248" s="193">
        <f>ROUND(I248*H248,2)</f>
        <v>0</v>
      </c>
      <c r="BL248" s="20" t="s">
        <v>226</v>
      </c>
      <c r="BM248" s="192" t="s">
        <v>997</v>
      </c>
    </row>
    <row r="249" spans="1:65" s="2" customFormat="1" ht="16.5" customHeight="1">
      <c r="A249" s="37"/>
      <c r="B249" s="38"/>
      <c r="C249" s="233" t="s">
        <v>647</v>
      </c>
      <c r="D249" s="233" t="s">
        <v>502</v>
      </c>
      <c r="E249" s="234" t="s">
        <v>6278</v>
      </c>
      <c r="F249" s="235" t="s">
        <v>6279</v>
      </c>
      <c r="G249" s="236" t="s">
        <v>6280</v>
      </c>
      <c r="H249" s="237">
        <v>5.6</v>
      </c>
      <c r="I249" s="238"/>
      <c r="J249" s="239">
        <f>ROUND(I249*H249,2)</f>
        <v>0</v>
      </c>
      <c r="K249" s="235" t="s">
        <v>171</v>
      </c>
      <c r="L249" s="240"/>
      <c r="M249" s="241" t="s">
        <v>19</v>
      </c>
      <c r="N249" s="242" t="s">
        <v>41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297</v>
      </c>
      <c r="AT249" s="192" t="s">
        <v>502</v>
      </c>
      <c r="AU249" s="192" t="s">
        <v>79</v>
      </c>
      <c r="AY249" s="20" t="s">
        <v>165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79</v>
      </c>
      <c r="BK249" s="193">
        <f>ROUND(I249*H249,2)</f>
        <v>0</v>
      </c>
      <c r="BL249" s="20" t="s">
        <v>226</v>
      </c>
      <c r="BM249" s="192" t="s">
        <v>1001</v>
      </c>
    </row>
    <row r="250" spans="1:65" s="2" customFormat="1" ht="16.5" customHeight="1">
      <c r="A250" s="37"/>
      <c r="B250" s="38"/>
      <c r="C250" s="233" t="s">
        <v>881</v>
      </c>
      <c r="D250" s="233" t="s">
        <v>502</v>
      </c>
      <c r="E250" s="234" t="s">
        <v>6281</v>
      </c>
      <c r="F250" s="235" t="s">
        <v>6282</v>
      </c>
      <c r="G250" s="236" t="s">
        <v>6280</v>
      </c>
      <c r="H250" s="237">
        <v>1</v>
      </c>
      <c r="I250" s="238"/>
      <c r="J250" s="239">
        <f>ROUND(I250*H250,2)</f>
        <v>0</v>
      </c>
      <c r="K250" s="235" t="s">
        <v>171</v>
      </c>
      <c r="L250" s="240"/>
      <c r="M250" s="241" t="s">
        <v>19</v>
      </c>
      <c r="N250" s="242" t="s">
        <v>41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297</v>
      </c>
      <c r="AT250" s="192" t="s">
        <v>502</v>
      </c>
      <c r="AU250" s="192" t="s">
        <v>79</v>
      </c>
      <c r="AY250" s="20" t="s">
        <v>165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79</v>
      </c>
      <c r="BK250" s="193">
        <f>ROUND(I250*H250,2)</f>
        <v>0</v>
      </c>
      <c r="BL250" s="20" t="s">
        <v>226</v>
      </c>
      <c r="BM250" s="192" t="s">
        <v>1008</v>
      </c>
    </row>
    <row r="251" spans="1:65" s="2" customFormat="1" ht="37.9" customHeight="1">
      <c r="A251" s="37"/>
      <c r="B251" s="38"/>
      <c r="C251" s="181" t="s">
        <v>658</v>
      </c>
      <c r="D251" s="181" t="s">
        <v>167</v>
      </c>
      <c r="E251" s="182" t="s">
        <v>6283</v>
      </c>
      <c r="F251" s="183" t="s">
        <v>6284</v>
      </c>
      <c r="G251" s="184" t="s">
        <v>170</v>
      </c>
      <c r="H251" s="185">
        <v>60</v>
      </c>
      <c r="I251" s="186"/>
      <c r="J251" s="187">
        <f>ROUND(I251*H251,2)</f>
        <v>0</v>
      </c>
      <c r="K251" s="183" t="s">
        <v>171</v>
      </c>
      <c r="L251" s="42"/>
      <c r="M251" s="188" t="s">
        <v>19</v>
      </c>
      <c r="N251" s="189" t="s">
        <v>41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226</v>
      </c>
      <c r="AT251" s="192" t="s">
        <v>167</v>
      </c>
      <c r="AU251" s="192" t="s">
        <v>79</v>
      </c>
      <c r="AY251" s="20" t="s">
        <v>165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79</v>
      </c>
      <c r="BK251" s="193">
        <f>ROUND(I251*H251,2)</f>
        <v>0</v>
      </c>
      <c r="BL251" s="20" t="s">
        <v>226</v>
      </c>
      <c r="BM251" s="192" t="s">
        <v>1012</v>
      </c>
    </row>
    <row r="252" spans="1:65" s="2" customFormat="1" ht="11.25">
      <c r="A252" s="37"/>
      <c r="B252" s="38"/>
      <c r="C252" s="39"/>
      <c r="D252" s="194" t="s">
        <v>172</v>
      </c>
      <c r="E252" s="39"/>
      <c r="F252" s="195" t="s">
        <v>6285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172</v>
      </c>
      <c r="AU252" s="20" t="s">
        <v>79</v>
      </c>
    </row>
    <row r="253" spans="1:65" s="2" customFormat="1" ht="24.2" customHeight="1">
      <c r="A253" s="37"/>
      <c r="B253" s="38"/>
      <c r="C253" s="233" t="s">
        <v>889</v>
      </c>
      <c r="D253" s="233" t="s">
        <v>502</v>
      </c>
      <c r="E253" s="234" t="s">
        <v>6286</v>
      </c>
      <c r="F253" s="235" t="s">
        <v>6287</v>
      </c>
      <c r="G253" s="236" t="s">
        <v>170</v>
      </c>
      <c r="H253" s="237">
        <v>60</v>
      </c>
      <c r="I253" s="238"/>
      <c r="J253" s="239">
        <f>ROUND(I253*H253,2)</f>
        <v>0</v>
      </c>
      <c r="K253" s="235" t="s">
        <v>171</v>
      </c>
      <c r="L253" s="240"/>
      <c r="M253" s="241" t="s">
        <v>19</v>
      </c>
      <c r="N253" s="242" t="s">
        <v>41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297</v>
      </c>
      <c r="AT253" s="192" t="s">
        <v>502</v>
      </c>
      <c r="AU253" s="192" t="s">
        <v>79</v>
      </c>
      <c r="AY253" s="20" t="s">
        <v>165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79</v>
      </c>
      <c r="BK253" s="193">
        <f>ROUND(I253*H253,2)</f>
        <v>0</v>
      </c>
      <c r="BL253" s="20" t="s">
        <v>226</v>
      </c>
      <c r="BM253" s="192" t="s">
        <v>1019</v>
      </c>
    </row>
    <row r="254" spans="1:65" s="2" customFormat="1" ht="21.75" customHeight="1">
      <c r="A254" s="37"/>
      <c r="B254" s="38"/>
      <c r="C254" s="233" t="s">
        <v>663</v>
      </c>
      <c r="D254" s="233" t="s">
        <v>502</v>
      </c>
      <c r="E254" s="234" t="s">
        <v>6288</v>
      </c>
      <c r="F254" s="235" t="s">
        <v>6289</v>
      </c>
      <c r="G254" s="236" t="s">
        <v>290</v>
      </c>
      <c r="H254" s="237">
        <v>60</v>
      </c>
      <c r="I254" s="238"/>
      <c r="J254" s="239">
        <f>ROUND(I254*H254,2)</f>
        <v>0</v>
      </c>
      <c r="K254" s="235" t="s">
        <v>3997</v>
      </c>
      <c r="L254" s="240"/>
      <c r="M254" s="241" t="s">
        <v>19</v>
      </c>
      <c r="N254" s="242" t="s">
        <v>41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297</v>
      </c>
      <c r="AT254" s="192" t="s">
        <v>502</v>
      </c>
      <c r="AU254" s="192" t="s">
        <v>79</v>
      </c>
      <c r="AY254" s="20" t="s">
        <v>165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79</v>
      </c>
      <c r="BK254" s="193">
        <f>ROUND(I254*H254,2)</f>
        <v>0</v>
      </c>
      <c r="BL254" s="20" t="s">
        <v>226</v>
      </c>
      <c r="BM254" s="192" t="s">
        <v>1023</v>
      </c>
    </row>
    <row r="255" spans="1:65" s="2" customFormat="1" ht="44.25" customHeight="1">
      <c r="A255" s="37"/>
      <c r="B255" s="38"/>
      <c r="C255" s="181" t="s">
        <v>901</v>
      </c>
      <c r="D255" s="181" t="s">
        <v>167</v>
      </c>
      <c r="E255" s="182" t="s">
        <v>6290</v>
      </c>
      <c r="F255" s="183" t="s">
        <v>6291</v>
      </c>
      <c r="G255" s="184" t="s">
        <v>170</v>
      </c>
      <c r="H255" s="185">
        <v>15</v>
      </c>
      <c r="I255" s="186"/>
      <c r="J255" s="187">
        <f>ROUND(I255*H255,2)</f>
        <v>0</v>
      </c>
      <c r="K255" s="183" t="s">
        <v>171</v>
      </c>
      <c r="L255" s="42"/>
      <c r="M255" s="188" t="s">
        <v>19</v>
      </c>
      <c r="N255" s="189" t="s">
        <v>41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226</v>
      </c>
      <c r="AT255" s="192" t="s">
        <v>167</v>
      </c>
      <c r="AU255" s="192" t="s">
        <v>79</v>
      </c>
      <c r="AY255" s="20" t="s">
        <v>165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226</v>
      </c>
      <c r="BM255" s="192" t="s">
        <v>1038</v>
      </c>
    </row>
    <row r="256" spans="1:65" s="2" customFormat="1" ht="11.25">
      <c r="A256" s="37"/>
      <c r="B256" s="38"/>
      <c r="C256" s="39"/>
      <c r="D256" s="194" t="s">
        <v>172</v>
      </c>
      <c r="E256" s="39"/>
      <c r="F256" s="195" t="s">
        <v>6292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172</v>
      </c>
      <c r="AU256" s="20" t="s">
        <v>79</v>
      </c>
    </row>
    <row r="257" spans="1:65" s="2" customFormat="1" ht="21.75" customHeight="1">
      <c r="A257" s="37"/>
      <c r="B257" s="38"/>
      <c r="C257" s="233" t="s">
        <v>667</v>
      </c>
      <c r="D257" s="233" t="s">
        <v>502</v>
      </c>
      <c r="E257" s="234" t="s">
        <v>6293</v>
      </c>
      <c r="F257" s="235" t="s">
        <v>6294</v>
      </c>
      <c r="G257" s="236" t="s">
        <v>170</v>
      </c>
      <c r="H257" s="237">
        <v>15</v>
      </c>
      <c r="I257" s="238"/>
      <c r="J257" s="239">
        <f>ROUND(I257*H257,2)</f>
        <v>0</v>
      </c>
      <c r="K257" s="235" t="s">
        <v>171</v>
      </c>
      <c r="L257" s="240"/>
      <c r="M257" s="241" t="s">
        <v>19</v>
      </c>
      <c r="N257" s="242" t="s">
        <v>41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297</v>
      </c>
      <c r="AT257" s="192" t="s">
        <v>502</v>
      </c>
      <c r="AU257" s="192" t="s">
        <v>79</v>
      </c>
      <c r="AY257" s="20" t="s">
        <v>165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226</v>
      </c>
      <c r="BM257" s="192" t="s">
        <v>1042</v>
      </c>
    </row>
    <row r="258" spans="1:65" s="2" customFormat="1" ht="37.9" customHeight="1">
      <c r="A258" s="37"/>
      <c r="B258" s="38"/>
      <c r="C258" s="181" t="s">
        <v>912</v>
      </c>
      <c r="D258" s="181" t="s">
        <v>167</v>
      </c>
      <c r="E258" s="182" t="s">
        <v>6295</v>
      </c>
      <c r="F258" s="183" t="s">
        <v>6296</v>
      </c>
      <c r="G258" s="184" t="s">
        <v>170</v>
      </c>
      <c r="H258" s="185">
        <v>30</v>
      </c>
      <c r="I258" s="186"/>
      <c r="J258" s="187">
        <f>ROUND(I258*H258,2)</f>
        <v>0</v>
      </c>
      <c r="K258" s="183" t="s">
        <v>171</v>
      </c>
      <c r="L258" s="42"/>
      <c r="M258" s="188" t="s">
        <v>19</v>
      </c>
      <c r="N258" s="189" t="s">
        <v>41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226</v>
      </c>
      <c r="AT258" s="192" t="s">
        <v>167</v>
      </c>
      <c r="AU258" s="192" t="s">
        <v>79</v>
      </c>
      <c r="AY258" s="20" t="s">
        <v>165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79</v>
      </c>
      <c r="BK258" s="193">
        <f>ROUND(I258*H258,2)</f>
        <v>0</v>
      </c>
      <c r="BL258" s="20" t="s">
        <v>226</v>
      </c>
      <c r="BM258" s="192" t="s">
        <v>1048</v>
      </c>
    </row>
    <row r="259" spans="1:65" s="2" customFormat="1" ht="11.25">
      <c r="A259" s="37"/>
      <c r="B259" s="38"/>
      <c r="C259" s="39"/>
      <c r="D259" s="194" t="s">
        <v>172</v>
      </c>
      <c r="E259" s="39"/>
      <c r="F259" s="195" t="s">
        <v>6297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172</v>
      </c>
      <c r="AU259" s="20" t="s">
        <v>79</v>
      </c>
    </row>
    <row r="260" spans="1:65" s="2" customFormat="1" ht="24.2" customHeight="1">
      <c r="A260" s="37"/>
      <c r="B260" s="38"/>
      <c r="C260" s="233" t="s">
        <v>672</v>
      </c>
      <c r="D260" s="233" t="s">
        <v>502</v>
      </c>
      <c r="E260" s="234" t="s">
        <v>6298</v>
      </c>
      <c r="F260" s="235" t="s">
        <v>6299</v>
      </c>
      <c r="G260" s="236" t="s">
        <v>170</v>
      </c>
      <c r="H260" s="237">
        <v>30</v>
      </c>
      <c r="I260" s="238"/>
      <c r="J260" s="239">
        <f>ROUND(I260*H260,2)</f>
        <v>0</v>
      </c>
      <c r="K260" s="235" t="s">
        <v>171</v>
      </c>
      <c r="L260" s="240"/>
      <c r="M260" s="241" t="s">
        <v>19</v>
      </c>
      <c r="N260" s="242" t="s">
        <v>41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297</v>
      </c>
      <c r="AT260" s="192" t="s">
        <v>502</v>
      </c>
      <c r="AU260" s="192" t="s">
        <v>79</v>
      </c>
      <c r="AY260" s="20" t="s">
        <v>165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79</v>
      </c>
      <c r="BK260" s="193">
        <f>ROUND(I260*H260,2)</f>
        <v>0</v>
      </c>
      <c r="BL260" s="20" t="s">
        <v>226</v>
      </c>
      <c r="BM260" s="192" t="s">
        <v>1063</v>
      </c>
    </row>
    <row r="261" spans="1:65" s="2" customFormat="1" ht="49.15" customHeight="1">
      <c r="A261" s="37"/>
      <c r="B261" s="38"/>
      <c r="C261" s="181" t="s">
        <v>922</v>
      </c>
      <c r="D261" s="181" t="s">
        <v>167</v>
      </c>
      <c r="E261" s="182" t="s">
        <v>6300</v>
      </c>
      <c r="F261" s="183" t="s">
        <v>6301</v>
      </c>
      <c r="G261" s="184" t="s">
        <v>290</v>
      </c>
      <c r="H261" s="185">
        <v>333</v>
      </c>
      <c r="I261" s="186"/>
      <c r="J261" s="187">
        <f>ROUND(I261*H261,2)</f>
        <v>0</v>
      </c>
      <c r="K261" s="183" t="s">
        <v>171</v>
      </c>
      <c r="L261" s="42"/>
      <c r="M261" s="188" t="s">
        <v>19</v>
      </c>
      <c r="N261" s="189" t="s">
        <v>41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226</v>
      </c>
      <c r="AT261" s="192" t="s">
        <v>167</v>
      </c>
      <c r="AU261" s="192" t="s">
        <v>79</v>
      </c>
      <c r="AY261" s="20" t="s">
        <v>165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79</v>
      </c>
      <c r="BK261" s="193">
        <f>ROUND(I261*H261,2)</f>
        <v>0</v>
      </c>
      <c r="BL261" s="20" t="s">
        <v>226</v>
      </c>
      <c r="BM261" s="192" t="s">
        <v>1075</v>
      </c>
    </row>
    <row r="262" spans="1:65" s="2" customFormat="1" ht="11.25">
      <c r="A262" s="37"/>
      <c r="B262" s="38"/>
      <c r="C262" s="39"/>
      <c r="D262" s="194" t="s">
        <v>172</v>
      </c>
      <c r="E262" s="39"/>
      <c r="F262" s="195" t="s">
        <v>6302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172</v>
      </c>
      <c r="AU262" s="20" t="s">
        <v>79</v>
      </c>
    </row>
    <row r="263" spans="1:65" s="2" customFormat="1" ht="21.75" customHeight="1">
      <c r="A263" s="37"/>
      <c r="B263" s="38"/>
      <c r="C263" s="233" t="s">
        <v>678</v>
      </c>
      <c r="D263" s="233" t="s">
        <v>502</v>
      </c>
      <c r="E263" s="234" t="s">
        <v>6303</v>
      </c>
      <c r="F263" s="235" t="s">
        <v>6304</v>
      </c>
      <c r="G263" s="236" t="s">
        <v>290</v>
      </c>
      <c r="H263" s="237">
        <v>333</v>
      </c>
      <c r="I263" s="238"/>
      <c r="J263" s="239">
        <f>ROUND(I263*H263,2)</f>
        <v>0</v>
      </c>
      <c r="K263" s="235" t="s">
        <v>171</v>
      </c>
      <c r="L263" s="240"/>
      <c r="M263" s="241" t="s">
        <v>19</v>
      </c>
      <c r="N263" s="242" t="s">
        <v>41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297</v>
      </c>
      <c r="AT263" s="192" t="s">
        <v>502</v>
      </c>
      <c r="AU263" s="192" t="s">
        <v>79</v>
      </c>
      <c r="AY263" s="20" t="s">
        <v>165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226</v>
      </c>
      <c r="BM263" s="192" t="s">
        <v>1091</v>
      </c>
    </row>
    <row r="264" spans="1:65" s="2" customFormat="1" ht="49.15" customHeight="1">
      <c r="A264" s="37"/>
      <c r="B264" s="38"/>
      <c r="C264" s="181" t="s">
        <v>949</v>
      </c>
      <c r="D264" s="181" t="s">
        <v>167</v>
      </c>
      <c r="E264" s="182" t="s">
        <v>6300</v>
      </c>
      <c r="F264" s="183" t="s">
        <v>6301</v>
      </c>
      <c r="G264" s="184" t="s">
        <v>290</v>
      </c>
      <c r="H264" s="185">
        <v>126</v>
      </c>
      <c r="I264" s="186"/>
      <c r="J264" s="187">
        <f>ROUND(I264*H264,2)</f>
        <v>0</v>
      </c>
      <c r="K264" s="183" t="s">
        <v>171</v>
      </c>
      <c r="L264" s="42"/>
      <c r="M264" s="188" t="s">
        <v>19</v>
      </c>
      <c r="N264" s="189" t="s">
        <v>41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226</v>
      </c>
      <c r="AT264" s="192" t="s">
        <v>167</v>
      </c>
      <c r="AU264" s="192" t="s">
        <v>79</v>
      </c>
      <c r="AY264" s="20" t="s">
        <v>165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79</v>
      </c>
      <c r="BK264" s="193">
        <f>ROUND(I264*H264,2)</f>
        <v>0</v>
      </c>
      <c r="BL264" s="20" t="s">
        <v>226</v>
      </c>
      <c r="BM264" s="192" t="s">
        <v>1097</v>
      </c>
    </row>
    <row r="265" spans="1:65" s="2" customFormat="1" ht="11.25">
      <c r="A265" s="37"/>
      <c r="B265" s="38"/>
      <c r="C265" s="39"/>
      <c r="D265" s="194" t="s">
        <v>172</v>
      </c>
      <c r="E265" s="39"/>
      <c r="F265" s="195" t="s">
        <v>6302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172</v>
      </c>
      <c r="AU265" s="20" t="s">
        <v>79</v>
      </c>
    </row>
    <row r="266" spans="1:65" s="2" customFormat="1" ht="24.2" customHeight="1">
      <c r="A266" s="37"/>
      <c r="B266" s="38"/>
      <c r="C266" s="233" t="s">
        <v>683</v>
      </c>
      <c r="D266" s="233" t="s">
        <v>502</v>
      </c>
      <c r="E266" s="234" t="s">
        <v>6305</v>
      </c>
      <c r="F266" s="235" t="s">
        <v>6306</v>
      </c>
      <c r="G266" s="236" t="s">
        <v>290</v>
      </c>
      <c r="H266" s="237">
        <v>126</v>
      </c>
      <c r="I266" s="238"/>
      <c r="J266" s="239">
        <f>ROUND(I266*H266,2)</f>
        <v>0</v>
      </c>
      <c r="K266" s="235" t="s">
        <v>171</v>
      </c>
      <c r="L266" s="240"/>
      <c r="M266" s="241" t="s">
        <v>19</v>
      </c>
      <c r="N266" s="242" t="s">
        <v>41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297</v>
      </c>
      <c r="AT266" s="192" t="s">
        <v>502</v>
      </c>
      <c r="AU266" s="192" t="s">
        <v>79</v>
      </c>
      <c r="AY266" s="20" t="s">
        <v>165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79</v>
      </c>
      <c r="BK266" s="193">
        <f>ROUND(I266*H266,2)</f>
        <v>0</v>
      </c>
      <c r="BL266" s="20" t="s">
        <v>226</v>
      </c>
      <c r="BM266" s="192" t="s">
        <v>1106</v>
      </c>
    </row>
    <row r="267" spans="1:65" s="2" customFormat="1" ht="49.15" customHeight="1">
      <c r="A267" s="37"/>
      <c r="B267" s="38"/>
      <c r="C267" s="181" t="s">
        <v>985</v>
      </c>
      <c r="D267" s="181" t="s">
        <v>167</v>
      </c>
      <c r="E267" s="182" t="s">
        <v>6300</v>
      </c>
      <c r="F267" s="183" t="s">
        <v>6301</v>
      </c>
      <c r="G267" s="184" t="s">
        <v>290</v>
      </c>
      <c r="H267" s="185">
        <v>94</v>
      </c>
      <c r="I267" s="186"/>
      <c r="J267" s="187">
        <f>ROUND(I267*H267,2)</f>
        <v>0</v>
      </c>
      <c r="K267" s="183" t="s">
        <v>171</v>
      </c>
      <c r="L267" s="42"/>
      <c r="M267" s="188" t="s">
        <v>19</v>
      </c>
      <c r="N267" s="189" t="s">
        <v>41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226</v>
      </c>
      <c r="AT267" s="192" t="s">
        <v>167</v>
      </c>
      <c r="AU267" s="192" t="s">
        <v>79</v>
      </c>
      <c r="AY267" s="20" t="s">
        <v>165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79</v>
      </c>
      <c r="BK267" s="193">
        <f>ROUND(I267*H267,2)</f>
        <v>0</v>
      </c>
      <c r="BL267" s="20" t="s">
        <v>226</v>
      </c>
      <c r="BM267" s="192" t="s">
        <v>1132</v>
      </c>
    </row>
    <row r="268" spans="1:65" s="2" customFormat="1" ht="11.25">
      <c r="A268" s="37"/>
      <c r="B268" s="38"/>
      <c r="C268" s="39"/>
      <c r="D268" s="194" t="s">
        <v>172</v>
      </c>
      <c r="E268" s="39"/>
      <c r="F268" s="195" t="s">
        <v>6302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172</v>
      </c>
      <c r="AU268" s="20" t="s">
        <v>79</v>
      </c>
    </row>
    <row r="269" spans="1:65" s="2" customFormat="1" ht="24.2" customHeight="1">
      <c r="A269" s="37"/>
      <c r="B269" s="38"/>
      <c r="C269" s="233" t="s">
        <v>692</v>
      </c>
      <c r="D269" s="233" t="s">
        <v>502</v>
      </c>
      <c r="E269" s="234" t="s">
        <v>6307</v>
      </c>
      <c r="F269" s="235" t="s">
        <v>6308</v>
      </c>
      <c r="G269" s="236" t="s">
        <v>290</v>
      </c>
      <c r="H269" s="237">
        <v>94</v>
      </c>
      <c r="I269" s="238"/>
      <c r="J269" s="239">
        <f>ROUND(I269*H269,2)</f>
        <v>0</v>
      </c>
      <c r="K269" s="235" t="s">
        <v>171</v>
      </c>
      <c r="L269" s="240"/>
      <c r="M269" s="241" t="s">
        <v>19</v>
      </c>
      <c r="N269" s="242" t="s">
        <v>41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297</v>
      </c>
      <c r="AT269" s="192" t="s">
        <v>502</v>
      </c>
      <c r="AU269" s="192" t="s">
        <v>79</v>
      </c>
      <c r="AY269" s="20" t="s">
        <v>165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79</v>
      </c>
      <c r="BK269" s="193">
        <f>ROUND(I269*H269,2)</f>
        <v>0</v>
      </c>
      <c r="BL269" s="20" t="s">
        <v>226</v>
      </c>
      <c r="BM269" s="192" t="s">
        <v>1136</v>
      </c>
    </row>
    <row r="270" spans="1:65" s="2" customFormat="1" ht="62.65" customHeight="1">
      <c r="A270" s="37"/>
      <c r="B270" s="38"/>
      <c r="C270" s="181" t="s">
        <v>994</v>
      </c>
      <c r="D270" s="181" t="s">
        <v>167</v>
      </c>
      <c r="E270" s="182" t="s">
        <v>6309</v>
      </c>
      <c r="F270" s="183" t="s">
        <v>6310</v>
      </c>
      <c r="G270" s="184" t="s">
        <v>290</v>
      </c>
      <c r="H270" s="185">
        <v>32</v>
      </c>
      <c r="I270" s="186"/>
      <c r="J270" s="187">
        <f>ROUND(I270*H270,2)</f>
        <v>0</v>
      </c>
      <c r="K270" s="183" t="s">
        <v>171</v>
      </c>
      <c r="L270" s="42"/>
      <c r="M270" s="188" t="s">
        <v>19</v>
      </c>
      <c r="N270" s="189" t="s">
        <v>41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226</v>
      </c>
      <c r="AT270" s="192" t="s">
        <v>167</v>
      </c>
      <c r="AU270" s="192" t="s">
        <v>79</v>
      </c>
      <c r="AY270" s="20" t="s">
        <v>165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79</v>
      </c>
      <c r="BK270" s="193">
        <f>ROUND(I270*H270,2)</f>
        <v>0</v>
      </c>
      <c r="BL270" s="20" t="s">
        <v>226</v>
      </c>
      <c r="BM270" s="192" t="s">
        <v>1144</v>
      </c>
    </row>
    <row r="271" spans="1:65" s="2" customFormat="1" ht="11.25">
      <c r="A271" s="37"/>
      <c r="B271" s="38"/>
      <c r="C271" s="39"/>
      <c r="D271" s="194" t="s">
        <v>172</v>
      </c>
      <c r="E271" s="39"/>
      <c r="F271" s="195" t="s">
        <v>6311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172</v>
      </c>
      <c r="AU271" s="20" t="s">
        <v>79</v>
      </c>
    </row>
    <row r="272" spans="1:65" s="2" customFormat="1" ht="24.2" customHeight="1">
      <c r="A272" s="37"/>
      <c r="B272" s="38"/>
      <c r="C272" s="233" t="s">
        <v>701</v>
      </c>
      <c r="D272" s="233" t="s">
        <v>502</v>
      </c>
      <c r="E272" s="234" t="s">
        <v>6312</v>
      </c>
      <c r="F272" s="235" t="s">
        <v>6313</v>
      </c>
      <c r="G272" s="236" t="s">
        <v>290</v>
      </c>
      <c r="H272" s="237">
        <v>32</v>
      </c>
      <c r="I272" s="238"/>
      <c r="J272" s="239">
        <f>ROUND(I272*H272,2)</f>
        <v>0</v>
      </c>
      <c r="K272" s="235" t="s">
        <v>171</v>
      </c>
      <c r="L272" s="240"/>
      <c r="M272" s="241" t="s">
        <v>19</v>
      </c>
      <c r="N272" s="242" t="s">
        <v>41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297</v>
      </c>
      <c r="AT272" s="192" t="s">
        <v>502</v>
      </c>
      <c r="AU272" s="192" t="s">
        <v>79</v>
      </c>
      <c r="AY272" s="20" t="s">
        <v>165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79</v>
      </c>
      <c r="BK272" s="193">
        <f>ROUND(I272*H272,2)</f>
        <v>0</v>
      </c>
      <c r="BL272" s="20" t="s">
        <v>226</v>
      </c>
      <c r="BM272" s="192" t="s">
        <v>1147</v>
      </c>
    </row>
    <row r="273" spans="1:65" s="2" customFormat="1" ht="37.9" customHeight="1">
      <c r="A273" s="37"/>
      <c r="B273" s="38"/>
      <c r="C273" s="181" t="s">
        <v>1005</v>
      </c>
      <c r="D273" s="181" t="s">
        <v>167</v>
      </c>
      <c r="E273" s="182" t="s">
        <v>6314</v>
      </c>
      <c r="F273" s="183" t="s">
        <v>6315</v>
      </c>
      <c r="G273" s="184" t="s">
        <v>170</v>
      </c>
      <c r="H273" s="185">
        <v>40</v>
      </c>
      <c r="I273" s="186"/>
      <c r="J273" s="187">
        <f>ROUND(I273*H273,2)</f>
        <v>0</v>
      </c>
      <c r="K273" s="183" t="s">
        <v>171</v>
      </c>
      <c r="L273" s="42"/>
      <c r="M273" s="188" t="s">
        <v>19</v>
      </c>
      <c r="N273" s="189" t="s">
        <v>41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226</v>
      </c>
      <c r="AT273" s="192" t="s">
        <v>167</v>
      </c>
      <c r="AU273" s="192" t="s">
        <v>79</v>
      </c>
      <c r="AY273" s="20" t="s">
        <v>165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226</v>
      </c>
      <c r="BM273" s="192" t="s">
        <v>1184</v>
      </c>
    </row>
    <row r="274" spans="1:65" s="2" customFormat="1" ht="11.25">
      <c r="A274" s="37"/>
      <c r="B274" s="38"/>
      <c r="C274" s="39"/>
      <c r="D274" s="194" t="s">
        <v>172</v>
      </c>
      <c r="E274" s="39"/>
      <c r="F274" s="195" t="s">
        <v>6316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172</v>
      </c>
      <c r="AU274" s="20" t="s">
        <v>79</v>
      </c>
    </row>
    <row r="275" spans="1:65" s="2" customFormat="1" ht="24.2" customHeight="1">
      <c r="A275" s="37"/>
      <c r="B275" s="38"/>
      <c r="C275" s="233" t="s">
        <v>706</v>
      </c>
      <c r="D275" s="233" t="s">
        <v>502</v>
      </c>
      <c r="E275" s="234" t="s">
        <v>6317</v>
      </c>
      <c r="F275" s="235" t="s">
        <v>6318</v>
      </c>
      <c r="G275" s="236" t="s">
        <v>170</v>
      </c>
      <c r="H275" s="237">
        <v>40</v>
      </c>
      <c r="I275" s="238"/>
      <c r="J275" s="239">
        <f>ROUND(I275*H275,2)</f>
        <v>0</v>
      </c>
      <c r="K275" s="235" t="s">
        <v>171</v>
      </c>
      <c r="L275" s="240"/>
      <c r="M275" s="241" t="s">
        <v>19</v>
      </c>
      <c r="N275" s="242" t="s">
        <v>41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297</v>
      </c>
      <c r="AT275" s="192" t="s">
        <v>502</v>
      </c>
      <c r="AU275" s="192" t="s">
        <v>79</v>
      </c>
      <c r="AY275" s="20" t="s">
        <v>165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226</v>
      </c>
      <c r="BM275" s="192" t="s">
        <v>1152</v>
      </c>
    </row>
    <row r="276" spans="1:65" s="2" customFormat="1" ht="37.9" customHeight="1">
      <c r="A276" s="37"/>
      <c r="B276" s="38"/>
      <c r="C276" s="181" t="s">
        <v>1016</v>
      </c>
      <c r="D276" s="181" t="s">
        <v>167</v>
      </c>
      <c r="E276" s="182" t="s">
        <v>6174</v>
      </c>
      <c r="F276" s="183" t="s">
        <v>6175</v>
      </c>
      <c r="G276" s="184" t="s">
        <v>290</v>
      </c>
      <c r="H276" s="185">
        <v>1468</v>
      </c>
      <c r="I276" s="186"/>
      <c r="J276" s="187">
        <f>ROUND(I276*H276,2)</f>
        <v>0</v>
      </c>
      <c r="K276" s="183" t="s">
        <v>171</v>
      </c>
      <c r="L276" s="42"/>
      <c r="M276" s="188" t="s">
        <v>19</v>
      </c>
      <c r="N276" s="189" t="s">
        <v>41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226</v>
      </c>
      <c r="AT276" s="192" t="s">
        <v>167</v>
      </c>
      <c r="AU276" s="192" t="s">
        <v>79</v>
      </c>
      <c r="AY276" s="20" t="s">
        <v>165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79</v>
      </c>
      <c r="BK276" s="193">
        <f>ROUND(I276*H276,2)</f>
        <v>0</v>
      </c>
      <c r="BL276" s="20" t="s">
        <v>226</v>
      </c>
      <c r="BM276" s="192" t="s">
        <v>1156</v>
      </c>
    </row>
    <row r="277" spans="1:65" s="2" customFormat="1" ht="11.25">
      <c r="A277" s="37"/>
      <c r="B277" s="38"/>
      <c r="C277" s="39"/>
      <c r="D277" s="194" t="s">
        <v>172</v>
      </c>
      <c r="E277" s="39"/>
      <c r="F277" s="195" t="s">
        <v>6176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172</v>
      </c>
      <c r="AU277" s="20" t="s">
        <v>79</v>
      </c>
    </row>
    <row r="278" spans="1:65" s="13" customFormat="1" ht="11.25">
      <c r="B278" s="199"/>
      <c r="C278" s="200"/>
      <c r="D278" s="201" t="s">
        <v>181</v>
      </c>
      <c r="E278" s="202" t="s">
        <v>19</v>
      </c>
      <c r="F278" s="203" t="s">
        <v>6319</v>
      </c>
      <c r="G278" s="200"/>
      <c r="H278" s="204">
        <v>1468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181</v>
      </c>
      <c r="AU278" s="210" t="s">
        <v>79</v>
      </c>
      <c r="AV278" s="13" t="s">
        <v>79</v>
      </c>
      <c r="AW278" s="13" t="s">
        <v>31</v>
      </c>
      <c r="AX278" s="13" t="s">
        <v>69</v>
      </c>
      <c r="AY278" s="210" t="s">
        <v>165</v>
      </c>
    </row>
    <row r="279" spans="1:65" s="15" customFormat="1" ht="11.25">
      <c r="B279" s="221"/>
      <c r="C279" s="222"/>
      <c r="D279" s="201" t="s">
        <v>181</v>
      </c>
      <c r="E279" s="223" t="s">
        <v>19</v>
      </c>
      <c r="F279" s="224" t="s">
        <v>184</v>
      </c>
      <c r="G279" s="222"/>
      <c r="H279" s="225">
        <v>1468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181</v>
      </c>
      <c r="AU279" s="231" t="s">
        <v>79</v>
      </c>
      <c r="AV279" s="15" t="s">
        <v>88</v>
      </c>
      <c r="AW279" s="15" t="s">
        <v>31</v>
      </c>
      <c r="AX279" s="15" t="s">
        <v>73</v>
      </c>
      <c r="AY279" s="231" t="s">
        <v>165</v>
      </c>
    </row>
    <row r="280" spans="1:65" s="2" customFormat="1" ht="44.25" customHeight="1">
      <c r="A280" s="37"/>
      <c r="B280" s="38"/>
      <c r="C280" s="181" t="s">
        <v>711</v>
      </c>
      <c r="D280" s="181" t="s">
        <v>167</v>
      </c>
      <c r="E280" s="182" t="s">
        <v>6320</v>
      </c>
      <c r="F280" s="183" t="s">
        <v>6321</v>
      </c>
      <c r="G280" s="184" t="s">
        <v>290</v>
      </c>
      <c r="H280" s="185">
        <v>3200</v>
      </c>
      <c r="I280" s="186"/>
      <c r="J280" s="187">
        <f>ROUND(I280*H280,2)</f>
        <v>0</v>
      </c>
      <c r="K280" s="183" t="s">
        <v>171</v>
      </c>
      <c r="L280" s="42"/>
      <c r="M280" s="188" t="s">
        <v>19</v>
      </c>
      <c r="N280" s="189" t="s">
        <v>41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226</v>
      </c>
      <c r="AT280" s="192" t="s">
        <v>167</v>
      </c>
      <c r="AU280" s="192" t="s">
        <v>79</v>
      </c>
      <c r="AY280" s="20" t="s">
        <v>165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79</v>
      </c>
      <c r="BK280" s="193">
        <f>ROUND(I280*H280,2)</f>
        <v>0</v>
      </c>
      <c r="BL280" s="20" t="s">
        <v>226</v>
      </c>
      <c r="BM280" s="192" t="s">
        <v>1161</v>
      </c>
    </row>
    <row r="281" spans="1:65" s="2" customFormat="1" ht="11.25">
      <c r="A281" s="37"/>
      <c r="B281" s="38"/>
      <c r="C281" s="39"/>
      <c r="D281" s="194" t="s">
        <v>172</v>
      </c>
      <c r="E281" s="39"/>
      <c r="F281" s="195" t="s">
        <v>6322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172</v>
      </c>
      <c r="AU281" s="20" t="s">
        <v>79</v>
      </c>
    </row>
    <row r="282" spans="1:65" s="2" customFormat="1" ht="24.2" customHeight="1">
      <c r="A282" s="37"/>
      <c r="B282" s="38"/>
      <c r="C282" s="233" t="s">
        <v>1035</v>
      </c>
      <c r="D282" s="233" t="s">
        <v>502</v>
      </c>
      <c r="E282" s="234" t="s">
        <v>6323</v>
      </c>
      <c r="F282" s="235" t="s">
        <v>6324</v>
      </c>
      <c r="G282" s="236" t="s">
        <v>2263</v>
      </c>
      <c r="H282" s="237">
        <v>32</v>
      </c>
      <c r="I282" s="238"/>
      <c r="J282" s="239">
        <f>ROUND(I282*H282,2)</f>
        <v>0</v>
      </c>
      <c r="K282" s="235" t="s">
        <v>171</v>
      </c>
      <c r="L282" s="240"/>
      <c r="M282" s="241" t="s">
        <v>19</v>
      </c>
      <c r="N282" s="242" t="s">
        <v>41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297</v>
      </c>
      <c r="AT282" s="192" t="s">
        <v>502</v>
      </c>
      <c r="AU282" s="192" t="s">
        <v>79</v>
      </c>
      <c r="AY282" s="20" t="s">
        <v>165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79</v>
      </c>
      <c r="BK282" s="193">
        <f>ROUND(I282*H282,2)</f>
        <v>0</v>
      </c>
      <c r="BL282" s="20" t="s">
        <v>226</v>
      </c>
      <c r="BM282" s="192" t="s">
        <v>1168</v>
      </c>
    </row>
    <row r="283" spans="1:65" s="2" customFormat="1" ht="33" customHeight="1">
      <c r="A283" s="37"/>
      <c r="B283" s="38"/>
      <c r="C283" s="181" t="s">
        <v>717</v>
      </c>
      <c r="D283" s="181" t="s">
        <v>167</v>
      </c>
      <c r="E283" s="182" t="s">
        <v>6325</v>
      </c>
      <c r="F283" s="183" t="s">
        <v>6326</v>
      </c>
      <c r="G283" s="184" t="s">
        <v>290</v>
      </c>
      <c r="H283" s="185">
        <v>1850</v>
      </c>
      <c r="I283" s="186"/>
      <c r="J283" s="187">
        <f>ROUND(I283*H283,2)</f>
        <v>0</v>
      </c>
      <c r="K283" s="183" t="s">
        <v>171</v>
      </c>
      <c r="L283" s="42"/>
      <c r="M283" s="188" t="s">
        <v>19</v>
      </c>
      <c r="N283" s="189" t="s">
        <v>41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226</v>
      </c>
      <c r="AT283" s="192" t="s">
        <v>167</v>
      </c>
      <c r="AU283" s="192" t="s">
        <v>79</v>
      </c>
      <c r="AY283" s="20" t="s">
        <v>165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226</v>
      </c>
      <c r="BM283" s="192" t="s">
        <v>1174</v>
      </c>
    </row>
    <row r="284" spans="1:65" s="2" customFormat="1" ht="11.25">
      <c r="A284" s="37"/>
      <c r="B284" s="38"/>
      <c r="C284" s="39"/>
      <c r="D284" s="194" t="s">
        <v>172</v>
      </c>
      <c r="E284" s="39"/>
      <c r="F284" s="195" t="s">
        <v>6327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172</v>
      </c>
      <c r="AU284" s="20" t="s">
        <v>79</v>
      </c>
    </row>
    <row r="285" spans="1:65" s="2" customFormat="1" ht="16.5" customHeight="1">
      <c r="A285" s="37"/>
      <c r="B285" s="38"/>
      <c r="C285" s="233" t="s">
        <v>1045</v>
      </c>
      <c r="D285" s="233" t="s">
        <v>502</v>
      </c>
      <c r="E285" s="234" t="s">
        <v>6328</v>
      </c>
      <c r="F285" s="235" t="s">
        <v>6329</v>
      </c>
      <c r="G285" s="236" t="s">
        <v>290</v>
      </c>
      <c r="H285" s="237">
        <v>1850</v>
      </c>
      <c r="I285" s="238"/>
      <c r="J285" s="239">
        <f>ROUND(I285*H285,2)</f>
        <v>0</v>
      </c>
      <c r="K285" s="235" t="s">
        <v>3997</v>
      </c>
      <c r="L285" s="240"/>
      <c r="M285" s="241" t="s">
        <v>19</v>
      </c>
      <c r="N285" s="242" t="s">
        <v>41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297</v>
      </c>
      <c r="AT285" s="192" t="s">
        <v>502</v>
      </c>
      <c r="AU285" s="192" t="s">
        <v>79</v>
      </c>
      <c r="AY285" s="20" t="s">
        <v>165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79</v>
      </c>
      <c r="BK285" s="193">
        <f>ROUND(I285*H285,2)</f>
        <v>0</v>
      </c>
      <c r="BL285" s="20" t="s">
        <v>226</v>
      </c>
      <c r="BM285" s="192" t="s">
        <v>1179</v>
      </c>
    </row>
    <row r="286" spans="1:65" s="2" customFormat="1" ht="16.5" customHeight="1">
      <c r="A286" s="37"/>
      <c r="B286" s="38"/>
      <c r="C286" s="233" t="s">
        <v>722</v>
      </c>
      <c r="D286" s="233" t="s">
        <v>502</v>
      </c>
      <c r="E286" s="234" t="s">
        <v>6330</v>
      </c>
      <c r="F286" s="235" t="s">
        <v>6331</v>
      </c>
      <c r="G286" s="236" t="s">
        <v>290</v>
      </c>
      <c r="H286" s="237">
        <v>200</v>
      </c>
      <c r="I286" s="238"/>
      <c r="J286" s="239">
        <f>ROUND(I286*H286,2)</f>
        <v>0</v>
      </c>
      <c r="K286" s="235" t="s">
        <v>3997</v>
      </c>
      <c r="L286" s="240"/>
      <c r="M286" s="241" t="s">
        <v>19</v>
      </c>
      <c r="N286" s="242" t="s">
        <v>41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297</v>
      </c>
      <c r="AT286" s="192" t="s">
        <v>502</v>
      </c>
      <c r="AU286" s="192" t="s">
        <v>79</v>
      </c>
      <c r="AY286" s="20" t="s">
        <v>165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79</v>
      </c>
      <c r="BK286" s="193">
        <f>ROUND(I286*H286,2)</f>
        <v>0</v>
      </c>
      <c r="BL286" s="20" t="s">
        <v>226</v>
      </c>
      <c r="BM286" s="192" t="s">
        <v>1189</v>
      </c>
    </row>
    <row r="287" spans="1:65" s="2" customFormat="1" ht="24.2" customHeight="1">
      <c r="A287" s="37"/>
      <c r="B287" s="38"/>
      <c r="C287" s="233" t="s">
        <v>1072</v>
      </c>
      <c r="D287" s="233" t="s">
        <v>502</v>
      </c>
      <c r="E287" s="234" t="s">
        <v>6332</v>
      </c>
      <c r="F287" s="235" t="s">
        <v>6333</v>
      </c>
      <c r="G287" s="236" t="s">
        <v>2263</v>
      </c>
      <c r="H287" s="237">
        <v>2</v>
      </c>
      <c r="I287" s="238"/>
      <c r="J287" s="239">
        <f>ROUND(I287*H287,2)</f>
        <v>0</v>
      </c>
      <c r="K287" s="235" t="s">
        <v>171</v>
      </c>
      <c r="L287" s="240"/>
      <c r="M287" s="241" t="s">
        <v>19</v>
      </c>
      <c r="N287" s="242" t="s">
        <v>41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297</v>
      </c>
      <c r="AT287" s="192" t="s">
        <v>502</v>
      </c>
      <c r="AU287" s="192" t="s">
        <v>79</v>
      </c>
      <c r="AY287" s="20" t="s">
        <v>165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79</v>
      </c>
      <c r="BK287" s="193">
        <f>ROUND(I287*H287,2)</f>
        <v>0</v>
      </c>
      <c r="BL287" s="20" t="s">
        <v>226</v>
      </c>
      <c r="BM287" s="192" t="s">
        <v>1194</v>
      </c>
    </row>
    <row r="288" spans="1:65" s="2" customFormat="1" ht="24.2" customHeight="1">
      <c r="A288" s="37"/>
      <c r="B288" s="38"/>
      <c r="C288" s="181" t="s">
        <v>729</v>
      </c>
      <c r="D288" s="181" t="s">
        <v>167</v>
      </c>
      <c r="E288" s="182" t="s">
        <v>6334</v>
      </c>
      <c r="F288" s="183" t="s">
        <v>6335</v>
      </c>
      <c r="G288" s="184" t="s">
        <v>290</v>
      </c>
      <c r="H288" s="185">
        <v>1</v>
      </c>
      <c r="I288" s="186"/>
      <c r="J288" s="187">
        <f>ROUND(I288*H288,2)</f>
        <v>0</v>
      </c>
      <c r="K288" s="183" t="s">
        <v>171</v>
      </c>
      <c r="L288" s="42"/>
      <c r="M288" s="188" t="s">
        <v>19</v>
      </c>
      <c r="N288" s="189" t="s">
        <v>41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226</v>
      </c>
      <c r="AT288" s="192" t="s">
        <v>167</v>
      </c>
      <c r="AU288" s="192" t="s">
        <v>79</v>
      </c>
      <c r="AY288" s="20" t="s">
        <v>165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79</v>
      </c>
      <c r="BK288" s="193">
        <f>ROUND(I288*H288,2)</f>
        <v>0</v>
      </c>
      <c r="BL288" s="20" t="s">
        <v>226</v>
      </c>
      <c r="BM288" s="192" t="s">
        <v>1200</v>
      </c>
    </row>
    <row r="289" spans="1:65" s="2" customFormat="1" ht="11.25">
      <c r="A289" s="37"/>
      <c r="B289" s="38"/>
      <c r="C289" s="39"/>
      <c r="D289" s="194" t="s">
        <v>172</v>
      </c>
      <c r="E289" s="39"/>
      <c r="F289" s="195" t="s">
        <v>6336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172</v>
      </c>
      <c r="AU289" s="20" t="s">
        <v>79</v>
      </c>
    </row>
    <row r="290" spans="1:65" s="2" customFormat="1" ht="24.2" customHeight="1">
      <c r="A290" s="37"/>
      <c r="B290" s="38"/>
      <c r="C290" s="233" t="s">
        <v>1094</v>
      </c>
      <c r="D290" s="233" t="s">
        <v>502</v>
      </c>
      <c r="E290" s="234" t="s">
        <v>6337</v>
      </c>
      <c r="F290" s="235" t="s">
        <v>6338</v>
      </c>
      <c r="G290" s="236" t="s">
        <v>290</v>
      </c>
      <c r="H290" s="237">
        <v>1</v>
      </c>
      <c r="I290" s="238"/>
      <c r="J290" s="239">
        <f>ROUND(I290*H290,2)</f>
        <v>0</v>
      </c>
      <c r="K290" s="235" t="s">
        <v>171</v>
      </c>
      <c r="L290" s="240"/>
      <c r="M290" s="241" t="s">
        <v>19</v>
      </c>
      <c r="N290" s="242" t="s">
        <v>41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297</v>
      </c>
      <c r="AT290" s="192" t="s">
        <v>502</v>
      </c>
      <c r="AU290" s="192" t="s">
        <v>79</v>
      </c>
      <c r="AY290" s="20" t="s">
        <v>165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79</v>
      </c>
      <c r="BK290" s="193">
        <f>ROUND(I290*H290,2)</f>
        <v>0</v>
      </c>
      <c r="BL290" s="20" t="s">
        <v>226</v>
      </c>
      <c r="BM290" s="192" t="s">
        <v>1206</v>
      </c>
    </row>
    <row r="291" spans="1:65" s="14" customFormat="1" ht="22.5">
      <c r="B291" s="211"/>
      <c r="C291" s="212"/>
      <c r="D291" s="201" t="s">
        <v>181</v>
      </c>
      <c r="E291" s="213" t="s">
        <v>19</v>
      </c>
      <c r="F291" s="214" t="s">
        <v>6339</v>
      </c>
      <c r="G291" s="212"/>
      <c r="H291" s="213" t="s">
        <v>19</v>
      </c>
      <c r="I291" s="215"/>
      <c r="J291" s="212"/>
      <c r="K291" s="212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181</v>
      </c>
      <c r="AU291" s="220" t="s">
        <v>79</v>
      </c>
      <c r="AV291" s="14" t="s">
        <v>73</v>
      </c>
      <c r="AW291" s="14" t="s">
        <v>31</v>
      </c>
      <c r="AX291" s="14" t="s">
        <v>69</v>
      </c>
      <c r="AY291" s="220" t="s">
        <v>165</v>
      </c>
    </row>
    <row r="292" spans="1:65" s="14" customFormat="1" ht="22.5">
      <c r="B292" s="211"/>
      <c r="C292" s="212"/>
      <c r="D292" s="201" t="s">
        <v>181</v>
      </c>
      <c r="E292" s="213" t="s">
        <v>19</v>
      </c>
      <c r="F292" s="214" t="s">
        <v>6340</v>
      </c>
      <c r="G292" s="212"/>
      <c r="H292" s="213" t="s">
        <v>19</v>
      </c>
      <c r="I292" s="215"/>
      <c r="J292" s="212"/>
      <c r="K292" s="212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181</v>
      </c>
      <c r="AU292" s="220" t="s">
        <v>79</v>
      </c>
      <c r="AV292" s="14" t="s">
        <v>73</v>
      </c>
      <c r="AW292" s="14" t="s">
        <v>31</v>
      </c>
      <c r="AX292" s="14" t="s">
        <v>69</v>
      </c>
      <c r="AY292" s="220" t="s">
        <v>165</v>
      </c>
    </row>
    <row r="293" spans="1:65" s="14" customFormat="1" ht="22.5">
      <c r="B293" s="211"/>
      <c r="C293" s="212"/>
      <c r="D293" s="201" t="s">
        <v>181</v>
      </c>
      <c r="E293" s="213" t="s">
        <v>19</v>
      </c>
      <c r="F293" s="214" t="s">
        <v>6341</v>
      </c>
      <c r="G293" s="212"/>
      <c r="H293" s="213" t="s">
        <v>19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181</v>
      </c>
      <c r="AU293" s="220" t="s">
        <v>79</v>
      </c>
      <c r="AV293" s="14" t="s">
        <v>73</v>
      </c>
      <c r="AW293" s="14" t="s">
        <v>31</v>
      </c>
      <c r="AX293" s="14" t="s">
        <v>69</v>
      </c>
      <c r="AY293" s="220" t="s">
        <v>165</v>
      </c>
    </row>
    <row r="294" spans="1:65" s="13" customFormat="1" ht="33.75">
      <c r="B294" s="199"/>
      <c r="C294" s="200"/>
      <c r="D294" s="201" t="s">
        <v>181</v>
      </c>
      <c r="E294" s="202" t="s">
        <v>19</v>
      </c>
      <c r="F294" s="203" t="s">
        <v>6342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181</v>
      </c>
      <c r="AU294" s="210" t="s">
        <v>79</v>
      </c>
      <c r="AV294" s="13" t="s">
        <v>79</v>
      </c>
      <c r="AW294" s="13" t="s">
        <v>31</v>
      </c>
      <c r="AX294" s="13" t="s">
        <v>69</v>
      </c>
      <c r="AY294" s="210" t="s">
        <v>165</v>
      </c>
    </row>
    <row r="295" spans="1:65" s="15" customFormat="1" ht="11.25">
      <c r="B295" s="221"/>
      <c r="C295" s="222"/>
      <c r="D295" s="201" t="s">
        <v>181</v>
      </c>
      <c r="E295" s="223" t="s">
        <v>19</v>
      </c>
      <c r="F295" s="224" t="s">
        <v>184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181</v>
      </c>
      <c r="AU295" s="231" t="s">
        <v>79</v>
      </c>
      <c r="AV295" s="15" t="s">
        <v>88</v>
      </c>
      <c r="AW295" s="15" t="s">
        <v>31</v>
      </c>
      <c r="AX295" s="15" t="s">
        <v>73</v>
      </c>
      <c r="AY295" s="231" t="s">
        <v>165</v>
      </c>
    </row>
    <row r="296" spans="1:65" s="2" customFormat="1" ht="24.2" customHeight="1">
      <c r="A296" s="37"/>
      <c r="B296" s="38"/>
      <c r="C296" s="181" t="s">
        <v>734</v>
      </c>
      <c r="D296" s="181" t="s">
        <v>167</v>
      </c>
      <c r="E296" s="182" t="s">
        <v>6343</v>
      </c>
      <c r="F296" s="183" t="s">
        <v>6344</v>
      </c>
      <c r="G296" s="184" t="s">
        <v>290</v>
      </c>
      <c r="H296" s="185">
        <v>1</v>
      </c>
      <c r="I296" s="186"/>
      <c r="J296" s="187">
        <f>ROUND(I296*H296,2)</f>
        <v>0</v>
      </c>
      <c r="K296" s="183" t="s">
        <v>171</v>
      </c>
      <c r="L296" s="42"/>
      <c r="M296" s="188" t="s">
        <v>19</v>
      </c>
      <c r="N296" s="189" t="s">
        <v>41</v>
      </c>
      <c r="O296" s="67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226</v>
      </c>
      <c r="AT296" s="192" t="s">
        <v>167</v>
      </c>
      <c r="AU296" s="192" t="s">
        <v>79</v>
      </c>
      <c r="AY296" s="20" t="s">
        <v>165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79</v>
      </c>
      <c r="BK296" s="193">
        <f>ROUND(I296*H296,2)</f>
        <v>0</v>
      </c>
      <c r="BL296" s="20" t="s">
        <v>226</v>
      </c>
      <c r="BM296" s="192" t="s">
        <v>1211</v>
      </c>
    </row>
    <row r="297" spans="1:65" s="2" customFormat="1" ht="11.25">
      <c r="A297" s="37"/>
      <c r="B297" s="38"/>
      <c r="C297" s="39"/>
      <c r="D297" s="194" t="s">
        <v>172</v>
      </c>
      <c r="E297" s="39"/>
      <c r="F297" s="195" t="s">
        <v>6345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172</v>
      </c>
      <c r="AU297" s="20" t="s">
        <v>79</v>
      </c>
    </row>
    <row r="298" spans="1:65" s="2" customFormat="1" ht="24.2" customHeight="1">
      <c r="A298" s="37"/>
      <c r="B298" s="38"/>
      <c r="C298" s="181" t="s">
        <v>1129</v>
      </c>
      <c r="D298" s="181" t="s">
        <v>167</v>
      </c>
      <c r="E298" s="182" t="s">
        <v>6346</v>
      </c>
      <c r="F298" s="183" t="s">
        <v>6347</v>
      </c>
      <c r="G298" s="184" t="s">
        <v>290</v>
      </c>
      <c r="H298" s="185">
        <v>1</v>
      </c>
      <c r="I298" s="186"/>
      <c r="J298" s="187">
        <f>ROUND(I298*H298,2)</f>
        <v>0</v>
      </c>
      <c r="K298" s="183" t="s">
        <v>171</v>
      </c>
      <c r="L298" s="42"/>
      <c r="M298" s="188" t="s">
        <v>19</v>
      </c>
      <c r="N298" s="189" t="s">
        <v>41</v>
      </c>
      <c r="O298" s="67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226</v>
      </c>
      <c r="AT298" s="192" t="s">
        <v>167</v>
      </c>
      <c r="AU298" s="192" t="s">
        <v>79</v>
      </c>
      <c r="AY298" s="20" t="s">
        <v>165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79</v>
      </c>
      <c r="BK298" s="193">
        <f>ROUND(I298*H298,2)</f>
        <v>0</v>
      </c>
      <c r="BL298" s="20" t="s">
        <v>226</v>
      </c>
      <c r="BM298" s="192" t="s">
        <v>1227</v>
      </c>
    </row>
    <row r="299" spans="1:65" s="2" customFormat="1" ht="11.25">
      <c r="A299" s="37"/>
      <c r="B299" s="38"/>
      <c r="C299" s="39"/>
      <c r="D299" s="194" t="s">
        <v>172</v>
      </c>
      <c r="E299" s="39"/>
      <c r="F299" s="195" t="s">
        <v>6348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172</v>
      </c>
      <c r="AU299" s="20" t="s">
        <v>79</v>
      </c>
    </row>
    <row r="300" spans="1:65" s="2" customFormat="1" ht="49.15" customHeight="1">
      <c r="A300" s="37"/>
      <c r="B300" s="38"/>
      <c r="C300" s="181" t="s">
        <v>738</v>
      </c>
      <c r="D300" s="181" t="s">
        <v>167</v>
      </c>
      <c r="E300" s="182" t="s">
        <v>6349</v>
      </c>
      <c r="F300" s="183" t="s">
        <v>6350</v>
      </c>
      <c r="G300" s="184" t="s">
        <v>290</v>
      </c>
      <c r="H300" s="185">
        <v>33</v>
      </c>
      <c r="I300" s="186"/>
      <c r="J300" s="187">
        <f>ROUND(I300*H300,2)</f>
        <v>0</v>
      </c>
      <c r="K300" s="183" t="s">
        <v>171</v>
      </c>
      <c r="L300" s="42"/>
      <c r="M300" s="188" t="s">
        <v>19</v>
      </c>
      <c r="N300" s="189" t="s">
        <v>41</v>
      </c>
      <c r="O300" s="67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226</v>
      </c>
      <c r="AT300" s="192" t="s">
        <v>167</v>
      </c>
      <c r="AU300" s="192" t="s">
        <v>79</v>
      </c>
      <c r="AY300" s="20" t="s">
        <v>165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79</v>
      </c>
      <c r="BK300" s="193">
        <f>ROUND(I300*H300,2)</f>
        <v>0</v>
      </c>
      <c r="BL300" s="20" t="s">
        <v>226</v>
      </c>
      <c r="BM300" s="192" t="s">
        <v>1239</v>
      </c>
    </row>
    <row r="301" spans="1:65" s="2" customFormat="1" ht="11.25">
      <c r="A301" s="37"/>
      <c r="B301" s="38"/>
      <c r="C301" s="39"/>
      <c r="D301" s="194" t="s">
        <v>172</v>
      </c>
      <c r="E301" s="39"/>
      <c r="F301" s="195" t="s">
        <v>6351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172</v>
      </c>
      <c r="AU301" s="20" t="s">
        <v>79</v>
      </c>
    </row>
    <row r="302" spans="1:65" s="2" customFormat="1" ht="24.2" customHeight="1">
      <c r="A302" s="37"/>
      <c r="B302" s="38"/>
      <c r="C302" s="233" t="s">
        <v>1141</v>
      </c>
      <c r="D302" s="233" t="s">
        <v>502</v>
      </c>
      <c r="E302" s="234" t="s">
        <v>6352</v>
      </c>
      <c r="F302" s="235" t="s">
        <v>6353</v>
      </c>
      <c r="G302" s="236" t="s">
        <v>290</v>
      </c>
      <c r="H302" s="237">
        <v>33</v>
      </c>
      <c r="I302" s="238"/>
      <c r="J302" s="239">
        <f>ROUND(I302*H302,2)</f>
        <v>0</v>
      </c>
      <c r="K302" s="235" t="s">
        <v>171</v>
      </c>
      <c r="L302" s="240"/>
      <c r="M302" s="241" t="s">
        <v>19</v>
      </c>
      <c r="N302" s="242" t="s">
        <v>41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297</v>
      </c>
      <c r="AT302" s="192" t="s">
        <v>502</v>
      </c>
      <c r="AU302" s="192" t="s">
        <v>79</v>
      </c>
      <c r="AY302" s="20" t="s">
        <v>165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79</v>
      </c>
      <c r="BK302" s="193">
        <f>ROUND(I302*H302,2)</f>
        <v>0</v>
      </c>
      <c r="BL302" s="20" t="s">
        <v>226</v>
      </c>
      <c r="BM302" s="192" t="s">
        <v>1250</v>
      </c>
    </row>
    <row r="303" spans="1:65" s="2" customFormat="1" ht="16.5" customHeight="1">
      <c r="A303" s="37"/>
      <c r="B303" s="38"/>
      <c r="C303" s="233" t="s">
        <v>744</v>
      </c>
      <c r="D303" s="233" t="s">
        <v>502</v>
      </c>
      <c r="E303" s="234" t="s">
        <v>6354</v>
      </c>
      <c r="F303" s="235" t="s">
        <v>6355</v>
      </c>
      <c r="G303" s="236" t="s">
        <v>290</v>
      </c>
      <c r="H303" s="237">
        <v>33</v>
      </c>
      <c r="I303" s="238"/>
      <c r="J303" s="239">
        <f>ROUND(I303*H303,2)</f>
        <v>0</v>
      </c>
      <c r="K303" s="235" t="s">
        <v>171</v>
      </c>
      <c r="L303" s="240"/>
      <c r="M303" s="241" t="s">
        <v>19</v>
      </c>
      <c r="N303" s="242" t="s">
        <v>41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297</v>
      </c>
      <c r="AT303" s="192" t="s">
        <v>502</v>
      </c>
      <c r="AU303" s="192" t="s">
        <v>79</v>
      </c>
      <c r="AY303" s="20" t="s">
        <v>165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79</v>
      </c>
      <c r="BK303" s="193">
        <f>ROUND(I303*H303,2)</f>
        <v>0</v>
      </c>
      <c r="BL303" s="20" t="s">
        <v>226</v>
      </c>
      <c r="BM303" s="192" t="s">
        <v>1256</v>
      </c>
    </row>
    <row r="304" spans="1:65" s="2" customFormat="1" ht="16.5" customHeight="1">
      <c r="A304" s="37"/>
      <c r="B304" s="38"/>
      <c r="C304" s="233" t="s">
        <v>1149</v>
      </c>
      <c r="D304" s="233" t="s">
        <v>502</v>
      </c>
      <c r="E304" s="234" t="s">
        <v>6356</v>
      </c>
      <c r="F304" s="235" t="s">
        <v>6357</v>
      </c>
      <c r="G304" s="236" t="s">
        <v>290</v>
      </c>
      <c r="H304" s="237">
        <v>33</v>
      </c>
      <c r="I304" s="238"/>
      <c r="J304" s="239">
        <f>ROUND(I304*H304,2)</f>
        <v>0</v>
      </c>
      <c r="K304" s="235" t="s">
        <v>171</v>
      </c>
      <c r="L304" s="240"/>
      <c r="M304" s="241" t="s">
        <v>19</v>
      </c>
      <c r="N304" s="242" t="s">
        <v>41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297</v>
      </c>
      <c r="AT304" s="192" t="s">
        <v>502</v>
      </c>
      <c r="AU304" s="192" t="s">
        <v>79</v>
      </c>
      <c r="AY304" s="20" t="s">
        <v>165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79</v>
      </c>
      <c r="BK304" s="193">
        <f>ROUND(I304*H304,2)</f>
        <v>0</v>
      </c>
      <c r="BL304" s="20" t="s">
        <v>226</v>
      </c>
      <c r="BM304" s="192" t="s">
        <v>1260</v>
      </c>
    </row>
    <row r="305" spans="1:65" s="2" customFormat="1" ht="49.15" customHeight="1">
      <c r="A305" s="37"/>
      <c r="B305" s="38"/>
      <c r="C305" s="181" t="s">
        <v>749</v>
      </c>
      <c r="D305" s="181" t="s">
        <v>167</v>
      </c>
      <c r="E305" s="182" t="s">
        <v>6358</v>
      </c>
      <c r="F305" s="183" t="s">
        <v>6359</v>
      </c>
      <c r="G305" s="184" t="s">
        <v>290</v>
      </c>
      <c r="H305" s="185">
        <v>11</v>
      </c>
      <c r="I305" s="186"/>
      <c r="J305" s="187">
        <f>ROUND(I305*H305,2)</f>
        <v>0</v>
      </c>
      <c r="K305" s="183" t="s">
        <v>171</v>
      </c>
      <c r="L305" s="42"/>
      <c r="M305" s="188" t="s">
        <v>19</v>
      </c>
      <c r="N305" s="189" t="s">
        <v>41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226</v>
      </c>
      <c r="AT305" s="192" t="s">
        <v>167</v>
      </c>
      <c r="AU305" s="192" t="s">
        <v>79</v>
      </c>
      <c r="AY305" s="20" t="s">
        <v>165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79</v>
      </c>
      <c r="BK305" s="193">
        <f>ROUND(I305*H305,2)</f>
        <v>0</v>
      </c>
      <c r="BL305" s="20" t="s">
        <v>226</v>
      </c>
      <c r="BM305" s="192" t="s">
        <v>1264</v>
      </c>
    </row>
    <row r="306" spans="1:65" s="2" customFormat="1" ht="11.25">
      <c r="A306" s="37"/>
      <c r="B306" s="38"/>
      <c r="C306" s="39"/>
      <c r="D306" s="194" t="s">
        <v>172</v>
      </c>
      <c r="E306" s="39"/>
      <c r="F306" s="195" t="s">
        <v>6360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172</v>
      </c>
      <c r="AU306" s="20" t="s">
        <v>79</v>
      </c>
    </row>
    <row r="307" spans="1:65" s="2" customFormat="1" ht="24.2" customHeight="1">
      <c r="A307" s="37"/>
      <c r="B307" s="38"/>
      <c r="C307" s="233" t="s">
        <v>1158</v>
      </c>
      <c r="D307" s="233" t="s">
        <v>502</v>
      </c>
      <c r="E307" s="234" t="s">
        <v>6361</v>
      </c>
      <c r="F307" s="235" t="s">
        <v>6362</v>
      </c>
      <c r="G307" s="236" t="s">
        <v>290</v>
      </c>
      <c r="H307" s="237">
        <v>11</v>
      </c>
      <c r="I307" s="238"/>
      <c r="J307" s="239">
        <f>ROUND(I307*H307,2)</f>
        <v>0</v>
      </c>
      <c r="K307" s="235" t="s">
        <v>171</v>
      </c>
      <c r="L307" s="240"/>
      <c r="M307" s="241" t="s">
        <v>19</v>
      </c>
      <c r="N307" s="242" t="s">
        <v>41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297</v>
      </c>
      <c r="AT307" s="192" t="s">
        <v>502</v>
      </c>
      <c r="AU307" s="192" t="s">
        <v>79</v>
      </c>
      <c r="AY307" s="20" t="s">
        <v>165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79</v>
      </c>
      <c r="BK307" s="193">
        <f>ROUND(I307*H307,2)</f>
        <v>0</v>
      </c>
      <c r="BL307" s="20" t="s">
        <v>226</v>
      </c>
      <c r="BM307" s="192" t="s">
        <v>1273</v>
      </c>
    </row>
    <row r="308" spans="1:65" s="2" customFormat="1" ht="16.5" customHeight="1">
      <c r="A308" s="37"/>
      <c r="B308" s="38"/>
      <c r="C308" s="233" t="s">
        <v>755</v>
      </c>
      <c r="D308" s="233" t="s">
        <v>502</v>
      </c>
      <c r="E308" s="234" t="s">
        <v>6354</v>
      </c>
      <c r="F308" s="235" t="s">
        <v>6355</v>
      </c>
      <c r="G308" s="236" t="s">
        <v>290</v>
      </c>
      <c r="H308" s="237">
        <v>11</v>
      </c>
      <c r="I308" s="238"/>
      <c r="J308" s="239">
        <f>ROUND(I308*H308,2)</f>
        <v>0</v>
      </c>
      <c r="K308" s="235" t="s">
        <v>171</v>
      </c>
      <c r="L308" s="240"/>
      <c r="M308" s="241" t="s">
        <v>19</v>
      </c>
      <c r="N308" s="242" t="s">
        <v>41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297</v>
      </c>
      <c r="AT308" s="192" t="s">
        <v>502</v>
      </c>
      <c r="AU308" s="192" t="s">
        <v>79</v>
      </c>
      <c r="AY308" s="20" t="s">
        <v>165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79</v>
      </c>
      <c r="BK308" s="193">
        <f>ROUND(I308*H308,2)</f>
        <v>0</v>
      </c>
      <c r="BL308" s="20" t="s">
        <v>226</v>
      </c>
      <c r="BM308" s="192" t="s">
        <v>1278</v>
      </c>
    </row>
    <row r="309" spans="1:65" s="2" customFormat="1" ht="16.5" customHeight="1">
      <c r="A309" s="37"/>
      <c r="B309" s="38"/>
      <c r="C309" s="233" t="s">
        <v>1171</v>
      </c>
      <c r="D309" s="233" t="s">
        <v>502</v>
      </c>
      <c r="E309" s="234" t="s">
        <v>6356</v>
      </c>
      <c r="F309" s="235" t="s">
        <v>6357</v>
      </c>
      <c r="G309" s="236" t="s">
        <v>290</v>
      </c>
      <c r="H309" s="237">
        <v>11</v>
      </c>
      <c r="I309" s="238"/>
      <c r="J309" s="239">
        <f>ROUND(I309*H309,2)</f>
        <v>0</v>
      </c>
      <c r="K309" s="235" t="s">
        <v>171</v>
      </c>
      <c r="L309" s="240"/>
      <c r="M309" s="241" t="s">
        <v>19</v>
      </c>
      <c r="N309" s="242" t="s">
        <v>41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297</v>
      </c>
      <c r="AT309" s="192" t="s">
        <v>502</v>
      </c>
      <c r="AU309" s="192" t="s">
        <v>79</v>
      </c>
      <c r="AY309" s="20" t="s">
        <v>165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79</v>
      </c>
      <c r="BK309" s="193">
        <f>ROUND(I309*H309,2)</f>
        <v>0</v>
      </c>
      <c r="BL309" s="20" t="s">
        <v>226</v>
      </c>
      <c r="BM309" s="192" t="s">
        <v>1287</v>
      </c>
    </row>
    <row r="310" spans="1:65" s="2" customFormat="1" ht="49.15" customHeight="1">
      <c r="A310" s="37"/>
      <c r="B310" s="38"/>
      <c r="C310" s="181" t="s">
        <v>761</v>
      </c>
      <c r="D310" s="181" t="s">
        <v>167</v>
      </c>
      <c r="E310" s="182" t="s">
        <v>6363</v>
      </c>
      <c r="F310" s="183" t="s">
        <v>6364</v>
      </c>
      <c r="G310" s="184" t="s">
        <v>290</v>
      </c>
      <c r="H310" s="185">
        <v>21</v>
      </c>
      <c r="I310" s="186"/>
      <c r="J310" s="187">
        <f>ROUND(I310*H310,2)</f>
        <v>0</v>
      </c>
      <c r="K310" s="183" t="s">
        <v>171</v>
      </c>
      <c r="L310" s="42"/>
      <c r="M310" s="188" t="s">
        <v>19</v>
      </c>
      <c r="N310" s="189" t="s">
        <v>41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226</v>
      </c>
      <c r="AT310" s="192" t="s">
        <v>167</v>
      </c>
      <c r="AU310" s="192" t="s">
        <v>79</v>
      </c>
      <c r="AY310" s="20" t="s">
        <v>165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79</v>
      </c>
      <c r="BK310" s="193">
        <f>ROUND(I310*H310,2)</f>
        <v>0</v>
      </c>
      <c r="BL310" s="20" t="s">
        <v>226</v>
      </c>
      <c r="BM310" s="192" t="s">
        <v>1292</v>
      </c>
    </row>
    <row r="311" spans="1:65" s="2" customFormat="1" ht="11.25">
      <c r="A311" s="37"/>
      <c r="B311" s="38"/>
      <c r="C311" s="39"/>
      <c r="D311" s="194" t="s">
        <v>172</v>
      </c>
      <c r="E311" s="39"/>
      <c r="F311" s="195" t="s">
        <v>6365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172</v>
      </c>
      <c r="AU311" s="20" t="s">
        <v>79</v>
      </c>
    </row>
    <row r="312" spans="1:65" s="2" customFormat="1" ht="24.2" customHeight="1">
      <c r="A312" s="37"/>
      <c r="B312" s="38"/>
      <c r="C312" s="233" t="s">
        <v>1181</v>
      </c>
      <c r="D312" s="233" t="s">
        <v>502</v>
      </c>
      <c r="E312" s="234" t="s">
        <v>6366</v>
      </c>
      <c r="F312" s="235" t="s">
        <v>6367</v>
      </c>
      <c r="G312" s="236" t="s">
        <v>290</v>
      </c>
      <c r="H312" s="237">
        <v>21</v>
      </c>
      <c r="I312" s="238"/>
      <c r="J312" s="239">
        <f>ROUND(I312*H312,2)</f>
        <v>0</v>
      </c>
      <c r="K312" s="235" t="s">
        <v>171</v>
      </c>
      <c r="L312" s="240"/>
      <c r="M312" s="241" t="s">
        <v>19</v>
      </c>
      <c r="N312" s="242" t="s">
        <v>41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297</v>
      </c>
      <c r="AT312" s="192" t="s">
        <v>502</v>
      </c>
      <c r="AU312" s="192" t="s">
        <v>79</v>
      </c>
      <c r="AY312" s="20" t="s">
        <v>165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226</v>
      </c>
      <c r="BM312" s="192" t="s">
        <v>1296</v>
      </c>
    </row>
    <row r="313" spans="1:65" s="2" customFormat="1" ht="16.5" customHeight="1">
      <c r="A313" s="37"/>
      <c r="B313" s="38"/>
      <c r="C313" s="233" t="s">
        <v>766</v>
      </c>
      <c r="D313" s="233" t="s">
        <v>502</v>
      </c>
      <c r="E313" s="234" t="s">
        <v>6368</v>
      </c>
      <c r="F313" s="235" t="s">
        <v>6369</v>
      </c>
      <c r="G313" s="236" t="s">
        <v>290</v>
      </c>
      <c r="H313" s="237">
        <v>21</v>
      </c>
      <c r="I313" s="238"/>
      <c r="J313" s="239">
        <f>ROUND(I313*H313,2)</f>
        <v>0</v>
      </c>
      <c r="K313" s="235" t="s">
        <v>171</v>
      </c>
      <c r="L313" s="240"/>
      <c r="M313" s="241" t="s">
        <v>19</v>
      </c>
      <c r="N313" s="242" t="s">
        <v>41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297</v>
      </c>
      <c r="AT313" s="192" t="s">
        <v>502</v>
      </c>
      <c r="AU313" s="192" t="s">
        <v>79</v>
      </c>
      <c r="AY313" s="20" t="s">
        <v>165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79</v>
      </c>
      <c r="BK313" s="193">
        <f>ROUND(I313*H313,2)</f>
        <v>0</v>
      </c>
      <c r="BL313" s="20" t="s">
        <v>226</v>
      </c>
      <c r="BM313" s="192" t="s">
        <v>1301</v>
      </c>
    </row>
    <row r="314" spans="1:65" s="2" customFormat="1" ht="16.5" customHeight="1">
      <c r="A314" s="37"/>
      <c r="B314" s="38"/>
      <c r="C314" s="233" t="s">
        <v>1191</v>
      </c>
      <c r="D314" s="233" t="s">
        <v>502</v>
      </c>
      <c r="E314" s="234" t="s">
        <v>6356</v>
      </c>
      <c r="F314" s="235" t="s">
        <v>6357</v>
      </c>
      <c r="G314" s="236" t="s">
        <v>290</v>
      </c>
      <c r="H314" s="237">
        <v>21</v>
      </c>
      <c r="I314" s="238"/>
      <c r="J314" s="239">
        <f>ROUND(I314*H314,2)</f>
        <v>0</v>
      </c>
      <c r="K314" s="235" t="s">
        <v>171</v>
      </c>
      <c r="L314" s="240"/>
      <c r="M314" s="241" t="s">
        <v>19</v>
      </c>
      <c r="N314" s="242" t="s">
        <v>41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297</v>
      </c>
      <c r="AT314" s="192" t="s">
        <v>502</v>
      </c>
      <c r="AU314" s="192" t="s">
        <v>79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1308</v>
      </c>
    </row>
    <row r="315" spans="1:65" s="2" customFormat="1" ht="49.15" customHeight="1">
      <c r="A315" s="37"/>
      <c r="B315" s="38"/>
      <c r="C315" s="181" t="s">
        <v>771</v>
      </c>
      <c r="D315" s="181" t="s">
        <v>167</v>
      </c>
      <c r="E315" s="182" t="s">
        <v>6370</v>
      </c>
      <c r="F315" s="183" t="s">
        <v>6371</v>
      </c>
      <c r="G315" s="184" t="s">
        <v>290</v>
      </c>
      <c r="H315" s="185">
        <v>28</v>
      </c>
      <c r="I315" s="186"/>
      <c r="J315" s="187">
        <f>ROUND(I315*H315,2)</f>
        <v>0</v>
      </c>
      <c r="K315" s="183" t="s">
        <v>171</v>
      </c>
      <c r="L315" s="42"/>
      <c r="M315" s="188" t="s">
        <v>19</v>
      </c>
      <c r="N315" s="189" t="s">
        <v>41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226</v>
      </c>
      <c r="AT315" s="192" t="s">
        <v>167</v>
      </c>
      <c r="AU315" s="192" t="s">
        <v>79</v>
      </c>
      <c r="AY315" s="20" t="s">
        <v>165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79</v>
      </c>
      <c r="BK315" s="193">
        <f>ROUND(I315*H315,2)</f>
        <v>0</v>
      </c>
      <c r="BL315" s="20" t="s">
        <v>226</v>
      </c>
      <c r="BM315" s="192" t="s">
        <v>1313</v>
      </c>
    </row>
    <row r="316" spans="1:65" s="2" customFormat="1" ht="11.25">
      <c r="A316" s="37"/>
      <c r="B316" s="38"/>
      <c r="C316" s="39"/>
      <c r="D316" s="194" t="s">
        <v>172</v>
      </c>
      <c r="E316" s="39"/>
      <c r="F316" s="195" t="s">
        <v>6372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172</v>
      </c>
      <c r="AU316" s="20" t="s">
        <v>79</v>
      </c>
    </row>
    <row r="317" spans="1:65" s="2" customFormat="1" ht="24.2" customHeight="1">
      <c r="A317" s="37"/>
      <c r="B317" s="38"/>
      <c r="C317" s="233" t="s">
        <v>1203</v>
      </c>
      <c r="D317" s="233" t="s">
        <v>502</v>
      </c>
      <c r="E317" s="234" t="s">
        <v>6373</v>
      </c>
      <c r="F317" s="235" t="s">
        <v>6374</v>
      </c>
      <c r="G317" s="236" t="s">
        <v>290</v>
      </c>
      <c r="H317" s="237">
        <v>28</v>
      </c>
      <c r="I317" s="238"/>
      <c r="J317" s="239">
        <f>ROUND(I317*H317,2)</f>
        <v>0</v>
      </c>
      <c r="K317" s="235" t="s">
        <v>171</v>
      </c>
      <c r="L317" s="240"/>
      <c r="M317" s="241" t="s">
        <v>19</v>
      </c>
      <c r="N317" s="242" t="s">
        <v>41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297</v>
      </c>
      <c r="AT317" s="192" t="s">
        <v>502</v>
      </c>
      <c r="AU317" s="192" t="s">
        <v>79</v>
      </c>
      <c r="AY317" s="20" t="s">
        <v>165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79</v>
      </c>
      <c r="BK317" s="193">
        <f>ROUND(I317*H317,2)</f>
        <v>0</v>
      </c>
      <c r="BL317" s="20" t="s">
        <v>226</v>
      </c>
      <c r="BM317" s="192" t="s">
        <v>1319</v>
      </c>
    </row>
    <row r="318" spans="1:65" s="2" customFormat="1" ht="16.5" customHeight="1">
      <c r="A318" s="37"/>
      <c r="B318" s="38"/>
      <c r="C318" s="233" t="s">
        <v>777</v>
      </c>
      <c r="D318" s="233" t="s">
        <v>502</v>
      </c>
      <c r="E318" s="234" t="s">
        <v>6354</v>
      </c>
      <c r="F318" s="235" t="s">
        <v>6355</v>
      </c>
      <c r="G318" s="236" t="s">
        <v>290</v>
      </c>
      <c r="H318" s="237">
        <v>28</v>
      </c>
      <c r="I318" s="238"/>
      <c r="J318" s="239">
        <f>ROUND(I318*H318,2)</f>
        <v>0</v>
      </c>
      <c r="K318" s="235" t="s">
        <v>171</v>
      </c>
      <c r="L318" s="240"/>
      <c r="M318" s="241" t="s">
        <v>19</v>
      </c>
      <c r="N318" s="242" t="s">
        <v>41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297</v>
      </c>
      <c r="AT318" s="192" t="s">
        <v>502</v>
      </c>
      <c r="AU318" s="192" t="s">
        <v>79</v>
      </c>
      <c r="AY318" s="20" t="s">
        <v>165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79</v>
      </c>
      <c r="BK318" s="193">
        <f>ROUND(I318*H318,2)</f>
        <v>0</v>
      </c>
      <c r="BL318" s="20" t="s">
        <v>226</v>
      </c>
      <c r="BM318" s="192" t="s">
        <v>1323</v>
      </c>
    </row>
    <row r="319" spans="1:65" s="2" customFormat="1" ht="16.5" customHeight="1">
      <c r="A319" s="37"/>
      <c r="B319" s="38"/>
      <c r="C319" s="233" t="s">
        <v>1220</v>
      </c>
      <c r="D319" s="233" t="s">
        <v>502</v>
      </c>
      <c r="E319" s="234" t="s">
        <v>6356</v>
      </c>
      <c r="F319" s="235" t="s">
        <v>6357</v>
      </c>
      <c r="G319" s="236" t="s">
        <v>290</v>
      </c>
      <c r="H319" s="237">
        <v>28</v>
      </c>
      <c r="I319" s="238"/>
      <c r="J319" s="239">
        <f>ROUND(I319*H319,2)</f>
        <v>0</v>
      </c>
      <c r="K319" s="235" t="s">
        <v>171</v>
      </c>
      <c r="L319" s="240"/>
      <c r="M319" s="241" t="s">
        <v>19</v>
      </c>
      <c r="N319" s="242" t="s">
        <v>41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297</v>
      </c>
      <c r="AT319" s="192" t="s">
        <v>502</v>
      </c>
      <c r="AU319" s="192" t="s">
        <v>79</v>
      </c>
      <c r="AY319" s="20" t="s">
        <v>165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226</v>
      </c>
      <c r="BM319" s="192" t="s">
        <v>1328</v>
      </c>
    </row>
    <row r="320" spans="1:65" s="2" customFormat="1" ht="49.15" customHeight="1">
      <c r="A320" s="37"/>
      <c r="B320" s="38"/>
      <c r="C320" s="181" t="s">
        <v>782</v>
      </c>
      <c r="D320" s="181" t="s">
        <v>167</v>
      </c>
      <c r="E320" s="182" t="s">
        <v>6375</v>
      </c>
      <c r="F320" s="183" t="s">
        <v>6376</v>
      </c>
      <c r="G320" s="184" t="s">
        <v>290</v>
      </c>
      <c r="H320" s="185">
        <v>6</v>
      </c>
      <c r="I320" s="186"/>
      <c r="J320" s="187">
        <f>ROUND(I320*H320,2)</f>
        <v>0</v>
      </c>
      <c r="K320" s="183" t="s">
        <v>171</v>
      </c>
      <c r="L320" s="42"/>
      <c r="M320" s="188" t="s">
        <v>19</v>
      </c>
      <c r="N320" s="189" t="s">
        <v>41</v>
      </c>
      <c r="O320" s="67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226</v>
      </c>
      <c r="AT320" s="192" t="s">
        <v>167</v>
      </c>
      <c r="AU320" s="192" t="s">
        <v>79</v>
      </c>
      <c r="AY320" s="20" t="s">
        <v>165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79</v>
      </c>
      <c r="BK320" s="193">
        <f>ROUND(I320*H320,2)</f>
        <v>0</v>
      </c>
      <c r="BL320" s="20" t="s">
        <v>226</v>
      </c>
      <c r="BM320" s="192" t="s">
        <v>1335</v>
      </c>
    </row>
    <row r="321" spans="1:65" s="2" customFormat="1" ht="11.25">
      <c r="A321" s="37"/>
      <c r="B321" s="38"/>
      <c r="C321" s="39"/>
      <c r="D321" s="194" t="s">
        <v>172</v>
      </c>
      <c r="E321" s="39"/>
      <c r="F321" s="195" t="s">
        <v>6377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172</v>
      </c>
      <c r="AU321" s="20" t="s">
        <v>79</v>
      </c>
    </row>
    <row r="322" spans="1:65" s="2" customFormat="1" ht="24.2" customHeight="1">
      <c r="A322" s="37"/>
      <c r="B322" s="38"/>
      <c r="C322" s="233" t="s">
        <v>1232</v>
      </c>
      <c r="D322" s="233" t="s">
        <v>502</v>
      </c>
      <c r="E322" s="234" t="s">
        <v>6378</v>
      </c>
      <c r="F322" s="235" t="s">
        <v>6379</v>
      </c>
      <c r="G322" s="236" t="s">
        <v>290</v>
      </c>
      <c r="H322" s="237">
        <v>6</v>
      </c>
      <c r="I322" s="238"/>
      <c r="J322" s="239">
        <f>ROUND(I322*H322,2)</f>
        <v>0</v>
      </c>
      <c r="K322" s="235" t="s">
        <v>171</v>
      </c>
      <c r="L322" s="240"/>
      <c r="M322" s="241" t="s">
        <v>19</v>
      </c>
      <c r="N322" s="242" t="s">
        <v>41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297</v>
      </c>
      <c r="AT322" s="192" t="s">
        <v>502</v>
      </c>
      <c r="AU322" s="192" t="s">
        <v>79</v>
      </c>
      <c r="AY322" s="20" t="s">
        <v>165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226</v>
      </c>
      <c r="BM322" s="192" t="s">
        <v>1345</v>
      </c>
    </row>
    <row r="323" spans="1:65" s="2" customFormat="1" ht="16.5" customHeight="1">
      <c r="A323" s="37"/>
      <c r="B323" s="38"/>
      <c r="C323" s="233" t="s">
        <v>788</v>
      </c>
      <c r="D323" s="233" t="s">
        <v>502</v>
      </c>
      <c r="E323" s="234" t="s">
        <v>6368</v>
      </c>
      <c r="F323" s="235" t="s">
        <v>6369</v>
      </c>
      <c r="G323" s="236" t="s">
        <v>290</v>
      </c>
      <c r="H323" s="237">
        <v>6</v>
      </c>
      <c r="I323" s="238"/>
      <c r="J323" s="239">
        <f>ROUND(I323*H323,2)</f>
        <v>0</v>
      </c>
      <c r="K323" s="235" t="s">
        <v>171</v>
      </c>
      <c r="L323" s="240"/>
      <c r="M323" s="241" t="s">
        <v>19</v>
      </c>
      <c r="N323" s="242" t="s">
        <v>41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297</v>
      </c>
      <c r="AT323" s="192" t="s">
        <v>502</v>
      </c>
      <c r="AU323" s="192" t="s">
        <v>79</v>
      </c>
      <c r="AY323" s="20" t="s">
        <v>165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79</v>
      </c>
      <c r="BK323" s="193">
        <f>ROUND(I323*H323,2)</f>
        <v>0</v>
      </c>
      <c r="BL323" s="20" t="s">
        <v>226</v>
      </c>
      <c r="BM323" s="192" t="s">
        <v>1357</v>
      </c>
    </row>
    <row r="324" spans="1:65" s="2" customFormat="1" ht="16.5" customHeight="1">
      <c r="A324" s="37"/>
      <c r="B324" s="38"/>
      <c r="C324" s="233" t="s">
        <v>1247</v>
      </c>
      <c r="D324" s="233" t="s">
        <v>502</v>
      </c>
      <c r="E324" s="234" t="s">
        <v>6356</v>
      </c>
      <c r="F324" s="235" t="s">
        <v>6357</v>
      </c>
      <c r="G324" s="236" t="s">
        <v>290</v>
      </c>
      <c r="H324" s="237">
        <v>6</v>
      </c>
      <c r="I324" s="238"/>
      <c r="J324" s="239">
        <f>ROUND(I324*H324,2)</f>
        <v>0</v>
      </c>
      <c r="K324" s="235" t="s">
        <v>171</v>
      </c>
      <c r="L324" s="240"/>
      <c r="M324" s="241" t="s">
        <v>19</v>
      </c>
      <c r="N324" s="242" t="s">
        <v>41</v>
      </c>
      <c r="O324" s="67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297</v>
      </c>
      <c r="AT324" s="192" t="s">
        <v>502</v>
      </c>
      <c r="AU324" s="192" t="s">
        <v>79</v>
      </c>
      <c r="AY324" s="20" t="s">
        <v>165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79</v>
      </c>
      <c r="BK324" s="193">
        <f>ROUND(I324*H324,2)</f>
        <v>0</v>
      </c>
      <c r="BL324" s="20" t="s">
        <v>226</v>
      </c>
      <c r="BM324" s="192" t="s">
        <v>1396</v>
      </c>
    </row>
    <row r="325" spans="1:65" s="2" customFormat="1" ht="49.15" customHeight="1">
      <c r="A325" s="37"/>
      <c r="B325" s="38"/>
      <c r="C325" s="181" t="s">
        <v>794</v>
      </c>
      <c r="D325" s="181" t="s">
        <v>167</v>
      </c>
      <c r="E325" s="182" t="s">
        <v>6380</v>
      </c>
      <c r="F325" s="183" t="s">
        <v>6381</v>
      </c>
      <c r="G325" s="184" t="s">
        <v>290</v>
      </c>
      <c r="H325" s="185">
        <v>18</v>
      </c>
      <c r="I325" s="186"/>
      <c r="J325" s="187">
        <f>ROUND(I325*H325,2)</f>
        <v>0</v>
      </c>
      <c r="K325" s="183" t="s">
        <v>171</v>
      </c>
      <c r="L325" s="42"/>
      <c r="M325" s="188" t="s">
        <v>19</v>
      </c>
      <c r="N325" s="189" t="s">
        <v>41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226</v>
      </c>
      <c r="AT325" s="192" t="s">
        <v>167</v>
      </c>
      <c r="AU325" s="192" t="s">
        <v>79</v>
      </c>
      <c r="AY325" s="20" t="s">
        <v>165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79</v>
      </c>
      <c r="BK325" s="193">
        <f>ROUND(I325*H325,2)</f>
        <v>0</v>
      </c>
      <c r="BL325" s="20" t="s">
        <v>226</v>
      </c>
      <c r="BM325" s="192" t="s">
        <v>1403</v>
      </c>
    </row>
    <row r="326" spans="1:65" s="2" customFormat="1" ht="11.25">
      <c r="A326" s="37"/>
      <c r="B326" s="38"/>
      <c r="C326" s="39"/>
      <c r="D326" s="194" t="s">
        <v>172</v>
      </c>
      <c r="E326" s="39"/>
      <c r="F326" s="195" t="s">
        <v>6382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172</v>
      </c>
      <c r="AU326" s="20" t="s">
        <v>79</v>
      </c>
    </row>
    <row r="327" spans="1:65" s="2" customFormat="1" ht="24.2" customHeight="1">
      <c r="A327" s="37"/>
      <c r="B327" s="38"/>
      <c r="C327" s="233" t="s">
        <v>1257</v>
      </c>
      <c r="D327" s="233" t="s">
        <v>502</v>
      </c>
      <c r="E327" s="234" t="s">
        <v>6383</v>
      </c>
      <c r="F327" s="235" t="s">
        <v>6384</v>
      </c>
      <c r="G327" s="236" t="s">
        <v>290</v>
      </c>
      <c r="H327" s="237">
        <v>18</v>
      </c>
      <c r="I327" s="238"/>
      <c r="J327" s="239">
        <f>ROUND(I327*H327,2)</f>
        <v>0</v>
      </c>
      <c r="K327" s="235" t="s">
        <v>171</v>
      </c>
      <c r="L327" s="240"/>
      <c r="M327" s="241" t="s">
        <v>19</v>
      </c>
      <c r="N327" s="242" t="s">
        <v>41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297</v>
      </c>
      <c r="AT327" s="192" t="s">
        <v>502</v>
      </c>
      <c r="AU327" s="192" t="s">
        <v>79</v>
      </c>
      <c r="AY327" s="20" t="s">
        <v>165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79</v>
      </c>
      <c r="BK327" s="193">
        <f>ROUND(I327*H327,2)</f>
        <v>0</v>
      </c>
      <c r="BL327" s="20" t="s">
        <v>226</v>
      </c>
      <c r="BM327" s="192" t="s">
        <v>1410</v>
      </c>
    </row>
    <row r="328" spans="1:65" s="2" customFormat="1" ht="16.5" customHeight="1">
      <c r="A328" s="37"/>
      <c r="B328" s="38"/>
      <c r="C328" s="233" t="s">
        <v>800</v>
      </c>
      <c r="D328" s="233" t="s">
        <v>502</v>
      </c>
      <c r="E328" s="234" t="s">
        <v>6354</v>
      </c>
      <c r="F328" s="235" t="s">
        <v>6355</v>
      </c>
      <c r="G328" s="236" t="s">
        <v>290</v>
      </c>
      <c r="H328" s="237">
        <v>18</v>
      </c>
      <c r="I328" s="238"/>
      <c r="J328" s="239">
        <f>ROUND(I328*H328,2)</f>
        <v>0</v>
      </c>
      <c r="K328" s="235" t="s">
        <v>171</v>
      </c>
      <c r="L328" s="240"/>
      <c r="M328" s="241" t="s">
        <v>19</v>
      </c>
      <c r="N328" s="242" t="s">
        <v>41</v>
      </c>
      <c r="O328" s="67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297</v>
      </c>
      <c r="AT328" s="192" t="s">
        <v>502</v>
      </c>
      <c r="AU328" s="192" t="s">
        <v>79</v>
      </c>
      <c r="AY328" s="20" t="s">
        <v>165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79</v>
      </c>
      <c r="BK328" s="193">
        <f>ROUND(I328*H328,2)</f>
        <v>0</v>
      </c>
      <c r="BL328" s="20" t="s">
        <v>226</v>
      </c>
      <c r="BM328" s="192" t="s">
        <v>1418</v>
      </c>
    </row>
    <row r="329" spans="1:65" s="2" customFormat="1" ht="16.5" customHeight="1">
      <c r="A329" s="37"/>
      <c r="B329" s="38"/>
      <c r="C329" s="233" t="s">
        <v>1270</v>
      </c>
      <c r="D329" s="233" t="s">
        <v>502</v>
      </c>
      <c r="E329" s="234" t="s">
        <v>6356</v>
      </c>
      <c r="F329" s="235" t="s">
        <v>6357</v>
      </c>
      <c r="G329" s="236" t="s">
        <v>290</v>
      </c>
      <c r="H329" s="237">
        <v>18</v>
      </c>
      <c r="I329" s="238"/>
      <c r="J329" s="239">
        <f>ROUND(I329*H329,2)</f>
        <v>0</v>
      </c>
      <c r="K329" s="235" t="s">
        <v>171</v>
      </c>
      <c r="L329" s="240"/>
      <c r="M329" s="241" t="s">
        <v>19</v>
      </c>
      <c r="N329" s="242" t="s">
        <v>41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297</v>
      </c>
      <c r="AT329" s="192" t="s">
        <v>502</v>
      </c>
      <c r="AU329" s="192" t="s">
        <v>79</v>
      </c>
      <c r="AY329" s="20" t="s">
        <v>165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79</v>
      </c>
      <c r="BK329" s="193">
        <f>ROUND(I329*H329,2)</f>
        <v>0</v>
      </c>
      <c r="BL329" s="20" t="s">
        <v>226</v>
      </c>
      <c r="BM329" s="192" t="s">
        <v>1429</v>
      </c>
    </row>
    <row r="330" spans="1:65" s="2" customFormat="1" ht="49.15" customHeight="1">
      <c r="A330" s="37"/>
      <c r="B330" s="38"/>
      <c r="C330" s="181" t="s">
        <v>804</v>
      </c>
      <c r="D330" s="181" t="s">
        <v>167</v>
      </c>
      <c r="E330" s="182" t="s">
        <v>6385</v>
      </c>
      <c r="F330" s="183" t="s">
        <v>6386</v>
      </c>
      <c r="G330" s="184" t="s">
        <v>290</v>
      </c>
      <c r="H330" s="185">
        <v>1</v>
      </c>
      <c r="I330" s="186"/>
      <c r="J330" s="187">
        <f>ROUND(I330*H330,2)</f>
        <v>0</v>
      </c>
      <c r="K330" s="183" t="s">
        <v>171</v>
      </c>
      <c r="L330" s="42"/>
      <c r="M330" s="188" t="s">
        <v>19</v>
      </c>
      <c r="N330" s="189" t="s">
        <v>41</v>
      </c>
      <c r="O330" s="67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226</v>
      </c>
      <c r="AT330" s="192" t="s">
        <v>167</v>
      </c>
      <c r="AU330" s="192" t="s">
        <v>79</v>
      </c>
      <c r="AY330" s="20" t="s">
        <v>165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226</v>
      </c>
      <c r="BM330" s="192" t="s">
        <v>1433</v>
      </c>
    </row>
    <row r="331" spans="1:65" s="2" customFormat="1" ht="11.25">
      <c r="A331" s="37"/>
      <c r="B331" s="38"/>
      <c r="C331" s="39"/>
      <c r="D331" s="194" t="s">
        <v>172</v>
      </c>
      <c r="E331" s="39"/>
      <c r="F331" s="195" t="s">
        <v>6387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172</v>
      </c>
      <c r="AU331" s="20" t="s">
        <v>79</v>
      </c>
    </row>
    <row r="332" spans="1:65" s="2" customFormat="1" ht="24.2" customHeight="1">
      <c r="A332" s="37"/>
      <c r="B332" s="38"/>
      <c r="C332" s="233" t="s">
        <v>1280</v>
      </c>
      <c r="D332" s="233" t="s">
        <v>502</v>
      </c>
      <c r="E332" s="234" t="s">
        <v>6388</v>
      </c>
      <c r="F332" s="235" t="s">
        <v>6389</v>
      </c>
      <c r="G332" s="236" t="s">
        <v>290</v>
      </c>
      <c r="H332" s="237">
        <v>1</v>
      </c>
      <c r="I332" s="238"/>
      <c r="J332" s="239">
        <f>ROUND(I332*H332,2)</f>
        <v>0</v>
      </c>
      <c r="K332" s="235" t="s">
        <v>171</v>
      </c>
      <c r="L332" s="240"/>
      <c r="M332" s="241" t="s">
        <v>19</v>
      </c>
      <c r="N332" s="242" t="s">
        <v>41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297</v>
      </c>
      <c r="AT332" s="192" t="s">
        <v>502</v>
      </c>
      <c r="AU332" s="192" t="s">
        <v>79</v>
      </c>
      <c r="AY332" s="20" t="s">
        <v>165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226</v>
      </c>
      <c r="BM332" s="192" t="s">
        <v>1438</v>
      </c>
    </row>
    <row r="333" spans="1:65" s="13" customFormat="1" ht="11.25">
      <c r="B333" s="199"/>
      <c r="C333" s="200"/>
      <c r="D333" s="201" t="s">
        <v>181</v>
      </c>
      <c r="E333" s="202" t="s">
        <v>19</v>
      </c>
      <c r="F333" s="203" t="s">
        <v>6390</v>
      </c>
      <c r="G333" s="200"/>
      <c r="H333" s="204">
        <v>1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181</v>
      </c>
      <c r="AU333" s="210" t="s">
        <v>79</v>
      </c>
      <c r="AV333" s="13" t="s">
        <v>79</v>
      </c>
      <c r="AW333" s="13" t="s">
        <v>31</v>
      </c>
      <c r="AX333" s="13" t="s">
        <v>69</v>
      </c>
      <c r="AY333" s="210" t="s">
        <v>165</v>
      </c>
    </row>
    <row r="334" spans="1:65" s="15" customFormat="1" ht="11.25">
      <c r="B334" s="221"/>
      <c r="C334" s="222"/>
      <c r="D334" s="201" t="s">
        <v>181</v>
      </c>
      <c r="E334" s="223" t="s">
        <v>19</v>
      </c>
      <c r="F334" s="224" t="s">
        <v>184</v>
      </c>
      <c r="G334" s="222"/>
      <c r="H334" s="225">
        <v>1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181</v>
      </c>
      <c r="AU334" s="231" t="s">
        <v>79</v>
      </c>
      <c r="AV334" s="15" t="s">
        <v>88</v>
      </c>
      <c r="AW334" s="15" t="s">
        <v>31</v>
      </c>
      <c r="AX334" s="15" t="s">
        <v>73</v>
      </c>
      <c r="AY334" s="231" t="s">
        <v>165</v>
      </c>
    </row>
    <row r="335" spans="1:65" s="2" customFormat="1" ht="16.5" customHeight="1">
      <c r="A335" s="37"/>
      <c r="B335" s="38"/>
      <c r="C335" s="233" t="s">
        <v>811</v>
      </c>
      <c r="D335" s="233" t="s">
        <v>502</v>
      </c>
      <c r="E335" s="234" t="s">
        <v>6356</v>
      </c>
      <c r="F335" s="235" t="s">
        <v>6357</v>
      </c>
      <c r="G335" s="236" t="s">
        <v>290</v>
      </c>
      <c r="H335" s="237">
        <v>1</v>
      </c>
      <c r="I335" s="238"/>
      <c r="J335" s="239">
        <f>ROUND(I335*H335,2)</f>
        <v>0</v>
      </c>
      <c r="K335" s="235" t="s">
        <v>171</v>
      </c>
      <c r="L335" s="240"/>
      <c r="M335" s="241" t="s">
        <v>19</v>
      </c>
      <c r="N335" s="242" t="s">
        <v>41</v>
      </c>
      <c r="O335" s="67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297</v>
      </c>
      <c r="AT335" s="192" t="s">
        <v>502</v>
      </c>
      <c r="AU335" s="192" t="s">
        <v>79</v>
      </c>
      <c r="AY335" s="20" t="s">
        <v>165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79</v>
      </c>
      <c r="BK335" s="193">
        <f>ROUND(I335*H335,2)</f>
        <v>0</v>
      </c>
      <c r="BL335" s="20" t="s">
        <v>226</v>
      </c>
      <c r="BM335" s="192" t="s">
        <v>1450</v>
      </c>
    </row>
    <row r="336" spans="1:65" s="2" customFormat="1" ht="49.15" customHeight="1">
      <c r="A336" s="37"/>
      <c r="B336" s="38"/>
      <c r="C336" s="181" t="s">
        <v>1289</v>
      </c>
      <c r="D336" s="181" t="s">
        <v>167</v>
      </c>
      <c r="E336" s="182" t="s">
        <v>6391</v>
      </c>
      <c r="F336" s="183" t="s">
        <v>6392</v>
      </c>
      <c r="G336" s="184" t="s">
        <v>290</v>
      </c>
      <c r="H336" s="185">
        <v>1</v>
      </c>
      <c r="I336" s="186"/>
      <c r="J336" s="187">
        <f>ROUND(I336*H336,2)</f>
        <v>0</v>
      </c>
      <c r="K336" s="183" t="s">
        <v>171</v>
      </c>
      <c r="L336" s="42"/>
      <c r="M336" s="188" t="s">
        <v>19</v>
      </c>
      <c r="N336" s="189" t="s">
        <v>41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226</v>
      </c>
      <c r="AT336" s="192" t="s">
        <v>167</v>
      </c>
      <c r="AU336" s="192" t="s">
        <v>79</v>
      </c>
      <c r="AY336" s="20" t="s">
        <v>165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79</v>
      </c>
      <c r="BK336" s="193">
        <f>ROUND(I336*H336,2)</f>
        <v>0</v>
      </c>
      <c r="BL336" s="20" t="s">
        <v>226</v>
      </c>
      <c r="BM336" s="192" t="s">
        <v>1458</v>
      </c>
    </row>
    <row r="337" spans="1:65" s="2" customFormat="1" ht="11.25">
      <c r="A337" s="37"/>
      <c r="B337" s="38"/>
      <c r="C337" s="39"/>
      <c r="D337" s="194" t="s">
        <v>172</v>
      </c>
      <c r="E337" s="39"/>
      <c r="F337" s="195" t="s">
        <v>6393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172</v>
      </c>
      <c r="AU337" s="20" t="s">
        <v>79</v>
      </c>
    </row>
    <row r="338" spans="1:65" s="2" customFormat="1" ht="24.2" customHeight="1">
      <c r="A338" s="37"/>
      <c r="B338" s="38"/>
      <c r="C338" s="233" t="s">
        <v>815</v>
      </c>
      <c r="D338" s="233" t="s">
        <v>502</v>
      </c>
      <c r="E338" s="234" t="s">
        <v>6394</v>
      </c>
      <c r="F338" s="235" t="s">
        <v>6395</v>
      </c>
      <c r="G338" s="236" t="s">
        <v>290</v>
      </c>
      <c r="H338" s="237">
        <v>1</v>
      </c>
      <c r="I338" s="238"/>
      <c r="J338" s="239">
        <f>ROUND(I338*H338,2)</f>
        <v>0</v>
      </c>
      <c r="K338" s="235" t="s">
        <v>171</v>
      </c>
      <c r="L338" s="240"/>
      <c r="M338" s="241" t="s">
        <v>19</v>
      </c>
      <c r="N338" s="242" t="s">
        <v>41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297</v>
      </c>
      <c r="AT338" s="192" t="s">
        <v>502</v>
      </c>
      <c r="AU338" s="192" t="s">
        <v>79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1464</v>
      </c>
    </row>
    <row r="339" spans="1:65" s="2" customFormat="1" ht="21.75" customHeight="1">
      <c r="A339" s="37"/>
      <c r="B339" s="38"/>
      <c r="C339" s="233" t="s">
        <v>1298</v>
      </c>
      <c r="D339" s="233" t="s">
        <v>502</v>
      </c>
      <c r="E339" s="234" t="s">
        <v>6396</v>
      </c>
      <c r="F339" s="235" t="s">
        <v>6397</v>
      </c>
      <c r="G339" s="236" t="s">
        <v>290</v>
      </c>
      <c r="H339" s="237">
        <v>1</v>
      </c>
      <c r="I339" s="238"/>
      <c r="J339" s="239">
        <f>ROUND(I339*H339,2)</f>
        <v>0</v>
      </c>
      <c r="K339" s="235" t="s">
        <v>171</v>
      </c>
      <c r="L339" s="240"/>
      <c r="M339" s="241" t="s">
        <v>19</v>
      </c>
      <c r="N339" s="242" t="s">
        <v>41</v>
      </c>
      <c r="O339" s="67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297</v>
      </c>
      <c r="AT339" s="192" t="s">
        <v>502</v>
      </c>
      <c r="AU339" s="192" t="s">
        <v>79</v>
      </c>
      <c r="AY339" s="20" t="s">
        <v>165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79</v>
      </c>
      <c r="BK339" s="193">
        <f>ROUND(I339*H339,2)</f>
        <v>0</v>
      </c>
      <c r="BL339" s="20" t="s">
        <v>226</v>
      </c>
      <c r="BM339" s="192" t="s">
        <v>1473</v>
      </c>
    </row>
    <row r="340" spans="1:65" s="2" customFormat="1" ht="49.15" customHeight="1">
      <c r="A340" s="37"/>
      <c r="B340" s="38"/>
      <c r="C340" s="181" t="s">
        <v>822</v>
      </c>
      <c r="D340" s="181" t="s">
        <v>167</v>
      </c>
      <c r="E340" s="182" t="s">
        <v>6398</v>
      </c>
      <c r="F340" s="183" t="s">
        <v>6399</v>
      </c>
      <c r="G340" s="184" t="s">
        <v>290</v>
      </c>
      <c r="H340" s="185">
        <v>8</v>
      </c>
      <c r="I340" s="186"/>
      <c r="J340" s="187">
        <f>ROUND(I340*H340,2)</f>
        <v>0</v>
      </c>
      <c r="K340" s="183" t="s">
        <v>171</v>
      </c>
      <c r="L340" s="42"/>
      <c r="M340" s="188" t="s">
        <v>19</v>
      </c>
      <c r="N340" s="189" t="s">
        <v>41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226</v>
      </c>
      <c r="AT340" s="192" t="s">
        <v>167</v>
      </c>
      <c r="AU340" s="192" t="s">
        <v>79</v>
      </c>
      <c r="AY340" s="20" t="s">
        <v>165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79</v>
      </c>
      <c r="BK340" s="193">
        <f>ROUND(I340*H340,2)</f>
        <v>0</v>
      </c>
      <c r="BL340" s="20" t="s">
        <v>226</v>
      </c>
      <c r="BM340" s="192" t="s">
        <v>1482</v>
      </c>
    </row>
    <row r="341" spans="1:65" s="2" customFormat="1" ht="11.25">
      <c r="A341" s="37"/>
      <c r="B341" s="38"/>
      <c r="C341" s="39"/>
      <c r="D341" s="194" t="s">
        <v>172</v>
      </c>
      <c r="E341" s="39"/>
      <c r="F341" s="195" t="s">
        <v>6400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172</v>
      </c>
      <c r="AU341" s="20" t="s">
        <v>79</v>
      </c>
    </row>
    <row r="342" spans="1:65" s="2" customFormat="1" ht="24.2" customHeight="1">
      <c r="A342" s="37"/>
      <c r="B342" s="38"/>
      <c r="C342" s="233" t="s">
        <v>1310</v>
      </c>
      <c r="D342" s="233" t="s">
        <v>502</v>
      </c>
      <c r="E342" s="234" t="s">
        <v>6401</v>
      </c>
      <c r="F342" s="235" t="s">
        <v>6402</v>
      </c>
      <c r="G342" s="236" t="s">
        <v>290</v>
      </c>
      <c r="H342" s="237">
        <v>8</v>
      </c>
      <c r="I342" s="238"/>
      <c r="J342" s="239">
        <f>ROUND(I342*H342,2)</f>
        <v>0</v>
      </c>
      <c r="K342" s="235" t="s">
        <v>171</v>
      </c>
      <c r="L342" s="240"/>
      <c r="M342" s="241" t="s">
        <v>19</v>
      </c>
      <c r="N342" s="242" t="s">
        <v>41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297</v>
      </c>
      <c r="AT342" s="192" t="s">
        <v>502</v>
      </c>
      <c r="AU342" s="192" t="s">
        <v>79</v>
      </c>
      <c r="AY342" s="20" t="s">
        <v>165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79</v>
      </c>
      <c r="BK342" s="193">
        <f>ROUND(I342*H342,2)</f>
        <v>0</v>
      </c>
      <c r="BL342" s="20" t="s">
        <v>226</v>
      </c>
      <c r="BM342" s="192" t="s">
        <v>1488</v>
      </c>
    </row>
    <row r="343" spans="1:65" s="2" customFormat="1" ht="21.75" customHeight="1">
      <c r="A343" s="37"/>
      <c r="B343" s="38"/>
      <c r="C343" s="233" t="s">
        <v>1316</v>
      </c>
      <c r="D343" s="233" t="s">
        <v>502</v>
      </c>
      <c r="E343" s="234" t="s">
        <v>6396</v>
      </c>
      <c r="F343" s="235" t="s">
        <v>6397</v>
      </c>
      <c r="G343" s="236" t="s">
        <v>290</v>
      </c>
      <c r="H343" s="237">
        <v>8</v>
      </c>
      <c r="I343" s="238"/>
      <c r="J343" s="239">
        <f>ROUND(I343*H343,2)</f>
        <v>0</v>
      </c>
      <c r="K343" s="235" t="s">
        <v>171</v>
      </c>
      <c r="L343" s="240"/>
      <c r="M343" s="241" t="s">
        <v>19</v>
      </c>
      <c r="N343" s="242" t="s">
        <v>41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297</v>
      </c>
      <c r="AT343" s="192" t="s">
        <v>502</v>
      </c>
      <c r="AU343" s="192" t="s">
        <v>79</v>
      </c>
      <c r="AY343" s="20" t="s">
        <v>165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79</v>
      </c>
      <c r="BK343" s="193">
        <f>ROUND(I343*H343,2)</f>
        <v>0</v>
      </c>
      <c r="BL343" s="20" t="s">
        <v>226</v>
      </c>
      <c r="BM343" s="192" t="s">
        <v>1495</v>
      </c>
    </row>
    <row r="344" spans="1:65" s="2" customFormat="1" ht="49.15" customHeight="1">
      <c r="A344" s="37"/>
      <c r="B344" s="38"/>
      <c r="C344" s="181" t="s">
        <v>1322</v>
      </c>
      <c r="D344" s="181" t="s">
        <v>167</v>
      </c>
      <c r="E344" s="182" t="s">
        <v>6403</v>
      </c>
      <c r="F344" s="183" t="s">
        <v>6404</v>
      </c>
      <c r="G344" s="184" t="s">
        <v>290</v>
      </c>
      <c r="H344" s="185">
        <v>1</v>
      </c>
      <c r="I344" s="186"/>
      <c r="J344" s="187">
        <f>ROUND(I344*H344,2)</f>
        <v>0</v>
      </c>
      <c r="K344" s="183" t="s">
        <v>171</v>
      </c>
      <c r="L344" s="42"/>
      <c r="M344" s="188" t="s">
        <v>19</v>
      </c>
      <c r="N344" s="189" t="s">
        <v>41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226</v>
      </c>
      <c r="AT344" s="192" t="s">
        <v>167</v>
      </c>
      <c r="AU344" s="192" t="s">
        <v>79</v>
      </c>
      <c r="AY344" s="20" t="s">
        <v>165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79</v>
      </c>
      <c r="BK344" s="193">
        <f>ROUND(I344*H344,2)</f>
        <v>0</v>
      </c>
      <c r="BL344" s="20" t="s">
        <v>226</v>
      </c>
      <c r="BM344" s="192" t="s">
        <v>1501</v>
      </c>
    </row>
    <row r="345" spans="1:65" s="2" customFormat="1" ht="11.25">
      <c r="A345" s="37"/>
      <c r="B345" s="38"/>
      <c r="C345" s="39"/>
      <c r="D345" s="194" t="s">
        <v>172</v>
      </c>
      <c r="E345" s="39"/>
      <c r="F345" s="195" t="s">
        <v>6405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172</v>
      </c>
      <c r="AU345" s="20" t="s">
        <v>79</v>
      </c>
    </row>
    <row r="346" spans="1:65" s="2" customFormat="1" ht="24.2" customHeight="1">
      <c r="A346" s="37"/>
      <c r="B346" s="38"/>
      <c r="C346" s="233" t="s">
        <v>1325</v>
      </c>
      <c r="D346" s="233" t="s">
        <v>502</v>
      </c>
      <c r="E346" s="234" t="s">
        <v>6406</v>
      </c>
      <c r="F346" s="235" t="s">
        <v>6407</v>
      </c>
      <c r="G346" s="236" t="s">
        <v>290</v>
      </c>
      <c r="H346" s="237">
        <v>1</v>
      </c>
      <c r="I346" s="238"/>
      <c r="J346" s="239">
        <f>ROUND(I346*H346,2)</f>
        <v>0</v>
      </c>
      <c r="K346" s="235" t="s">
        <v>171</v>
      </c>
      <c r="L346" s="240"/>
      <c r="M346" s="241" t="s">
        <v>19</v>
      </c>
      <c r="N346" s="242" t="s">
        <v>41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297</v>
      </c>
      <c r="AT346" s="192" t="s">
        <v>502</v>
      </c>
      <c r="AU346" s="192" t="s">
        <v>79</v>
      </c>
      <c r="AY346" s="20" t="s">
        <v>165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226</v>
      </c>
      <c r="BM346" s="192" t="s">
        <v>1507</v>
      </c>
    </row>
    <row r="347" spans="1:65" s="2" customFormat="1" ht="21.75" customHeight="1">
      <c r="A347" s="37"/>
      <c r="B347" s="38"/>
      <c r="C347" s="233" t="s">
        <v>1332</v>
      </c>
      <c r="D347" s="233" t="s">
        <v>502</v>
      </c>
      <c r="E347" s="234" t="s">
        <v>6396</v>
      </c>
      <c r="F347" s="235" t="s">
        <v>6397</v>
      </c>
      <c r="G347" s="236" t="s">
        <v>290</v>
      </c>
      <c r="H347" s="237">
        <v>1</v>
      </c>
      <c r="I347" s="238"/>
      <c r="J347" s="239">
        <f>ROUND(I347*H347,2)</f>
        <v>0</v>
      </c>
      <c r="K347" s="235" t="s">
        <v>171</v>
      </c>
      <c r="L347" s="240"/>
      <c r="M347" s="241" t="s">
        <v>19</v>
      </c>
      <c r="N347" s="242" t="s">
        <v>41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297</v>
      </c>
      <c r="AT347" s="192" t="s">
        <v>502</v>
      </c>
      <c r="AU347" s="192" t="s">
        <v>79</v>
      </c>
      <c r="AY347" s="20" t="s">
        <v>165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79</v>
      </c>
      <c r="BK347" s="193">
        <f>ROUND(I347*H347,2)</f>
        <v>0</v>
      </c>
      <c r="BL347" s="20" t="s">
        <v>226</v>
      </c>
      <c r="BM347" s="192" t="s">
        <v>1513</v>
      </c>
    </row>
    <row r="348" spans="1:65" s="2" customFormat="1" ht="37.9" customHeight="1">
      <c r="A348" s="37"/>
      <c r="B348" s="38"/>
      <c r="C348" s="181" t="s">
        <v>1342</v>
      </c>
      <c r="D348" s="181" t="s">
        <v>167</v>
      </c>
      <c r="E348" s="182" t="s">
        <v>6408</v>
      </c>
      <c r="F348" s="183" t="s">
        <v>6409</v>
      </c>
      <c r="G348" s="184" t="s">
        <v>290</v>
      </c>
      <c r="H348" s="185">
        <v>189</v>
      </c>
      <c r="I348" s="186"/>
      <c r="J348" s="187">
        <f>ROUND(I348*H348,2)</f>
        <v>0</v>
      </c>
      <c r="K348" s="183" t="s">
        <v>171</v>
      </c>
      <c r="L348" s="42"/>
      <c r="M348" s="188" t="s">
        <v>19</v>
      </c>
      <c r="N348" s="189" t="s">
        <v>41</v>
      </c>
      <c r="O348" s="67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226</v>
      </c>
      <c r="AT348" s="192" t="s">
        <v>167</v>
      </c>
      <c r="AU348" s="192" t="s">
        <v>79</v>
      </c>
      <c r="AY348" s="20" t="s">
        <v>165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79</v>
      </c>
      <c r="BK348" s="193">
        <f>ROUND(I348*H348,2)</f>
        <v>0</v>
      </c>
      <c r="BL348" s="20" t="s">
        <v>226</v>
      </c>
      <c r="BM348" s="192" t="s">
        <v>1520</v>
      </c>
    </row>
    <row r="349" spans="1:65" s="2" customFormat="1" ht="11.25">
      <c r="A349" s="37"/>
      <c r="B349" s="38"/>
      <c r="C349" s="39"/>
      <c r="D349" s="194" t="s">
        <v>172</v>
      </c>
      <c r="E349" s="39"/>
      <c r="F349" s="195" t="s">
        <v>6410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172</v>
      </c>
      <c r="AU349" s="20" t="s">
        <v>79</v>
      </c>
    </row>
    <row r="350" spans="1:65" s="2" customFormat="1" ht="24.2" customHeight="1">
      <c r="A350" s="37"/>
      <c r="B350" s="38"/>
      <c r="C350" s="233" t="s">
        <v>1354</v>
      </c>
      <c r="D350" s="233" t="s">
        <v>502</v>
      </c>
      <c r="E350" s="234" t="s">
        <v>6411</v>
      </c>
      <c r="F350" s="235" t="s">
        <v>6412</v>
      </c>
      <c r="G350" s="236" t="s">
        <v>290</v>
      </c>
      <c r="H350" s="237">
        <v>189</v>
      </c>
      <c r="I350" s="238"/>
      <c r="J350" s="239">
        <f>ROUND(I350*H350,2)</f>
        <v>0</v>
      </c>
      <c r="K350" s="235" t="s">
        <v>171</v>
      </c>
      <c r="L350" s="240"/>
      <c r="M350" s="241" t="s">
        <v>19</v>
      </c>
      <c r="N350" s="242" t="s">
        <v>41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297</v>
      </c>
      <c r="AT350" s="192" t="s">
        <v>502</v>
      </c>
      <c r="AU350" s="192" t="s">
        <v>79</v>
      </c>
      <c r="AY350" s="20" t="s">
        <v>165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79</v>
      </c>
      <c r="BK350" s="193">
        <f>ROUND(I350*H350,2)</f>
        <v>0</v>
      </c>
      <c r="BL350" s="20" t="s">
        <v>226</v>
      </c>
      <c r="BM350" s="192" t="s">
        <v>1530</v>
      </c>
    </row>
    <row r="351" spans="1:65" s="2" customFormat="1" ht="16.5" customHeight="1">
      <c r="A351" s="37"/>
      <c r="B351" s="38"/>
      <c r="C351" s="233" t="s">
        <v>1393</v>
      </c>
      <c r="D351" s="233" t="s">
        <v>502</v>
      </c>
      <c r="E351" s="234" t="s">
        <v>6356</v>
      </c>
      <c r="F351" s="235" t="s">
        <v>6357</v>
      </c>
      <c r="G351" s="236" t="s">
        <v>290</v>
      </c>
      <c r="H351" s="237">
        <v>189</v>
      </c>
      <c r="I351" s="238"/>
      <c r="J351" s="239">
        <f>ROUND(I351*H351,2)</f>
        <v>0</v>
      </c>
      <c r="K351" s="235" t="s">
        <v>171</v>
      </c>
      <c r="L351" s="240"/>
      <c r="M351" s="241" t="s">
        <v>19</v>
      </c>
      <c r="N351" s="242" t="s">
        <v>41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297</v>
      </c>
      <c r="AT351" s="192" t="s">
        <v>502</v>
      </c>
      <c r="AU351" s="192" t="s">
        <v>79</v>
      </c>
      <c r="AY351" s="20" t="s">
        <v>165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226</v>
      </c>
      <c r="BM351" s="192" t="s">
        <v>1538</v>
      </c>
    </row>
    <row r="352" spans="1:65" s="2" customFormat="1" ht="49.15" customHeight="1">
      <c r="A352" s="37"/>
      <c r="B352" s="38"/>
      <c r="C352" s="181" t="s">
        <v>1400</v>
      </c>
      <c r="D352" s="181" t="s">
        <v>167</v>
      </c>
      <c r="E352" s="182" t="s">
        <v>6413</v>
      </c>
      <c r="F352" s="183" t="s">
        <v>6414</v>
      </c>
      <c r="G352" s="184" t="s">
        <v>290</v>
      </c>
      <c r="H352" s="185">
        <v>3</v>
      </c>
      <c r="I352" s="186"/>
      <c r="J352" s="187">
        <f>ROUND(I352*H352,2)</f>
        <v>0</v>
      </c>
      <c r="K352" s="183" t="s">
        <v>171</v>
      </c>
      <c r="L352" s="42"/>
      <c r="M352" s="188" t="s">
        <v>19</v>
      </c>
      <c r="N352" s="189" t="s">
        <v>41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226</v>
      </c>
      <c r="AT352" s="192" t="s">
        <v>167</v>
      </c>
      <c r="AU352" s="192" t="s">
        <v>79</v>
      </c>
      <c r="AY352" s="20" t="s">
        <v>165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79</v>
      </c>
      <c r="BK352" s="193">
        <f>ROUND(I352*H352,2)</f>
        <v>0</v>
      </c>
      <c r="BL352" s="20" t="s">
        <v>226</v>
      </c>
      <c r="BM352" s="192" t="s">
        <v>1546</v>
      </c>
    </row>
    <row r="353" spans="1:65" s="2" customFormat="1" ht="11.25">
      <c r="A353" s="37"/>
      <c r="B353" s="38"/>
      <c r="C353" s="39"/>
      <c r="D353" s="194" t="s">
        <v>172</v>
      </c>
      <c r="E353" s="39"/>
      <c r="F353" s="195" t="s">
        <v>6415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172</v>
      </c>
      <c r="AU353" s="20" t="s">
        <v>79</v>
      </c>
    </row>
    <row r="354" spans="1:65" s="2" customFormat="1" ht="24.2" customHeight="1">
      <c r="A354" s="37"/>
      <c r="B354" s="38"/>
      <c r="C354" s="233" t="s">
        <v>842</v>
      </c>
      <c r="D354" s="233" t="s">
        <v>502</v>
      </c>
      <c r="E354" s="234" t="s">
        <v>6416</v>
      </c>
      <c r="F354" s="235" t="s">
        <v>6417</v>
      </c>
      <c r="G354" s="236" t="s">
        <v>290</v>
      </c>
      <c r="H354" s="237">
        <v>3</v>
      </c>
      <c r="I354" s="238"/>
      <c r="J354" s="239">
        <f>ROUND(I354*H354,2)</f>
        <v>0</v>
      </c>
      <c r="K354" s="235" t="s">
        <v>171</v>
      </c>
      <c r="L354" s="240"/>
      <c r="M354" s="241" t="s">
        <v>19</v>
      </c>
      <c r="N354" s="242" t="s">
        <v>41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297</v>
      </c>
      <c r="AT354" s="192" t="s">
        <v>502</v>
      </c>
      <c r="AU354" s="192" t="s">
        <v>79</v>
      </c>
      <c r="AY354" s="20" t="s">
        <v>165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79</v>
      </c>
      <c r="BK354" s="193">
        <f>ROUND(I354*H354,2)</f>
        <v>0</v>
      </c>
      <c r="BL354" s="20" t="s">
        <v>226</v>
      </c>
      <c r="BM354" s="192" t="s">
        <v>1554</v>
      </c>
    </row>
    <row r="355" spans="1:65" s="2" customFormat="1" ht="16.5" customHeight="1">
      <c r="A355" s="37"/>
      <c r="B355" s="38"/>
      <c r="C355" s="233" t="s">
        <v>1415</v>
      </c>
      <c r="D355" s="233" t="s">
        <v>502</v>
      </c>
      <c r="E355" s="234" t="s">
        <v>6356</v>
      </c>
      <c r="F355" s="235" t="s">
        <v>6357</v>
      </c>
      <c r="G355" s="236" t="s">
        <v>290</v>
      </c>
      <c r="H355" s="237">
        <v>3</v>
      </c>
      <c r="I355" s="238"/>
      <c r="J355" s="239">
        <f>ROUND(I355*H355,2)</f>
        <v>0</v>
      </c>
      <c r="K355" s="235" t="s">
        <v>171</v>
      </c>
      <c r="L355" s="240"/>
      <c r="M355" s="241" t="s">
        <v>19</v>
      </c>
      <c r="N355" s="242" t="s">
        <v>41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297</v>
      </c>
      <c r="AT355" s="192" t="s">
        <v>502</v>
      </c>
      <c r="AU355" s="192" t="s">
        <v>79</v>
      </c>
      <c r="AY355" s="20" t="s">
        <v>165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79</v>
      </c>
      <c r="BK355" s="193">
        <f>ROUND(I355*H355,2)</f>
        <v>0</v>
      </c>
      <c r="BL355" s="20" t="s">
        <v>226</v>
      </c>
      <c r="BM355" s="192" t="s">
        <v>1561</v>
      </c>
    </row>
    <row r="356" spans="1:65" s="2" customFormat="1" ht="49.15" customHeight="1">
      <c r="A356" s="37"/>
      <c r="B356" s="38"/>
      <c r="C356" s="181" t="s">
        <v>1428</v>
      </c>
      <c r="D356" s="181" t="s">
        <v>167</v>
      </c>
      <c r="E356" s="182" t="s">
        <v>6418</v>
      </c>
      <c r="F356" s="183" t="s">
        <v>6419</v>
      </c>
      <c r="G356" s="184" t="s">
        <v>290</v>
      </c>
      <c r="H356" s="185">
        <v>23</v>
      </c>
      <c r="I356" s="186"/>
      <c r="J356" s="187">
        <f>ROUND(I356*H356,2)</f>
        <v>0</v>
      </c>
      <c r="K356" s="183" t="s">
        <v>171</v>
      </c>
      <c r="L356" s="42"/>
      <c r="M356" s="188" t="s">
        <v>19</v>
      </c>
      <c r="N356" s="189" t="s">
        <v>41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226</v>
      </c>
      <c r="AT356" s="192" t="s">
        <v>167</v>
      </c>
      <c r="AU356" s="192" t="s">
        <v>79</v>
      </c>
      <c r="AY356" s="20" t="s">
        <v>165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79</v>
      </c>
      <c r="BK356" s="193">
        <f>ROUND(I356*H356,2)</f>
        <v>0</v>
      </c>
      <c r="BL356" s="20" t="s">
        <v>226</v>
      </c>
      <c r="BM356" s="192" t="s">
        <v>1572</v>
      </c>
    </row>
    <row r="357" spans="1:65" s="2" customFormat="1" ht="11.25">
      <c r="A357" s="37"/>
      <c r="B357" s="38"/>
      <c r="C357" s="39"/>
      <c r="D357" s="194" t="s">
        <v>172</v>
      </c>
      <c r="E357" s="39"/>
      <c r="F357" s="195" t="s">
        <v>6420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172</v>
      </c>
      <c r="AU357" s="20" t="s">
        <v>79</v>
      </c>
    </row>
    <row r="358" spans="1:65" s="2" customFormat="1" ht="37.9" customHeight="1">
      <c r="A358" s="37"/>
      <c r="B358" s="38"/>
      <c r="C358" s="233" t="s">
        <v>1430</v>
      </c>
      <c r="D358" s="233" t="s">
        <v>502</v>
      </c>
      <c r="E358" s="234" t="s">
        <v>6421</v>
      </c>
      <c r="F358" s="235" t="s">
        <v>6422</v>
      </c>
      <c r="G358" s="236" t="s">
        <v>290</v>
      </c>
      <c r="H358" s="237">
        <v>23</v>
      </c>
      <c r="I358" s="238"/>
      <c r="J358" s="239">
        <f>ROUND(I358*H358,2)</f>
        <v>0</v>
      </c>
      <c r="K358" s="235" t="s">
        <v>171</v>
      </c>
      <c r="L358" s="240"/>
      <c r="M358" s="241" t="s">
        <v>19</v>
      </c>
      <c r="N358" s="242" t="s">
        <v>41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297</v>
      </c>
      <c r="AT358" s="192" t="s">
        <v>502</v>
      </c>
      <c r="AU358" s="192" t="s">
        <v>79</v>
      </c>
      <c r="AY358" s="20" t="s">
        <v>165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79</v>
      </c>
      <c r="BK358" s="193">
        <f>ROUND(I358*H358,2)</f>
        <v>0</v>
      </c>
      <c r="BL358" s="20" t="s">
        <v>226</v>
      </c>
      <c r="BM358" s="192" t="s">
        <v>1579</v>
      </c>
    </row>
    <row r="359" spans="1:65" s="2" customFormat="1" ht="16.5" customHeight="1">
      <c r="A359" s="37"/>
      <c r="B359" s="38"/>
      <c r="C359" s="233" t="s">
        <v>846</v>
      </c>
      <c r="D359" s="233" t="s">
        <v>502</v>
      </c>
      <c r="E359" s="234" t="s">
        <v>6356</v>
      </c>
      <c r="F359" s="235" t="s">
        <v>6357</v>
      </c>
      <c r="G359" s="236" t="s">
        <v>290</v>
      </c>
      <c r="H359" s="237">
        <v>23</v>
      </c>
      <c r="I359" s="238"/>
      <c r="J359" s="239">
        <f>ROUND(I359*H359,2)</f>
        <v>0</v>
      </c>
      <c r="K359" s="235" t="s">
        <v>171</v>
      </c>
      <c r="L359" s="240"/>
      <c r="M359" s="241" t="s">
        <v>19</v>
      </c>
      <c r="N359" s="242" t="s">
        <v>41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297</v>
      </c>
      <c r="AT359" s="192" t="s">
        <v>502</v>
      </c>
      <c r="AU359" s="192" t="s">
        <v>79</v>
      </c>
      <c r="AY359" s="20" t="s">
        <v>165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79</v>
      </c>
      <c r="BK359" s="193">
        <f>ROUND(I359*H359,2)</f>
        <v>0</v>
      </c>
      <c r="BL359" s="20" t="s">
        <v>226</v>
      </c>
      <c r="BM359" s="192" t="s">
        <v>1589</v>
      </c>
    </row>
    <row r="360" spans="1:65" s="2" customFormat="1" ht="49.15" customHeight="1">
      <c r="A360" s="37"/>
      <c r="B360" s="38"/>
      <c r="C360" s="181" t="s">
        <v>1441</v>
      </c>
      <c r="D360" s="181" t="s">
        <v>167</v>
      </c>
      <c r="E360" s="182" t="s">
        <v>6413</v>
      </c>
      <c r="F360" s="183" t="s">
        <v>6414</v>
      </c>
      <c r="G360" s="184" t="s">
        <v>290</v>
      </c>
      <c r="H360" s="185">
        <v>4</v>
      </c>
      <c r="I360" s="186"/>
      <c r="J360" s="187">
        <f>ROUND(I360*H360,2)</f>
        <v>0</v>
      </c>
      <c r="K360" s="183" t="s">
        <v>171</v>
      </c>
      <c r="L360" s="42"/>
      <c r="M360" s="188" t="s">
        <v>19</v>
      </c>
      <c r="N360" s="189" t="s">
        <v>41</v>
      </c>
      <c r="O360" s="67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226</v>
      </c>
      <c r="AT360" s="192" t="s">
        <v>167</v>
      </c>
      <c r="AU360" s="192" t="s">
        <v>79</v>
      </c>
      <c r="AY360" s="20" t="s">
        <v>165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79</v>
      </c>
      <c r="BK360" s="193">
        <f>ROUND(I360*H360,2)</f>
        <v>0</v>
      </c>
      <c r="BL360" s="20" t="s">
        <v>226</v>
      </c>
      <c r="BM360" s="192" t="s">
        <v>1595</v>
      </c>
    </row>
    <row r="361" spans="1:65" s="2" customFormat="1" ht="11.25">
      <c r="A361" s="37"/>
      <c r="B361" s="38"/>
      <c r="C361" s="39"/>
      <c r="D361" s="194" t="s">
        <v>172</v>
      </c>
      <c r="E361" s="39"/>
      <c r="F361" s="195" t="s">
        <v>6415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172</v>
      </c>
      <c r="AU361" s="20" t="s">
        <v>79</v>
      </c>
    </row>
    <row r="362" spans="1:65" s="2" customFormat="1" ht="24.2" customHeight="1">
      <c r="A362" s="37"/>
      <c r="B362" s="38"/>
      <c r="C362" s="233" t="s">
        <v>1447</v>
      </c>
      <c r="D362" s="233" t="s">
        <v>502</v>
      </c>
      <c r="E362" s="234" t="s">
        <v>6416</v>
      </c>
      <c r="F362" s="235" t="s">
        <v>6417</v>
      </c>
      <c r="G362" s="236" t="s">
        <v>290</v>
      </c>
      <c r="H362" s="237">
        <v>4</v>
      </c>
      <c r="I362" s="238"/>
      <c r="J362" s="239">
        <f>ROUND(I362*H362,2)</f>
        <v>0</v>
      </c>
      <c r="K362" s="235" t="s">
        <v>171</v>
      </c>
      <c r="L362" s="240"/>
      <c r="M362" s="241" t="s">
        <v>19</v>
      </c>
      <c r="N362" s="242" t="s">
        <v>41</v>
      </c>
      <c r="O362" s="67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297</v>
      </c>
      <c r="AT362" s="192" t="s">
        <v>502</v>
      </c>
      <c r="AU362" s="192" t="s">
        <v>79</v>
      </c>
      <c r="AY362" s="20" t="s">
        <v>165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79</v>
      </c>
      <c r="BK362" s="193">
        <f>ROUND(I362*H362,2)</f>
        <v>0</v>
      </c>
      <c r="BL362" s="20" t="s">
        <v>226</v>
      </c>
      <c r="BM362" s="192" t="s">
        <v>1608</v>
      </c>
    </row>
    <row r="363" spans="1:65" s="13" customFormat="1" ht="11.25">
      <c r="B363" s="199"/>
      <c r="C363" s="200"/>
      <c r="D363" s="201" t="s">
        <v>181</v>
      </c>
      <c r="E363" s="202" t="s">
        <v>19</v>
      </c>
      <c r="F363" s="203" t="s">
        <v>6423</v>
      </c>
      <c r="G363" s="200"/>
      <c r="H363" s="204">
        <v>4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181</v>
      </c>
      <c r="AU363" s="210" t="s">
        <v>79</v>
      </c>
      <c r="AV363" s="13" t="s">
        <v>79</v>
      </c>
      <c r="AW363" s="13" t="s">
        <v>31</v>
      </c>
      <c r="AX363" s="13" t="s">
        <v>69</v>
      </c>
      <c r="AY363" s="210" t="s">
        <v>165</v>
      </c>
    </row>
    <row r="364" spans="1:65" s="15" customFormat="1" ht="11.25">
      <c r="B364" s="221"/>
      <c r="C364" s="222"/>
      <c r="D364" s="201" t="s">
        <v>181</v>
      </c>
      <c r="E364" s="223" t="s">
        <v>19</v>
      </c>
      <c r="F364" s="224" t="s">
        <v>184</v>
      </c>
      <c r="G364" s="222"/>
      <c r="H364" s="225">
        <v>4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181</v>
      </c>
      <c r="AU364" s="231" t="s">
        <v>79</v>
      </c>
      <c r="AV364" s="15" t="s">
        <v>88</v>
      </c>
      <c r="AW364" s="15" t="s">
        <v>31</v>
      </c>
      <c r="AX364" s="15" t="s">
        <v>73</v>
      </c>
      <c r="AY364" s="231" t="s">
        <v>165</v>
      </c>
    </row>
    <row r="365" spans="1:65" s="2" customFormat="1" ht="37.9" customHeight="1">
      <c r="A365" s="37"/>
      <c r="B365" s="38"/>
      <c r="C365" s="181" t="s">
        <v>1455</v>
      </c>
      <c r="D365" s="181" t="s">
        <v>167</v>
      </c>
      <c r="E365" s="182" t="s">
        <v>6424</v>
      </c>
      <c r="F365" s="183" t="s">
        <v>6425</v>
      </c>
      <c r="G365" s="184" t="s">
        <v>290</v>
      </c>
      <c r="H365" s="185">
        <v>9</v>
      </c>
      <c r="I365" s="186"/>
      <c r="J365" s="187">
        <f>ROUND(I365*H365,2)</f>
        <v>0</v>
      </c>
      <c r="K365" s="183" t="s">
        <v>171</v>
      </c>
      <c r="L365" s="42"/>
      <c r="M365" s="188" t="s">
        <v>19</v>
      </c>
      <c r="N365" s="189" t="s">
        <v>41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226</v>
      </c>
      <c r="AT365" s="192" t="s">
        <v>167</v>
      </c>
      <c r="AU365" s="192" t="s">
        <v>79</v>
      </c>
      <c r="AY365" s="20" t="s">
        <v>165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79</v>
      </c>
      <c r="BK365" s="193">
        <f>ROUND(I365*H365,2)</f>
        <v>0</v>
      </c>
      <c r="BL365" s="20" t="s">
        <v>226</v>
      </c>
      <c r="BM365" s="192" t="s">
        <v>1615</v>
      </c>
    </row>
    <row r="366" spans="1:65" s="2" customFormat="1" ht="11.25">
      <c r="A366" s="37"/>
      <c r="B366" s="38"/>
      <c r="C366" s="39"/>
      <c r="D366" s="194" t="s">
        <v>172</v>
      </c>
      <c r="E366" s="39"/>
      <c r="F366" s="195" t="s">
        <v>6426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172</v>
      </c>
      <c r="AU366" s="20" t="s">
        <v>79</v>
      </c>
    </row>
    <row r="367" spans="1:65" s="2" customFormat="1" ht="24.2" customHeight="1">
      <c r="A367" s="37"/>
      <c r="B367" s="38"/>
      <c r="C367" s="233" t="s">
        <v>856</v>
      </c>
      <c r="D367" s="233" t="s">
        <v>502</v>
      </c>
      <c r="E367" s="234" t="s">
        <v>6427</v>
      </c>
      <c r="F367" s="235" t="s">
        <v>6428</v>
      </c>
      <c r="G367" s="236" t="s">
        <v>290</v>
      </c>
      <c r="H367" s="237">
        <v>9</v>
      </c>
      <c r="I367" s="238"/>
      <c r="J367" s="239">
        <f>ROUND(I367*H367,2)</f>
        <v>0</v>
      </c>
      <c r="K367" s="235" t="s">
        <v>3997</v>
      </c>
      <c r="L367" s="240"/>
      <c r="M367" s="241" t="s">
        <v>19</v>
      </c>
      <c r="N367" s="242" t="s">
        <v>41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297</v>
      </c>
      <c r="AT367" s="192" t="s">
        <v>502</v>
      </c>
      <c r="AU367" s="192" t="s">
        <v>79</v>
      </c>
      <c r="AY367" s="20" t="s">
        <v>165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79</v>
      </c>
      <c r="BK367" s="193">
        <f>ROUND(I367*H367,2)</f>
        <v>0</v>
      </c>
      <c r="BL367" s="20" t="s">
        <v>226</v>
      </c>
      <c r="BM367" s="192" t="s">
        <v>1621</v>
      </c>
    </row>
    <row r="368" spans="1:65" s="2" customFormat="1" ht="33" customHeight="1">
      <c r="A368" s="37"/>
      <c r="B368" s="38"/>
      <c r="C368" s="181" t="s">
        <v>1470</v>
      </c>
      <c r="D368" s="181" t="s">
        <v>167</v>
      </c>
      <c r="E368" s="182" t="s">
        <v>6429</v>
      </c>
      <c r="F368" s="183" t="s">
        <v>6430</v>
      </c>
      <c r="G368" s="184" t="s">
        <v>290</v>
      </c>
      <c r="H368" s="185">
        <v>1</v>
      </c>
      <c r="I368" s="186"/>
      <c r="J368" s="187">
        <f>ROUND(I368*H368,2)</f>
        <v>0</v>
      </c>
      <c r="K368" s="183" t="s">
        <v>171</v>
      </c>
      <c r="L368" s="42"/>
      <c r="M368" s="188" t="s">
        <v>19</v>
      </c>
      <c r="N368" s="189" t="s">
        <v>41</v>
      </c>
      <c r="O368" s="67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226</v>
      </c>
      <c r="AT368" s="192" t="s">
        <v>167</v>
      </c>
      <c r="AU368" s="192" t="s">
        <v>79</v>
      </c>
      <c r="AY368" s="20" t="s">
        <v>165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79</v>
      </c>
      <c r="BK368" s="193">
        <f>ROUND(I368*H368,2)</f>
        <v>0</v>
      </c>
      <c r="BL368" s="20" t="s">
        <v>226</v>
      </c>
      <c r="BM368" s="192" t="s">
        <v>1626</v>
      </c>
    </row>
    <row r="369" spans="1:65" s="2" customFormat="1" ht="11.25">
      <c r="A369" s="37"/>
      <c r="B369" s="38"/>
      <c r="C369" s="39"/>
      <c r="D369" s="194" t="s">
        <v>172</v>
      </c>
      <c r="E369" s="39"/>
      <c r="F369" s="195" t="s">
        <v>6431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172</v>
      </c>
      <c r="AU369" s="20" t="s">
        <v>79</v>
      </c>
    </row>
    <row r="370" spans="1:65" s="2" customFormat="1" ht="24.2" customHeight="1">
      <c r="A370" s="37"/>
      <c r="B370" s="38"/>
      <c r="C370" s="233" t="s">
        <v>1479</v>
      </c>
      <c r="D370" s="233" t="s">
        <v>502</v>
      </c>
      <c r="E370" s="234" t="s">
        <v>6432</v>
      </c>
      <c r="F370" s="235" t="s">
        <v>6433</v>
      </c>
      <c r="G370" s="236" t="s">
        <v>290</v>
      </c>
      <c r="H370" s="237">
        <v>1</v>
      </c>
      <c r="I370" s="238"/>
      <c r="J370" s="239">
        <f>ROUND(I370*H370,2)</f>
        <v>0</v>
      </c>
      <c r="K370" s="235" t="s">
        <v>171</v>
      </c>
      <c r="L370" s="240"/>
      <c r="M370" s="241" t="s">
        <v>19</v>
      </c>
      <c r="N370" s="242" t="s">
        <v>41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297</v>
      </c>
      <c r="AT370" s="192" t="s">
        <v>502</v>
      </c>
      <c r="AU370" s="192" t="s">
        <v>79</v>
      </c>
      <c r="AY370" s="20" t="s">
        <v>165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79</v>
      </c>
      <c r="BK370" s="193">
        <f>ROUND(I370*H370,2)</f>
        <v>0</v>
      </c>
      <c r="BL370" s="20" t="s">
        <v>226</v>
      </c>
      <c r="BM370" s="192" t="s">
        <v>1633</v>
      </c>
    </row>
    <row r="371" spans="1:65" s="2" customFormat="1" ht="24.2" customHeight="1">
      <c r="A371" s="37"/>
      <c r="B371" s="38"/>
      <c r="C371" s="181" t="s">
        <v>1485</v>
      </c>
      <c r="D371" s="181" t="s">
        <v>167</v>
      </c>
      <c r="E371" s="182" t="s">
        <v>6434</v>
      </c>
      <c r="F371" s="183" t="s">
        <v>6435</v>
      </c>
      <c r="G371" s="184" t="s">
        <v>290</v>
      </c>
      <c r="H371" s="185">
        <v>1</v>
      </c>
      <c r="I371" s="186"/>
      <c r="J371" s="187">
        <f>ROUND(I371*H371,2)</f>
        <v>0</v>
      </c>
      <c r="K371" s="183" t="s">
        <v>171</v>
      </c>
      <c r="L371" s="42"/>
      <c r="M371" s="188" t="s">
        <v>19</v>
      </c>
      <c r="N371" s="189" t="s">
        <v>41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226</v>
      </c>
      <c r="AT371" s="192" t="s">
        <v>167</v>
      </c>
      <c r="AU371" s="192" t="s">
        <v>79</v>
      </c>
      <c r="AY371" s="20" t="s">
        <v>165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79</v>
      </c>
      <c r="BK371" s="193">
        <f>ROUND(I371*H371,2)</f>
        <v>0</v>
      </c>
      <c r="BL371" s="20" t="s">
        <v>226</v>
      </c>
      <c r="BM371" s="192" t="s">
        <v>1639</v>
      </c>
    </row>
    <row r="372" spans="1:65" s="2" customFormat="1" ht="11.25">
      <c r="A372" s="37"/>
      <c r="B372" s="38"/>
      <c r="C372" s="39"/>
      <c r="D372" s="194" t="s">
        <v>172</v>
      </c>
      <c r="E372" s="39"/>
      <c r="F372" s="195" t="s">
        <v>6436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172</v>
      </c>
      <c r="AU372" s="20" t="s">
        <v>79</v>
      </c>
    </row>
    <row r="373" spans="1:65" s="2" customFormat="1" ht="16.5" customHeight="1">
      <c r="A373" s="37"/>
      <c r="B373" s="38"/>
      <c r="C373" s="233" t="s">
        <v>1492</v>
      </c>
      <c r="D373" s="233" t="s">
        <v>502</v>
      </c>
      <c r="E373" s="234" t="s">
        <v>6437</v>
      </c>
      <c r="F373" s="235" t="s">
        <v>6438</v>
      </c>
      <c r="G373" s="236" t="s">
        <v>290</v>
      </c>
      <c r="H373" s="237">
        <v>1</v>
      </c>
      <c r="I373" s="238"/>
      <c r="J373" s="239">
        <f>ROUND(I373*H373,2)</f>
        <v>0</v>
      </c>
      <c r="K373" s="235" t="s">
        <v>171</v>
      </c>
      <c r="L373" s="240"/>
      <c r="M373" s="241" t="s">
        <v>19</v>
      </c>
      <c r="N373" s="242" t="s">
        <v>41</v>
      </c>
      <c r="O373" s="67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297</v>
      </c>
      <c r="AT373" s="192" t="s">
        <v>502</v>
      </c>
      <c r="AU373" s="192" t="s">
        <v>79</v>
      </c>
      <c r="AY373" s="20" t="s">
        <v>165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79</v>
      </c>
      <c r="BK373" s="193">
        <f>ROUND(I373*H373,2)</f>
        <v>0</v>
      </c>
      <c r="BL373" s="20" t="s">
        <v>226</v>
      </c>
      <c r="BM373" s="192" t="s">
        <v>1645</v>
      </c>
    </row>
    <row r="374" spans="1:65" s="2" customFormat="1" ht="24.2" customHeight="1">
      <c r="A374" s="37"/>
      <c r="B374" s="38"/>
      <c r="C374" s="181" t="s">
        <v>1498</v>
      </c>
      <c r="D374" s="181" t="s">
        <v>167</v>
      </c>
      <c r="E374" s="182" t="s">
        <v>6439</v>
      </c>
      <c r="F374" s="183" t="s">
        <v>6440</v>
      </c>
      <c r="G374" s="184" t="s">
        <v>290</v>
      </c>
      <c r="H374" s="185">
        <v>1</v>
      </c>
      <c r="I374" s="186"/>
      <c r="J374" s="187">
        <f>ROUND(I374*H374,2)</f>
        <v>0</v>
      </c>
      <c r="K374" s="183" t="s">
        <v>171</v>
      </c>
      <c r="L374" s="42"/>
      <c r="M374" s="188" t="s">
        <v>19</v>
      </c>
      <c r="N374" s="189" t="s">
        <v>41</v>
      </c>
      <c r="O374" s="67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226</v>
      </c>
      <c r="AT374" s="192" t="s">
        <v>167</v>
      </c>
      <c r="AU374" s="192" t="s">
        <v>79</v>
      </c>
      <c r="AY374" s="20" t="s">
        <v>165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79</v>
      </c>
      <c r="BK374" s="193">
        <f>ROUND(I374*H374,2)</f>
        <v>0</v>
      </c>
      <c r="BL374" s="20" t="s">
        <v>226</v>
      </c>
      <c r="BM374" s="192" t="s">
        <v>1669</v>
      </c>
    </row>
    <row r="375" spans="1:65" s="2" customFormat="1" ht="11.25">
      <c r="A375" s="37"/>
      <c r="B375" s="38"/>
      <c r="C375" s="39"/>
      <c r="D375" s="194" t="s">
        <v>172</v>
      </c>
      <c r="E375" s="39"/>
      <c r="F375" s="195" t="s">
        <v>6441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172</v>
      </c>
      <c r="AU375" s="20" t="s">
        <v>79</v>
      </c>
    </row>
    <row r="376" spans="1:65" s="2" customFormat="1" ht="16.5" customHeight="1">
      <c r="A376" s="37"/>
      <c r="B376" s="38"/>
      <c r="C376" s="233" t="s">
        <v>1504</v>
      </c>
      <c r="D376" s="233" t="s">
        <v>502</v>
      </c>
      <c r="E376" s="234" t="s">
        <v>6442</v>
      </c>
      <c r="F376" s="235" t="s">
        <v>6443</v>
      </c>
      <c r="G376" s="236" t="s">
        <v>290</v>
      </c>
      <c r="H376" s="237">
        <v>1</v>
      </c>
      <c r="I376" s="238"/>
      <c r="J376" s="239">
        <f>ROUND(I376*H376,2)</f>
        <v>0</v>
      </c>
      <c r="K376" s="235" t="s">
        <v>171</v>
      </c>
      <c r="L376" s="240"/>
      <c r="M376" s="241" t="s">
        <v>19</v>
      </c>
      <c r="N376" s="242" t="s">
        <v>41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297</v>
      </c>
      <c r="AT376" s="192" t="s">
        <v>502</v>
      </c>
      <c r="AU376" s="192" t="s">
        <v>79</v>
      </c>
      <c r="AY376" s="20" t="s">
        <v>165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79</v>
      </c>
      <c r="BK376" s="193">
        <f>ROUND(I376*H376,2)</f>
        <v>0</v>
      </c>
      <c r="BL376" s="20" t="s">
        <v>226</v>
      </c>
      <c r="BM376" s="192" t="s">
        <v>2538</v>
      </c>
    </row>
    <row r="377" spans="1:65" s="2" customFormat="1" ht="24.2" customHeight="1">
      <c r="A377" s="37"/>
      <c r="B377" s="38"/>
      <c r="C377" s="181" t="s">
        <v>1510</v>
      </c>
      <c r="D377" s="181" t="s">
        <v>167</v>
      </c>
      <c r="E377" s="182" t="s">
        <v>6444</v>
      </c>
      <c r="F377" s="183" t="s">
        <v>6445</v>
      </c>
      <c r="G377" s="184" t="s">
        <v>290</v>
      </c>
      <c r="H377" s="185">
        <v>2</v>
      </c>
      <c r="I377" s="186"/>
      <c r="J377" s="187">
        <f>ROUND(I377*H377,2)</f>
        <v>0</v>
      </c>
      <c r="K377" s="183" t="s">
        <v>171</v>
      </c>
      <c r="L377" s="42"/>
      <c r="M377" s="188" t="s">
        <v>19</v>
      </c>
      <c r="N377" s="189" t="s">
        <v>41</v>
      </c>
      <c r="O377" s="67"/>
      <c r="P377" s="190">
        <f>O377*H377</f>
        <v>0</v>
      </c>
      <c r="Q377" s="190">
        <v>0</v>
      </c>
      <c r="R377" s="190">
        <f>Q377*H377</f>
        <v>0</v>
      </c>
      <c r="S377" s="190">
        <v>0</v>
      </c>
      <c r="T377" s="19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226</v>
      </c>
      <c r="AT377" s="192" t="s">
        <v>167</v>
      </c>
      <c r="AU377" s="192" t="s">
        <v>79</v>
      </c>
      <c r="AY377" s="20" t="s">
        <v>165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0" t="s">
        <v>79</v>
      </c>
      <c r="BK377" s="193">
        <f>ROUND(I377*H377,2)</f>
        <v>0</v>
      </c>
      <c r="BL377" s="20" t="s">
        <v>226</v>
      </c>
      <c r="BM377" s="192" t="s">
        <v>1684</v>
      </c>
    </row>
    <row r="378" spans="1:65" s="2" customFormat="1" ht="11.25">
      <c r="A378" s="37"/>
      <c r="B378" s="38"/>
      <c r="C378" s="39"/>
      <c r="D378" s="194" t="s">
        <v>172</v>
      </c>
      <c r="E378" s="39"/>
      <c r="F378" s="195" t="s">
        <v>6446</v>
      </c>
      <c r="G378" s="39"/>
      <c r="H378" s="39"/>
      <c r="I378" s="196"/>
      <c r="J378" s="39"/>
      <c r="K378" s="39"/>
      <c r="L378" s="42"/>
      <c r="M378" s="197"/>
      <c r="N378" s="198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172</v>
      </c>
      <c r="AU378" s="20" t="s">
        <v>79</v>
      </c>
    </row>
    <row r="379" spans="1:65" s="2" customFormat="1" ht="16.5" customHeight="1">
      <c r="A379" s="37"/>
      <c r="B379" s="38"/>
      <c r="C379" s="233" t="s">
        <v>869</v>
      </c>
      <c r="D379" s="233" t="s">
        <v>502</v>
      </c>
      <c r="E379" s="234" t="s">
        <v>6447</v>
      </c>
      <c r="F379" s="235" t="s">
        <v>6448</v>
      </c>
      <c r="G379" s="236" t="s">
        <v>290</v>
      </c>
      <c r="H379" s="237">
        <v>2</v>
      </c>
      <c r="I379" s="238"/>
      <c r="J379" s="239">
        <f>ROUND(I379*H379,2)</f>
        <v>0</v>
      </c>
      <c r="K379" s="235" t="s">
        <v>3997</v>
      </c>
      <c r="L379" s="240"/>
      <c r="M379" s="241" t="s">
        <v>19</v>
      </c>
      <c r="N379" s="242" t="s">
        <v>41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297</v>
      </c>
      <c r="AT379" s="192" t="s">
        <v>502</v>
      </c>
      <c r="AU379" s="192" t="s">
        <v>79</v>
      </c>
      <c r="AY379" s="20" t="s">
        <v>165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79</v>
      </c>
      <c r="BK379" s="193">
        <f>ROUND(I379*H379,2)</f>
        <v>0</v>
      </c>
      <c r="BL379" s="20" t="s">
        <v>226</v>
      </c>
      <c r="BM379" s="192" t="s">
        <v>1695</v>
      </c>
    </row>
    <row r="380" spans="1:65" s="2" customFormat="1" ht="21.75" customHeight="1">
      <c r="A380" s="37"/>
      <c r="B380" s="38"/>
      <c r="C380" s="233" t="s">
        <v>1527</v>
      </c>
      <c r="D380" s="233" t="s">
        <v>502</v>
      </c>
      <c r="E380" s="234" t="s">
        <v>6449</v>
      </c>
      <c r="F380" s="235" t="s">
        <v>6450</v>
      </c>
      <c r="G380" s="236" t="s">
        <v>290</v>
      </c>
      <c r="H380" s="237">
        <v>2</v>
      </c>
      <c r="I380" s="238"/>
      <c r="J380" s="239">
        <f>ROUND(I380*H380,2)</f>
        <v>0</v>
      </c>
      <c r="K380" s="235" t="s">
        <v>3997</v>
      </c>
      <c r="L380" s="240"/>
      <c r="M380" s="241" t="s">
        <v>19</v>
      </c>
      <c r="N380" s="242" t="s">
        <v>41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297</v>
      </c>
      <c r="AT380" s="192" t="s">
        <v>502</v>
      </c>
      <c r="AU380" s="192" t="s">
        <v>79</v>
      </c>
      <c r="AY380" s="20" t="s">
        <v>165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79</v>
      </c>
      <c r="BK380" s="193">
        <f>ROUND(I380*H380,2)</f>
        <v>0</v>
      </c>
      <c r="BL380" s="20" t="s">
        <v>226</v>
      </c>
      <c r="BM380" s="192" t="s">
        <v>2572</v>
      </c>
    </row>
    <row r="381" spans="1:65" s="2" customFormat="1" ht="24.2" customHeight="1">
      <c r="A381" s="37"/>
      <c r="B381" s="38"/>
      <c r="C381" s="181" t="s">
        <v>1535</v>
      </c>
      <c r="D381" s="181" t="s">
        <v>167</v>
      </c>
      <c r="E381" s="182" t="s">
        <v>6451</v>
      </c>
      <c r="F381" s="183" t="s">
        <v>6452</v>
      </c>
      <c r="G381" s="184" t="s">
        <v>290</v>
      </c>
      <c r="H381" s="185">
        <v>2</v>
      </c>
      <c r="I381" s="186"/>
      <c r="J381" s="187">
        <f>ROUND(I381*H381,2)</f>
        <v>0</v>
      </c>
      <c r="K381" s="183" t="s">
        <v>171</v>
      </c>
      <c r="L381" s="42"/>
      <c r="M381" s="188" t="s">
        <v>19</v>
      </c>
      <c r="N381" s="189" t="s">
        <v>41</v>
      </c>
      <c r="O381" s="67"/>
      <c r="P381" s="190">
        <f>O381*H381</f>
        <v>0</v>
      </c>
      <c r="Q381" s="190">
        <v>0</v>
      </c>
      <c r="R381" s="190">
        <f>Q381*H381</f>
        <v>0</v>
      </c>
      <c r="S381" s="190">
        <v>0</v>
      </c>
      <c r="T381" s="19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226</v>
      </c>
      <c r="AT381" s="192" t="s">
        <v>167</v>
      </c>
      <c r="AU381" s="192" t="s">
        <v>79</v>
      </c>
      <c r="AY381" s="20" t="s">
        <v>165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0" t="s">
        <v>79</v>
      </c>
      <c r="BK381" s="193">
        <f>ROUND(I381*H381,2)</f>
        <v>0</v>
      </c>
      <c r="BL381" s="20" t="s">
        <v>226</v>
      </c>
      <c r="BM381" s="192" t="s">
        <v>1700</v>
      </c>
    </row>
    <row r="382" spans="1:65" s="2" customFormat="1" ht="11.25">
      <c r="A382" s="37"/>
      <c r="B382" s="38"/>
      <c r="C382" s="39"/>
      <c r="D382" s="194" t="s">
        <v>172</v>
      </c>
      <c r="E382" s="39"/>
      <c r="F382" s="195" t="s">
        <v>6453</v>
      </c>
      <c r="G382" s="39"/>
      <c r="H382" s="39"/>
      <c r="I382" s="196"/>
      <c r="J382" s="39"/>
      <c r="K382" s="39"/>
      <c r="L382" s="42"/>
      <c r="M382" s="197"/>
      <c r="N382" s="198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172</v>
      </c>
      <c r="AU382" s="20" t="s">
        <v>79</v>
      </c>
    </row>
    <row r="383" spans="1:65" s="2" customFormat="1" ht="16.5" customHeight="1">
      <c r="A383" s="37"/>
      <c r="B383" s="38"/>
      <c r="C383" s="233" t="s">
        <v>1543</v>
      </c>
      <c r="D383" s="233" t="s">
        <v>502</v>
      </c>
      <c r="E383" s="234" t="s">
        <v>6454</v>
      </c>
      <c r="F383" s="235" t="s">
        <v>6455</v>
      </c>
      <c r="G383" s="236" t="s">
        <v>290</v>
      </c>
      <c r="H383" s="237">
        <v>2</v>
      </c>
      <c r="I383" s="238"/>
      <c r="J383" s="239">
        <f>ROUND(I383*H383,2)</f>
        <v>0</v>
      </c>
      <c r="K383" s="235" t="s">
        <v>171</v>
      </c>
      <c r="L383" s="240"/>
      <c r="M383" s="241" t="s">
        <v>19</v>
      </c>
      <c r="N383" s="242" t="s">
        <v>41</v>
      </c>
      <c r="O383" s="67"/>
      <c r="P383" s="190">
        <f>O383*H383</f>
        <v>0</v>
      </c>
      <c r="Q383" s="190">
        <v>0</v>
      </c>
      <c r="R383" s="190">
        <f>Q383*H383</f>
        <v>0</v>
      </c>
      <c r="S383" s="190">
        <v>0</v>
      </c>
      <c r="T383" s="19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2" t="s">
        <v>297</v>
      </c>
      <c r="AT383" s="192" t="s">
        <v>502</v>
      </c>
      <c r="AU383" s="192" t="s">
        <v>79</v>
      </c>
      <c r="AY383" s="20" t="s">
        <v>165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20" t="s">
        <v>79</v>
      </c>
      <c r="BK383" s="193">
        <f>ROUND(I383*H383,2)</f>
        <v>0</v>
      </c>
      <c r="BL383" s="20" t="s">
        <v>226</v>
      </c>
      <c r="BM383" s="192" t="s">
        <v>1705</v>
      </c>
    </row>
    <row r="384" spans="1:65" s="2" customFormat="1" ht="16.5" customHeight="1">
      <c r="A384" s="37"/>
      <c r="B384" s="38"/>
      <c r="C384" s="181" t="s">
        <v>1551</v>
      </c>
      <c r="D384" s="181" t="s">
        <v>167</v>
      </c>
      <c r="E384" s="182" t="s">
        <v>6456</v>
      </c>
      <c r="F384" s="183" t="s">
        <v>6457</v>
      </c>
      <c r="G384" s="184" t="s">
        <v>290</v>
      </c>
      <c r="H384" s="185">
        <v>9</v>
      </c>
      <c r="I384" s="186"/>
      <c r="J384" s="187">
        <f>ROUND(I384*H384,2)</f>
        <v>0</v>
      </c>
      <c r="K384" s="183" t="s">
        <v>171</v>
      </c>
      <c r="L384" s="42"/>
      <c r="M384" s="188" t="s">
        <v>19</v>
      </c>
      <c r="N384" s="189" t="s">
        <v>41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226</v>
      </c>
      <c r="AT384" s="192" t="s">
        <v>167</v>
      </c>
      <c r="AU384" s="192" t="s">
        <v>79</v>
      </c>
      <c r="AY384" s="20" t="s">
        <v>165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79</v>
      </c>
      <c r="BK384" s="193">
        <f>ROUND(I384*H384,2)</f>
        <v>0</v>
      </c>
      <c r="BL384" s="20" t="s">
        <v>226</v>
      </c>
      <c r="BM384" s="192" t="s">
        <v>2609</v>
      </c>
    </row>
    <row r="385" spans="1:65" s="2" customFormat="1" ht="11.25">
      <c r="A385" s="37"/>
      <c r="B385" s="38"/>
      <c r="C385" s="39"/>
      <c r="D385" s="194" t="s">
        <v>172</v>
      </c>
      <c r="E385" s="39"/>
      <c r="F385" s="195" t="s">
        <v>6458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172</v>
      </c>
      <c r="AU385" s="20" t="s">
        <v>79</v>
      </c>
    </row>
    <row r="386" spans="1:65" s="2" customFormat="1" ht="16.5" customHeight="1">
      <c r="A386" s="37"/>
      <c r="B386" s="38"/>
      <c r="C386" s="233" t="s">
        <v>1558</v>
      </c>
      <c r="D386" s="233" t="s">
        <v>502</v>
      </c>
      <c r="E386" s="234" t="s">
        <v>6459</v>
      </c>
      <c r="F386" s="235" t="s">
        <v>6460</v>
      </c>
      <c r="G386" s="236" t="s">
        <v>290</v>
      </c>
      <c r="H386" s="237">
        <v>9</v>
      </c>
      <c r="I386" s="238"/>
      <c r="J386" s="239">
        <f>ROUND(I386*H386,2)</f>
        <v>0</v>
      </c>
      <c r="K386" s="235" t="s">
        <v>3997</v>
      </c>
      <c r="L386" s="240"/>
      <c r="M386" s="241" t="s">
        <v>19</v>
      </c>
      <c r="N386" s="242" t="s">
        <v>41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297</v>
      </c>
      <c r="AT386" s="192" t="s">
        <v>502</v>
      </c>
      <c r="AU386" s="192" t="s">
        <v>79</v>
      </c>
      <c r="AY386" s="20" t="s">
        <v>165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79</v>
      </c>
      <c r="BK386" s="193">
        <f>ROUND(I386*H386,2)</f>
        <v>0</v>
      </c>
      <c r="BL386" s="20" t="s">
        <v>226</v>
      </c>
      <c r="BM386" s="192" t="s">
        <v>2623</v>
      </c>
    </row>
    <row r="387" spans="1:65" s="13" customFormat="1" ht="11.25">
      <c r="B387" s="199"/>
      <c r="C387" s="200"/>
      <c r="D387" s="201" t="s">
        <v>181</v>
      </c>
      <c r="E387" s="202" t="s">
        <v>19</v>
      </c>
      <c r="F387" s="203" t="s">
        <v>6461</v>
      </c>
      <c r="G387" s="200"/>
      <c r="H387" s="204">
        <v>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181</v>
      </c>
      <c r="AU387" s="210" t="s">
        <v>79</v>
      </c>
      <c r="AV387" s="13" t="s">
        <v>79</v>
      </c>
      <c r="AW387" s="13" t="s">
        <v>31</v>
      </c>
      <c r="AX387" s="13" t="s">
        <v>69</v>
      </c>
      <c r="AY387" s="210" t="s">
        <v>165</v>
      </c>
    </row>
    <row r="388" spans="1:65" s="15" customFormat="1" ht="11.25">
      <c r="B388" s="221"/>
      <c r="C388" s="222"/>
      <c r="D388" s="201" t="s">
        <v>181</v>
      </c>
      <c r="E388" s="223" t="s">
        <v>19</v>
      </c>
      <c r="F388" s="224" t="s">
        <v>184</v>
      </c>
      <c r="G388" s="222"/>
      <c r="H388" s="225">
        <v>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181</v>
      </c>
      <c r="AU388" s="231" t="s">
        <v>79</v>
      </c>
      <c r="AV388" s="15" t="s">
        <v>88</v>
      </c>
      <c r="AW388" s="15" t="s">
        <v>31</v>
      </c>
      <c r="AX388" s="15" t="s">
        <v>73</v>
      </c>
      <c r="AY388" s="231" t="s">
        <v>165</v>
      </c>
    </row>
    <row r="389" spans="1:65" s="2" customFormat="1" ht="24.2" customHeight="1">
      <c r="A389" s="37"/>
      <c r="B389" s="38"/>
      <c r="C389" s="181" t="s">
        <v>1569</v>
      </c>
      <c r="D389" s="181" t="s">
        <v>167</v>
      </c>
      <c r="E389" s="182" t="s">
        <v>6462</v>
      </c>
      <c r="F389" s="183" t="s">
        <v>6463</v>
      </c>
      <c r="G389" s="184" t="s">
        <v>290</v>
      </c>
      <c r="H389" s="185">
        <v>1</v>
      </c>
      <c r="I389" s="186"/>
      <c r="J389" s="187">
        <f>ROUND(I389*H389,2)</f>
        <v>0</v>
      </c>
      <c r="K389" s="183" t="s">
        <v>171</v>
      </c>
      <c r="L389" s="42"/>
      <c r="M389" s="188" t="s">
        <v>19</v>
      </c>
      <c r="N389" s="189" t="s">
        <v>41</v>
      </c>
      <c r="O389" s="67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226</v>
      </c>
      <c r="AT389" s="192" t="s">
        <v>167</v>
      </c>
      <c r="AU389" s="192" t="s">
        <v>79</v>
      </c>
      <c r="AY389" s="20" t="s">
        <v>165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79</v>
      </c>
      <c r="BK389" s="193">
        <f>ROUND(I389*H389,2)</f>
        <v>0</v>
      </c>
      <c r="BL389" s="20" t="s">
        <v>226</v>
      </c>
      <c r="BM389" s="192" t="s">
        <v>2641</v>
      </c>
    </row>
    <row r="390" spans="1:65" s="2" customFormat="1" ht="11.25">
      <c r="A390" s="37"/>
      <c r="B390" s="38"/>
      <c r="C390" s="39"/>
      <c r="D390" s="194" t="s">
        <v>172</v>
      </c>
      <c r="E390" s="39"/>
      <c r="F390" s="195" t="s">
        <v>6464</v>
      </c>
      <c r="G390" s="39"/>
      <c r="H390" s="39"/>
      <c r="I390" s="196"/>
      <c r="J390" s="39"/>
      <c r="K390" s="39"/>
      <c r="L390" s="42"/>
      <c r="M390" s="197"/>
      <c r="N390" s="198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172</v>
      </c>
      <c r="AU390" s="20" t="s">
        <v>79</v>
      </c>
    </row>
    <row r="391" spans="1:65" s="2" customFormat="1" ht="24.2" customHeight="1">
      <c r="A391" s="37"/>
      <c r="B391" s="38"/>
      <c r="C391" s="233" t="s">
        <v>1576</v>
      </c>
      <c r="D391" s="233" t="s">
        <v>502</v>
      </c>
      <c r="E391" s="234" t="s">
        <v>6465</v>
      </c>
      <c r="F391" s="235" t="s">
        <v>6466</v>
      </c>
      <c r="G391" s="236" t="s">
        <v>290</v>
      </c>
      <c r="H391" s="237">
        <v>1</v>
      </c>
      <c r="I391" s="238"/>
      <c r="J391" s="239">
        <f>ROUND(I391*H391,2)</f>
        <v>0</v>
      </c>
      <c r="K391" s="235" t="s">
        <v>171</v>
      </c>
      <c r="L391" s="240"/>
      <c r="M391" s="241" t="s">
        <v>19</v>
      </c>
      <c r="N391" s="242" t="s">
        <v>41</v>
      </c>
      <c r="O391" s="67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297</v>
      </c>
      <c r="AT391" s="192" t="s">
        <v>502</v>
      </c>
      <c r="AU391" s="192" t="s">
        <v>79</v>
      </c>
      <c r="AY391" s="20" t="s">
        <v>165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79</v>
      </c>
      <c r="BK391" s="193">
        <f>ROUND(I391*H391,2)</f>
        <v>0</v>
      </c>
      <c r="BL391" s="20" t="s">
        <v>226</v>
      </c>
      <c r="BM391" s="192" t="s">
        <v>1711</v>
      </c>
    </row>
    <row r="392" spans="1:65" s="2" customFormat="1" ht="37.9" customHeight="1">
      <c r="A392" s="37"/>
      <c r="B392" s="38"/>
      <c r="C392" s="181" t="s">
        <v>915</v>
      </c>
      <c r="D392" s="181" t="s">
        <v>167</v>
      </c>
      <c r="E392" s="182" t="s">
        <v>6467</v>
      </c>
      <c r="F392" s="183" t="s">
        <v>6468</v>
      </c>
      <c r="G392" s="184" t="s">
        <v>290</v>
      </c>
      <c r="H392" s="185">
        <v>7</v>
      </c>
      <c r="I392" s="186"/>
      <c r="J392" s="187">
        <f>ROUND(I392*H392,2)</f>
        <v>0</v>
      </c>
      <c r="K392" s="183" t="s">
        <v>171</v>
      </c>
      <c r="L392" s="42"/>
      <c r="M392" s="188" t="s">
        <v>19</v>
      </c>
      <c r="N392" s="189" t="s">
        <v>41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226</v>
      </c>
      <c r="AT392" s="192" t="s">
        <v>167</v>
      </c>
      <c r="AU392" s="192" t="s">
        <v>79</v>
      </c>
      <c r="AY392" s="20" t="s">
        <v>165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79</v>
      </c>
      <c r="BK392" s="193">
        <f>ROUND(I392*H392,2)</f>
        <v>0</v>
      </c>
      <c r="BL392" s="20" t="s">
        <v>226</v>
      </c>
      <c r="BM392" s="192" t="s">
        <v>2674</v>
      </c>
    </row>
    <row r="393" spans="1:65" s="2" customFormat="1" ht="11.25">
      <c r="A393" s="37"/>
      <c r="B393" s="38"/>
      <c r="C393" s="39"/>
      <c r="D393" s="194" t="s">
        <v>172</v>
      </c>
      <c r="E393" s="39"/>
      <c r="F393" s="195" t="s">
        <v>6469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172</v>
      </c>
      <c r="AU393" s="20" t="s">
        <v>79</v>
      </c>
    </row>
    <row r="394" spans="1:65" s="2" customFormat="1" ht="16.5" customHeight="1">
      <c r="A394" s="37"/>
      <c r="B394" s="38"/>
      <c r="C394" s="233" t="s">
        <v>1592</v>
      </c>
      <c r="D394" s="233" t="s">
        <v>502</v>
      </c>
      <c r="E394" s="234" t="s">
        <v>6470</v>
      </c>
      <c r="F394" s="235" t="s">
        <v>6471</v>
      </c>
      <c r="G394" s="236" t="s">
        <v>290</v>
      </c>
      <c r="H394" s="237">
        <v>7</v>
      </c>
      <c r="I394" s="238"/>
      <c r="J394" s="239">
        <f>ROUND(I394*H394,2)</f>
        <v>0</v>
      </c>
      <c r="K394" s="235" t="s">
        <v>3997</v>
      </c>
      <c r="L394" s="240"/>
      <c r="M394" s="241" t="s">
        <v>19</v>
      </c>
      <c r="N394" s="242" t="s">
        <v>41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297</v>
      </c>
      <c r="AT394" s="192" t="s">
        <v>502</v>
      </c>
      <c r="AU394" s="192" t="s">
        <v>79</v>
      </c>
      <c r="AY394" s="20" t="s">
        <v>165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79</v>
      </c>
      <c r="BK394" s="193">
        <f>ROUND(I394*H394,2)</f>
        <v>0</v>
      </c>
      <c r="BL394" s="20" t="s">
        <v>226</v>
      </c>
      <c r="BM394" s="192" t="s">
        <v>2683</v>
      </c>
    </row>
    <row r="395" spans="1:65" s="14" customFormat="1" ht="11.25">
      <c r="B395" s="211"/>
      <c r="C395" s="212"/>
      <c r="D395" s="201" t="s">
        <v>181</v>
      </c>
      <c r="E395" s="213" t="s">
        <v>19</v>
      </c>
      <c r="F395" s="214" t="s">
        <v>6472</v>
      </c>
      <c r="G395" s="212"/>
      <c r="H395" s="213" t="s">
        <v>19</v>
      </c>
      <c r="I395" s="215"/>
      <c r="J395" s="212"/>
      <c r="K395" s="212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181</v>
      </c>
      <c r="AU395" s="220" t="s">
        <v>79</v>
      </c>
      <c r="AV395" s="14" t="s">
        <v>73</v>
      </c>
      <c r="AW395" s="14" t="s">
        <v>31</v>
      </c>
      <c r="AX395" s="14" t="s">
        <v>69</v>
      </c>
      <c r="AY395" s="220" t="s">
        <v>165</v>
      </c>
    </row>
    <row r="396" spans="1:65" s="13" customFormat="1" ht="11.25">
      <c r="B396" s="199"/>
      <c r="C396" s="200"/>
      <c r="D396" s="201" t="s">
        <v>181</v>
      </c>
      <c r="E396" s="202" t="s">
        <v>19</v>
      </c>
      <c r="F396" s="203" t="s">
        <v>6473</v>
      </c>
      <c r="G396" s="200"/>
      <c r="H396" s="204">
        <v>7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181</v>
      </c>
      <c r="AU396" s="210" t="s">
        <v>79</v>
      </c>
      <c r="AV396" s="13" t="s">
        <v>79</v>
      </c>
      <c r="AW396" s="13" t="s">
        <v>31</v>
      </c>
      <c r="AX396" s="13" t="s">
        <v>69</v>
      </c>
      <c r="AY396" s="210" t="s">
        <v>165</v>
      </c>
    </row>
    <row r="397" spans="1:65" s="15" customFormat="1" ht="11.25">
      <c r="B397" s="221"/>
      <c r="C397" s="222"/>
      <c r="D397" s="201" t="s">
        <v>181</v>
      </c>
      <c r="E397" s="223" t="s">
        <v>19</v>
      </c>
      <c r="F397" s="224" t="s">
        <v>184</v>
      </c>
      <c r="G397" s="222"/>
      <c r="H397" s="225">
        <v>7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181</v>
      </c>
      <c r="AU397" s="231" t="s">
        <v>79</v>
      </c>
      <c r="AV397" s="15" t="s">
        <v>88</v>
      </c>
      <c r="AW397" s="15" t="s">
        <v>31</v>
      </c>
      <c r="AX397" s="15" t="s">
        <v>73</v>
      </c>
      <c r="AY397" s="231" t="s">
        <v>165</v>
      </c>
    </row>
    <row r="398" spans="1:65" s="2" customFormat="1" ht="24.2" customHeight="1">
      <c r="A398" s="37"/>
      <c r="B398" s="38"/>
      <c r="C398" s="181" t="s">
        <v>920</v>
      </c>
      <c r="D398" s="181" t="s">
        <v>167</v>
      </c>
      <c r="E398" s="182" t="s">
        <v>6474</v>
      </c>
      <c r="F398" s="183" t="s">
        <v>6475</v>
      </c>
      <c r="G398" s="184" t="s">
        <v>290</v>
      </c>
      <c r="H398" s="185">
        <v>6</v>
      </c>
      <c r="I398" s="186"/>
      <c r="J398" s="187">
        <f>ROUND(I398*H398,2)</f>
        <v>0</v>
      </c>
      <c r="K398" s="183" t="s">
        <v>171</v>
      </c>
      <c r="L398" s="42"/>
      <c r="M398" s="188" t="s">
        <v>19</v>
      </c>
      <c r="N398" s="189" t="s">
        <v>41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226</v>
      </c>
      <c r="AT398" s="192" t="s">
        <v>167</v>
      </c>
      <c r="AU398" s="192" t="s">
        <v>79</v>
      </c>
      <c r="AY398" s="20" t="s">
        <v>165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79</v>
      </c>
      <c r="BK398" s="193">
        <f>ROUND(I398*H398,2)</f>
        <v>0</v>
      </c>
      <c r="BL398" s="20" t="s">
        <v>226</v>
      </c>
      <c r="BM398" s="192" t="s">
        <v>2693</v>
      </c>
    </row>
    <row r="399" spans="1:65" s="2" customFormat="1" ht="11.25">
      <c r="A399" s="37"/>
      <c r="B399" s="38"/>
      <c r="C399" s="39"/>
      <c r="D399" s="194" t="s">
        <v>172</v>
      </c>
      <c r="E399" s="39"/>
      <c r="F399" s="195" t="s">
        <v>6476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172</v>
      </c>
      <c r="AU399" s="20" t="s">
        <v>79</v>
      </c>
    </row>
    <row r="400" spans="1:65" s="2" customFormat="1" ht="24.2" customHeight="1">
      <c r="A400" s="37"/>
      <c r="B400" s="38"/>
      <c r="C400" s="233" t="s">
        <v>1612</v>
      </c>
      <c r="D400" s="233" t="s">
        <v>502</v>
      </c>
      <c r="E400" s="234" t="s">
        <v>6477</v>
      </c>
      <c r="F400" s="235" t="s">
        <v>6478</v>
      </c>
      <c r="G400" s="236" t="s">
        <v>290</v>
      </c>
      <c r="H400" s="237">
        <v>1</v>
      </c>
      <c r="I400" s="238"/>
      <c r="J400" s="239">
        <f>ROUND(I400*H400,2)</f>
        <v>0</v>
      </c>
      <c r="K400" s="235" t="s">
        <v>3997</v>
      </c>
      <c r="L400" s="240"/>
      <c r="M400" s="241" t="s">
        <v>19</v>
      </c>
      <c r="N400" s="242" t="s">
        <v>41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297</v>
      </c>
      <c r="AT400" s="192" t="s">
        <v>502</v>
      </c>
      <c r="AU400" s="192" t="s">
        <v>79</v>
      </c>
      <c r="AY400" s="20" t="s">
        <v>165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79</v>
      </c>
      <c r="BK400" s="193">
        <f>ROUND(I400*H400,2)</f>
        <v>0</v>
      </c>
      <c r="BL400" s="20" t="s">
        <v>226</v>
      </c>
      <c r="BM400" s="192" t="s">
        <v>2704</v>
      </c>
    </row>
    <row r="401" spans="1:65" s="13" customFormat="1" ht="11.25">
      <c r="B401" s="199"/>
      <c r="C401" s="200"/>
      <c r="D401" s="201" t="s">
        <v>181</v>
      </c>
      <c r="E401" s="202" t="s">
        <v>19</v>
      </c>
      <c r="F401" s="203" t="s">
        <v>6479</v>
      </c>
      <c r="G401" s="200"/>
      <c r="H401" s="204">
        <v>1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181</v>
      </c>
      <c r="AU401" s="210" t="s">
        <v>79</v>
      </c>
      <c r="AV401" s="13" t="s">
        <v>79</v>
      </c>
      <c r="AW401" s="13" t="s">
        <v>31</v>
      </c>
      <c r="AX401" s="13" t="s">
        <v>69</v>
      </c>
      <c r="AY401" s="210" t="s">
        <v>165</v>
      </c>
    </row>
    <row r="402" spans="1:65" s="15" customFormat="1" ht="11.25">
      <c r="B402" s="221"/>
      <c r="C402" s="222"/>
      <c r="D402" s="201" t="s">
        <v>181</v>
      </c>
      <c r="E402" s="223" t="s">
        <v>19</v>
      </c>
      <c r="F402" s="224" t="s">
        <v>184</v>
      </c>
      <c r="G402" s="222"/>
      <c r="H402" s="225">
        <v>1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181</v>
      </c>
      <c r="AU402" s="231" t="s">
        <v>79</v>
      </c>
      <c r="AV402" s="15" t="s">
        <v>88</v>
      </c>
      <c r="AW402" s="15" t="s">
        <v>31</v>
      </c>
      <c r="AX402" s="15" t="s">
        <v>73</v>
      </c>
      <c r="AY402" s="231" t="s">
        <v>165</v>
      </c>
    </row>
    <row r="403" spans="1:65" s="2" customFormat="1" ht="24.2" customHeight="1">
      <c r="A403" s="37"/>
      <c r="B403" s="38"/>
      <c r="C403" s="233" t="s">
        <v>925</v>
      </c>
      <c r="D403" s="233" t="s">
        <v>502</v>
      </c>
      <c r="E403" s="234" t="s">
        <v>6480</v>
      </c>
      <c r="F403" s="235" t="s">
        <v>6478</v>
      </c>
      <c r="G403" s="236" t="s">
        <v>290</v>
      </c>
      <c r="H403" s="237">
        <v>1</v>
      </c>
      <c r="I403" s="238"/>
      <c r="J403" s="239">
        <f>ROUND(I403*H403,2)</f>
        <v>0</v>
      </c>
      <c r="K403" s="235" t="s">
        <v>3997</v>
      </c>
      <c r="L403" s="240"/>
      <c r="M403" s="241" t="s">
        <v>19</v>
      </c>
      <c r="N403" s="242" t="s">
        <v>41</v>
      </c>
      <c r="O403" s="67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297</v>
      </c>
      <c r="AT403" s="192" t="s">
        <v>502</v>
      </c>
      <c r="AU403" s="192" t="s">
        <v>79</v>
      </c>
      <c r="AY403" s="20" t="s">
        <v>165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79</v>
      </c>
      <c r="BK403" s="193">
        <f>ROUND(I403*H403,2)</f>
        <v>0</v>
      </c>
      <c r="BL403" s="20" t="s">
        <v>226</v>
      </c>
      <c r="BM403" s="192" t="s">
        <v>1723</v>
      </c>
    </row>
    <row r="404" spans="1:65" s="13" customFormat="1" ht="11.25">
      <c r="B404" s="199"/>
      <c r="C404" s="200"/>
      <c r="D404" s="201" t="s">
        <v>181</v>
      </c>
      <c r="E404" s="202" t="s">
        <v>19</v>
      </c>
      <c r="F404" s="203" t="s">
        <v>6481</v>
      </c>
      <c r="G404" s="200"/>
      <c r="H404" s="204">
        <v>1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181</v>
      </c>
      <c r="AU404" s="210" t="s">
        <v>79</v>
      </c>
      <c r="AV404" s="13" t="s">
        <v>79</v>
      </c>
      <c r="AW404" s="13" t="s">
        <v>31</v>
      </c>
      <c r="AX404" s="13" t="s">
        <v>69</v>
      </c>
      <c r="AY404" s="210" t="s">
        <v>165</v>
      </c>
    </row>
    <row r="405" spans="1:65" s="15" customFormat="1" ht="11.25">
      <c r="B405" s="221"/>
      <c r="C405" s="222"/>
      <c r="D405" s="201" t="s">
        <v>181</v>
      </c>
      <c r="E405" s="223" t="s">
        <v>19</v>
      </c>
      <c r="F405" s="224" t="s">
        <v>184</v>
      </c>
      <c r="G405" s="222"/>
      <c r="H405" s="225">
        <v>1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181</v>
      </c>
      <c r="AU405" s="231" t="s">
        <v>79</v>
      </c>
      <c r="AV405" s="15" t="s">
        <v>88</v>
      </c>
      <c r="AW405" s="15" t="s">
        <v>31</v>
      </c>
      <c r="AX405" s="15" t="s">
        <v>73</v>
      </c>
      <c r="AY405" s="231" t="s">
        <v>165</v>
      </c>
    </row>
    <row r="406" spans="1:65" s="2" customFormat="1" ht="16.5" customHeight="1">
      <c r="A406" s="37"/>
      <c r="B406" s="38"/>
      <c r="C406" s="233" t="s">
        <v>1623</v>
      </c>
      <c r="D406" s="233" t="s">
        <v>502</v>
      </c>
      <c r="E406" s="234" t="s">
        <v>6482</v>
      </c>
      <c r="F406" s="235" t="s">
        <v>6483</v>
      </c>
      <c r="G406" s="236" t="s">
        <v>290</v>
      </c>
      <c r="H406" s="237">
        <v>1</v>
      </c>
      <c r="I406" s="238"/>
      <c r="J406" s="239">
        <f>ROUND(I406*H406,2)</f>
        <v>0</v>
      </c>
      <c r="K406" s="235" t="s">
        <v>3997</v>
      </c>
      <c r="L406" s="240"/>
      <c r="M406" s="241" t="s">
        <v>19</v>
      </c>
      <c r="N406" s="242" t="s">
        <v>41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297</v>
      </c>
      <c r="AT406" s="192" t="s">
        <v>502</v>
      </c>
      <c r="AU406" s="192" t="s">
        <v>79</v>
      </c>
      <c r="AY406" s="20" t="s">
        <v>165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79</v>
      </c>
      <c r="BK406" s="193">
        <f>ROUND(I406*H406,2)</f>
        <v>0</v>
      </c>
      <c r="BL406" s="20" t="s">
        <v>226</v>
      </c>
      <c r="BM406" s="192" t="s">
        <v>2723</v>
      </c>
    </row>
    <row r="407" spans="1:65" s="2" customFormat="1" ht="16.5" customHeight="1">
      <c r="A407" s="37"/>
      <c r="B407" s="38"/>
      <c r="C407" s="233" t="s">
        <v>929</v>
      </c>
      <c r="D407" s="233" t="s">
        <v>502</v>
      </c>
      <c r="E407" s="234" t="s">
        <v>6484</v>
      </c>
      <c r="F407" s="235" t="s">
        <v>6485</v>
      </c>
      <c r="G407" s="236" t="s">
        <v>290</v>
      </c>
      <c r="H407" s="237">
        <v>1</v>
      </c>
      <c r="I407" s="238"/>
      <c r="J407" s="239">
        <f>ROUND(I407*H407,2)</f>
        <v>0</v>
      </c>
      <c r="K407" s="235" t="s">
        <v>3997</v>
      </c>
      <c r="L407" s="240"/>
      <c r="M407" s="241" t="s">
        <v>19</v>
      </c>
      <c r="N407" s="242" t="s">
        <v>41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297</v>
      </c>
      <c r="AT407" s="192" t="s">
        <v>502</v>
      </c>
      <c r="AU407" s="192" t="s">
        <v>79</v>
      </c>
      <c r="AY407" s="20" t="s">
        <v>165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79</v>
      </c>
      <c r="BK407" s="193">
        <f>ROUND(I407*H407,2)</f>
        <v>0</v>
      </c>
      <c r="BL407" s="20" t="s">
        <v>226</v>
      </c>
      <c r="BM407" s="192" t="s">
        <v>1730</v>
      </c>
    </row>
    <row r="408" spans="1:65" s="2" customFormat="1" ht="16.5" customHeight="1">
      <c r="A408" s="37"/>
      <c r="B408" s="38"/>
      <c r="C408" s="233" t="s">
        <v>1636</v>
      </c>
      <c r="D408" s="233" t="s">
        <v>502</v>
      </c>
      <c r="E408" s="234" t="s">
        <v>6486</v>
      </c>
      <c r="F408" s="235" t="s">
        <v>6487</v>
      </c>
      <c r="G408" s="236" t="s">
        <v>290</v>
      </c>
      <c r="H408" s="237">
        <v>1</v>
      </c>
      <c r="I408" s="238"/>
      <c r="J408" s="239">
        <f>ROUND(I408*H408,2)</f>
        <v>0</v>
      </c>
      <c r="K408" s="235" t="s">
        <v>3997</v>
      </c>
      <c r="L408" s="240"/>
      <c r="M408" s="241" t="s">
        <v>19</v>
      </c>
      <c r="N408" s="242" t="s">
        <v>41</v>
      </c>
      <c r="O408" s="67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297</v>
      </c>
      <c r="AT408" s="192" t="s">
        <v>502</v>
      </c>
      <c r="AU408" s="192" t="s">
        <v>79</v>
      </c>
      <c r="AY408" s="20" t="s">
        <v>165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79</v>
      </c>
      <c r="BK408" s="193">
        <f>ROUND(I408*H408,2)</f>
        <v>0</v>
      </c>
      <c r="BL408" s="20" t="s">
        <v>226</v>
      </c>
      <c r="BM408" s="192" t="s">
        <v>1740</v>
      </c>
    </row>
    <row r="409" spans="1:65" s="2" customFormat="1" ht="16.5" customHeight="1">
      <c r="A409" s="37"/>
      <c r="B409" s="38"/>
      <c r="C409" s="233" t="s">
        <v>952</v>
      </c>
      <c r="D409" s="233" t="s">
        <v>502</v>
      </c>
      <c r="E409" s="234" t="s">
        <v>6488</v>
      </c>
      <c r="F409" s="235" t="s">
        <v>6489</v>
      </c>
      <c r="G409" s="236" t="s">
        <v>290</v>
      </c>
      <c r="H409" s="237">
        <v>1</v>
      </c>
      <c r="I409" s="238"/>
      <c r="J409" s="239">
        <f>ROUND(I409*H409,2)</f>
        <v>0</v>
      </c>
      <c r="K409" s="235" t="s">
        <v>3997</v>
      </c>
      <c r="L409" s="240"/>
      <c r="M409" s="241" t="s">
        <v>19</v>
      </c>
      <c r="N409" s="242" t="s">
        <v>41</v>
      </c>
      <c r="O409" s="67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297</v>
      </c>
      <c r="AT409" s="192" t="s">
        <v>502</v>
      </c>
      <c r="AU409" s="192" t="s">
        <v>79</v>
      </c>
      <c r="AY409" s="20" t="s">
        <v>165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0" t="s">
        <v>79</v>
      </c>
      <c r="BK409" s="193">
        <f>ROUND(I409*H409,2)</f>
        <v>0</v>
      </c>
      <c r="BL409" s="20" t="s">
        <v>226</v>
      </c>
      <c r="BM409" s="192" t="s">
        <v>1745</v>
      </c>
    </row>
    <row r="410" spans="1:65" s="2" customFormat="1" ht="24.2" customHeight="1">
      <c r="A410" s="37"/>
      <c r="B410" s="38"/>
      <c r="C410" s="181" t="s">
        <v>1648</v>
      </c>
      <c r="D410" s="181" t="s">
        <v>167</v>
      </c>
      <c r="E410" s="182" t="s">
        <v>6490</v>
      </c>
      <c r="F410" s="183" t="s">
        <v>6491</v>
      </c>
      <c r="G410" s="184" t="s">
        <v>290</v>
      </c>
      <c r="H410" s="185">
        <v>6</v>
      </c>
      <c r="I410" s="186"/>
      <c r="J410" s="187">
        <f>ROUND(I410*H410,2)</f>
        <v>0</v>
      </c>
      <c r="K410" s="183" t="s">
        <v>171</v>
      </c>
      <c r="L410" s="42"/>
      <c r="M410" s="188" t="s">
        <v>19</v>
      </c>
      <c r="N410" s="189" t="s">
        <v>41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226</v>
      </c>
      <c r="AT410" s="192" t="s">
        <v>167</v>
      </c>
      <c r="AU410" s="192" t="s">
        <v>79</v>
      </c>
      <c r="AY410" s="20" t="s">
        <v>165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79</v>
      </c>
      <c r="BK410" s="193">
        <f>ROUND(I410*H410,2)</f>
        <v>0</v>
      </c>
      <c r="BL410" s="20" t="s">
        <v>226</v>
      </c>
      <c r="BM410" s="192" t="s">
        <v>1750</v>
      </c>
    </row>
    <row r="411" spans="1:65" s="2" customFormat="1" ht="11.25">
      <c r="A411" s="37"/>
      <c r="B411" s="38"/>
      <c r="C411" s="39"/>
      <c r="D411" s="194" t="s">
        <v>172</v>
      </c>
      <c r="E411" s="39"/>
      <c r="F411" s="195" t="s">
        <v>6492</v>
      </c>
      <c r="G411" s="39"/>
      <c r="H411" s="39"/>
      <c r="I411" s="196"/>
      <c r="J411" s="39"/>
      <c r="K411" s="39"/>
      <c r="L411" s="42"/>
      <c r="M411" s="197"/>
      <c r="N411" s="198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172</v>
      </c>
      <c r="AU411" s="20" t="s">
        <v>79</v>
      </c>
    </row>
    <row r="412" spans="1:65" s="2" customFormat="1" ht="24.2" customHeight="1">
      <c r="A412" s="37"/>
      <c r="B412" s="38"/>
      <c r="C412" s="233" t="s">
        <v>980</v>
      </c>
      <c r="D412" s="233" t="s">
        <v>502</v>
      </c>
      <c r="E412" s="234" t="s">
        <v>6493</v>
      </c>
      <c r="F412" s="235" t="s">
        <v>6494</v>
      </c>
      <c r="G412" s="236" t="s">
        <v>290</v>
      </c>
      <c r="H412" s="237">
        <v>3</v>
      </c>
      <c r="I412" s="238"/>
      <c r="J412" s="239">
        <f>ROUND(I412*H412,2)</f>
        <v>0</v>
      </c>
      <c r="K412" s="235" t="s">
        <v>171</v>
      </c>
      <c r="L412" s="240"/>
      <c r="M412" s="241" t="s">
        <v>19</v>
      </c>
      <c r="N412" s="242" t="s">
        <v>41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297</v>
      </c>
      <c r="AT412" s="192" t="s">
        <v>502</v>
      </c>
      <c r="AU412" s="192" t="s">
        <v>79</v>
      </c>
      <c r="AY412" s="20" t="s">
        <v>165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79</v>
      </c>
      <c r="BK412" s="193">
        <f>ROUND(I412*H412,2)</f>
        <v>0</v>
      </c>
      <c r="BL412" s="20" t="s">
        <v>226</v>
      </c>
      <c r="BM412" s="192" t="s">
        <v>1761</v>
      </c>
    </row>
    <row r="413" spans="1:65" s="2" customFormat="1" ht="24.2" customHeight="1">
      <c r="A413" s="37"/>
      <c r="B413" s="38"/>
      <c r="C413" s="233" t="s">
        <v>1657</v>
      </c>
      <c r="D413" s="233" t="s">
        <v>502</v>
      </c>
      <c r="E413" s="234" t="s">
        <v>6495</v>
      </c>
      <c r="F413" s="235" t="s">
        <v>6496</v>
      </c>
      <c r="G413" s="236" t="s">
        <v>290</v>
      </c>
      <c r="H413" s="237">
        <v>3</v>
      </c>
      <c r="I413" s="238"/>
      <c r="J413" s="239">
        <f>ROUND(I413*H413,2)</f>
        <v>0</v>
      </c>
      <c r="K413" s="235" t="s">
        <v>171</v>
      </c>
      <c r="L413" s="240"/>
      <c r="M413" s="241" t="s">
        <v>19</v>
      </c>
      <c r="N413" s="242" t="s">
        <v>41</v>
      </c>
      <c r="O413" s="67"/>
      <c r="P413" s="190">
        <f>O413*H413</f>
        <v>0</v>
      </c>
      <c r="Q413" s="190">
        <v>0</v>
      </c>
      <c r="R413" s="190">
        <f>Q413*H413</f>
        <v>0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297</v>
      </c>
      <c r="AT413" s="192" t="s">
        <v>502</v>
      </c>
      <c r="AU413" s="192" t="s">
        <v>79</v>
      </c>
      <c r="AY413" s="20" t="s">
        <v>165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79</v>
      </c>
      <c r="BK413" s="193">
        <f>ROUND(I413*H413,2)</f>
        <v>0</v>
      </c>
      <c r="BL413" s="20" t="s">
        <v>226</v>
      </c>
      <c r="BM413" s="192" t="s">
        <v>1765</v>
      </c>
    </row>
    <row r="414" spans="1:65" s="2" customFormat="1" ht="37.9" customHeight="1">
      <c r="A414" s="37"/>
      <c r="B414" s="38"/>
      <c r="C414" s="181" t="s">
        <v>988</v>
      </c>
      <c r="D414" s="181" t="s">
        <v>167</v>
      </c>
      <c r="E414" s="182" t="s">
        <v>6497</v>
      </c>
      <c r="F414" s="183" t="s">
        <v>6498</v>
      </c>
      <c r="G414" s="184" t="s">
        <v>290</v>
      </c>
      <c r="H414" s="185">
        <v>23</v>
      </c>
      <c r="I414" s="186"/>
      <c r="J414" s="187">
        <f>ROUND(I414*H414,2)</f>
        <v>0</v>
      </c>
      <c r="K414" s="183" t="s">
        <v>171</v>
      </c>
      <c r="L414" s="42"/>
      <c r="M414" s="188" t="s">
        <v>19</v>
      </c>
      <c r="N414" s="189" t="s">
        <v>41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226</v>
      </c>
      <c r="AT414" s="192" t="s">
        <v>167</v>
      </c>
      <c r="AU414" s="192" t="s">
        <v>79</v>
      </c>
      <c r="AY414" s="20" t="s">
        <v>165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79</v>
      </c>
      <c r="BK414" s="193">
        <f>ROUND(I414*H414,2)</f>
        <v>0</v>
      </c>
      <c r="BL414" s="20" t="s">
        <v>226</v>
      </c>
      <c r="BM414" s="192" t="s">
        <v>1770</v>
      </c>
    </row>
    <row r="415" spans="1:65" s="2" customFormat="1" ht="11.25">
      <c r="A415" s="37"/>
      <c r="B415" s="38"/>
      <c r="C415" s="39"/>
      <c r="D415" s="194" t="s">
        <v>172</v>
      </c>
      <c r="E415" s="39"/>
      <c r="F415" s="195" t="s">
        <v>6499</v>
      </c>
      <c r="G415" s="39"/>
      <c r="H415" s="39"/>
      <c r="I415" s="196"/>
      <c r="J415" s="39"/>
      <c r="K415" s="39"/>
      <c r="L415" s="42"/>
      <c r="M415" s="197"/>
      <c r="N415" s="198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172</v>
      </c>
      <c r="AU415" s="20" t="s">
        <v>79</v>
      </c>
    </row>
    <row r="416" spans="1:65" s="2" customFormat="1" ht="24.2" customHeight="1">
      <c r="A416" s="37"/>
      <c r="B416" s="38"/>
      <c r="C416" s="233" t="s">
        <v>1666</v>
      </c>
      <c r="D416" s="233" t="s">
        <v>502</v>
      </c>
      <c r="E416" s="234" t="s">
        <v>6500</v>
      </c>
      <c r="F416" s="235" t="s">
        <v>6501</v>
      </c>
      <c r="G416" s="236" t="s">
        <v>290</v>
      </c>
      <c r="H416" s="237">
        <v>23</v>
      </c>
      <c r="I416" s="238"/>
      <c r="J416" s="239">
        <f>ROUND(I416*H416,2)</f>
        <v>0</v>
      </c>
      <c r="K416" s="235" t="s">
        <v>171</v>
      </c>
      <c r="L416" s="240"/>
      <c r="M416" s="241" t="s">
        <v>19</v>
      </c>
      <c r="N416" s="242" t="s">
        <v>41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297</v>
      </c>
      <c r="AT416" s="192" t="s">
        <v>502</v>
      </c>
      <c r="AU416" s="192" t="s">
        <v>79</v>
      </c>
      <c r="AY416" s="20" t="s">
        <v>165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79</v>
      </c>
      <c r="BK416" s="193">
        <f>ROUND(I416*H416,2)</f>
        <v>0</v>
      </c>
      <c r="BL416" s="20" t="s">
        <v>226</v>
      </c>
      <c r="BM416" s="192" t="s">
        <v>1774</v>
      </c>
    </row>
    <row r="417" spans="1:65" s="13" customFormat="1" ht="11.25">
      <c r="B417" s="199"/>
      <c r="C417" s="200"/>
      <c r="D417" s="201" t="s">
        <v>181</v>
      </c>
      <c r="E417" s="202" t="s">
        <v>19</v>
      </c>
      <c r="F417" s="203" t="s">
        <v>6502</v>
      </c>
      <c r="G417" s="200"/>
      <c r="H417" s="204">
        <v>23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181</v>
      </c>
      <c r="AU417" s="210" t="s">
        <v>79</v>
      </c>
      <c r="AV417" s="13" t="s">
        <v>79</v>
      </c>
      <c r="AW417" s="13" t="s">
        <v>31</v>
      </c>
      <c r="AX417" s="13" t="s">
        <v>69</v>
      </c>
      <c r="AY417" s="210" t="s">
        <v>165</v>
      </c>
    </row>
    <row r="418" spans="1:65" s="15" customFormat="1" ht="11.25">
      <c r="B418" s="221"/>
      <c r="C418" s="222"/>
      <c r="D418" s="201" t="s">
        <v>181</v>
      </c>
      <c r="E418" s="223" t="s">
        <v>19</v>
      </c>
      <c r="F418" s="224" t="s">
        <v>184</v>
      </c>
      <c r="G418" s="222"/>
      <c r="H418" s="225">
        <v>23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181</v>
      </c>
      <c r="AU418" s="231" t="s">
        <v>79</v>
      </c>
      <c r="AV418" s="15" t="s">
        <v>88</v>
      </c>
      <c r="AW418" s="15" t="s">
        <v>31</v>
      </c>
      <c r="AX418" s="15" t="s">
        <v>73</v>
      </c>
      <c r="AY418" s="231" t="s">
        <v>165</v>
      </c>
    </row>
    <row r="419" spans="1:65" s="2" customFormat="1" ht="24.2" customHeight="1">
      <c r="A419" s="37"/>
      <c r="B419" s="38"/>
      <c r="C419" s="181" t="s">
        <v>992</v>
      </c>
      <c r="D419" s="181" t="s">
        <v>167</v>
      </c>
      <c r="E419" s="182" t="s">
        <v>6503</v>
      </c>
      <c r="F419" s="183" t="s">
        <v>6504</v>
      </c>
      <c r="G419" s="184" t="s">
        <v>290</v>
      </c>
      <c r="H419" s="185">
        <v>1</v>
      </c>
      <c r="I419" s="186"/>
      <c r="J419" s="187">
        <f>ROUND(I419*H419,2)</f>
        <v>0</v>
      </c>
      <c r="K419" s="183" t="s">
        <v>171</v>
      </c>
      <c r="L419" s="42"/>
      <c r="M419" s="188" t="s">
        <v>19</v>
      </c>
      <c r="N419" s="189" t="s">
        <v>41</v>
      </c>
      <c r="O419" s="67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226</v>
      </c>
      <c r="AT419" s="192" t="s">
        <v>167</v>
      </c>
      <c r="AU419" s="192" t="s">
        <v>79</v>
      </c>
      <c r="AY419" s="20" t="s">
        <v>165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79</v>
      </c>
      <c r="BK419" s="193">
        <f>ROUND(I419*H419,2)</f>
        <v>0</v>
      </c>
      <c r="BL419" s="20" t="s">
        <v>226</v>
      </c>
      <c r="BM419" s="192" t="s">
        <v>1779</v>
      </c>
    </row>
    <row r="420" spans="1:65" s="2" customFormat="1" ht="11.25">
      <c r="A420" s="37"/>
      <c r="B420" s="38"/>
      <c r="C420" s="39"/>
      <c r="D420" s="194" t="s">
        <v>172</v>
      </c>
      <c r="E420" s="39"/>
      <c r="F420" s="195" t="s">
        <v>6505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172</v>
      </c>
      <c r="AU420" s="20" t="s">
        <v>79</v>
      </c>
    </row>
    <row r="421" spans="1:65" s="2" customFormat="1" ht="24.2" customHeight="1">
      <c r="A421" s="37"/>
      <c r="B421" s="38"/>
      <c r="C421" s="233" t="s">
        <v>1677</v>
      </c>
      <c r="D421" s="233" t="s">
        <v>502</v>
      </c>
      <c r="E421" s="234" t="s">
        <v>6506</v>
      </c>
      <c r="F421" s="235" t="s">
        <v>6507</v>
      </c>
      <c r="G421" s="236" t="s">
        <v>290</v>
      </c>
      <c r="H421" s="237">
        <v>1</v>
      </c>
      <c r="I421" s="238"/>
      <c r="J421" s="239">
        <f>ROUND(I421*H421,2)</f>
        <v>0</v>
      </c>
      <c r="K421" s="235" t="s">
        <v>171</v>
      </c>
      <c r="L421" s="240"/>
      <c r="M421" s="241" t="s">
        <v>19</v>
      </c>
      <c r="N421" s="242" t="s">
        <v>41</v>
      </c>
      <c r="O421" s="67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2" t="s">
        <v>297</v>
      </c>
      <c r="AT421" s="192" t="s">
        <v>502</v>
      </c>
      <c r="AU421" s="192" t="s">
        <v>79</v>
      </c>
      <c r="AY421" s="20" t="s">
        <v>165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0" t="s">
        <v>79</v>
      </c>
      <c r="BK421" s="193">
        <f>ROUND(I421*H421,2)</f>
        <v>0</v>
      </c>
      <c r="BL421" s="20" t="s">
        <v>226</v>
      </c>
      <c r="BM421" s="192" t="s">
        <v>1785</v>
      </c>
    </row>
    <row r="422" spans="1:65" s="2" customFormat="1" ht="49.15" customHeight="1">
      <c r="A422" s="37"/>
      <c r="B422" s="38"/>
      <c r="C422" s="181" t="s">
        <v>997</v>
      </c>
      <c r="D422" s="181" t="s">
        <v>167</v>
      </c>
      <c r="E422" s="182" t="s">
        <v>6508</v>
      </c>
      <c r="F422" s="183" t="s">
        <v>6509</v>
      </c>
      <c r="G422" s="184" t="s">
        <v>290</v>
      </c>
      <c r="H422" s="185">
        <v>252</v>
      </c>
      <c r="I422" s="186"/>
      <c r="J422" s="187">
        <f>ROUND(I422*H422,2)</f>
        <v>0</v>
      </c>
      <c r="K422" s="183" t="s">
        <v>171</v>
      </c>
      <c r="L422" s="42"/>
      <c r="M422" s="188" t="s">
        <v>19</v>
      </c>
      <c r="N422" s="189" t="s">
        <v>41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226</v>
      </c>
      <c r="AT422" s="192" t="s">
        <v>167</v>
      </c>
      <c r="AU422" s="192" t="s">
        <v>79</v>
      </c>
      <c r="AY422" s="20" t="s">
        <v>165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79</v>
      </c>
      <c r="BK422" s="193">
        <f>ROUND(I422*H422,2)</f>
        <v>0</v>
      </c>
      <c r="BL422" s="20" t="s">
        <v>226</v>
      </c>
      <c r="BM422" s="192" t="s">
        <v>2826</v>
      </c>
    </row>
    <row r="423" spans="1:65" s="2" customFormat="1" ht="11.25">
      <c r="A423" s="37"/>
      <c r="B423" s="38"/>
      <c r="C423" s="39"/>
      <c r="D423" s="194" t="s">
        <v>172</v>
      </c>
      <c r="E423" s="39"/>
      <c r="F423" s="195" t="s">
        <v>6510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172</v>
      </c>
      <c r="AU423" s="20" t="s">
        <v>79</v>
      </c>
    </row>
    <row r="424" spans="1:65" s="2" customFormat="1" ht="66.75" customHeight="1">
      <c r="A424" s="37"/>
      <c r="B424" s="38"/>
      <c r="C424" s="233" t="s">
        <v>1688</v>
      </c>
      <c r="D424" s="233" t="s">
        <v>502</v>
      </c>
      <c r="E424" s="234" t="s">
        <v>6511</v>
      </c>
      <c r="F424" s="235" t="s">
        <v>6512</v>
      </c>
      <c r="G424" s="236" t="s">
        <v>290</v>
      </c>
      <c r="H424" s="237">
        <v>42</v>
      </c>
      <c r="I424" s="238"/>
      <c r="J424" s="239">
        <f>ROUND(I424*H424,2)</f>
        <v>0</v>
      </c>
      <c r="K424" s="235" t="s">
        <v>3997</v>
      </c>
      <c r="L424" s="240"/>
      <c r="M424" s="241" t="s">
        <v>19</v>
      </c>
      <c r="N424" s="242" t="s">
        <v>41</v>
      </c>
      <c r="O424" s="67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297</v>
      </c>
      <c r="AT424" s="192" t="s">
        <v>502</v>
      </c>
      <c r="AU424" s="192" t="s">
        <v>79</v>
      </c>
      <c r="AY424" s="20" t="s">
        <v>165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79</v>
      </c>
      <c r="BK424" s="193">
        <f>ROUND(I424*H424,2)</f>
        <v>0</v>
      </c>
      <c r="BL424" s="20" t="s">
        <v>226</v>
      </c>
      <c r="BM424" s="192" t="s">
        <v>2836</v>
      </c>
    </row>
    <row r="425" spans="1:65" s="2" customFormat="1" ht="19.5">
      <c r="A425" s="37"/>
      <c r="B425" s="38"/>
      <c r="C425" s="39"/>
      <c r="D425" s="201" t="s">
        <v>353</v>
      </c>
      <c r="E425" s="39"/>
      <c r="F425" s="232" t="s">
        <v>6513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353</v>
      </c>
      <c r="AU425" s="20" t="s">
        <v>79</v>
      </c>
    </row>
    <row r="426" spans="1:65" s="2" customFormat="1" ht="66.75" customHeight="1">
      <c r="A426" s="37"/>
      <c r="B426" s="38"/>
      <c r="C426" s="233" t="s">
        <v>1001</v>
      </c>
      <c r="D426" s="233" t="s">
        <v>502</v>
      </c>
      <c r="E426" s="234" t="s">
        <v>6514</v>
      </c>
      <c r="F426" s="235" t="s">
        <v>6515</v>
      </c>
      <c r="G426" s="236" t="s">
        <v>290</v>
      </c>
      <c r="H426" s="237">
        <v>4</v>
      </c>
      <c r="I426" s="238"/>
      <c r="J426" s="239">
        <f>ROUND(I426*H426,2)</f>
        <v>0</v>
      </c>
      <c r="K426" s="235" t="s">
        <v>3997</v>
      </c>
      <c r="L426" s="240"/>
      <c r="M426" s="241" t="s">
        <v>19</v>
      </c>
      <c r="N426" s="242" t="s">
        <v>41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297</v>
      </c>
      <c r="AT426" s="192" t="s">
        <v>502</v>
      </c>
      <c r="AU426" s="192" t="s">
        <v>79</v>
      </c>
      <c r="AY426" s="20" t="s">
        <v>165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79</v>
      </c>
      <c r="BK426" s="193">
        <f>ROUND(I426*H426,2)</f>
        <v>0</v>
      </c>
      <c r="BL426" s="20" t="s">
        <v>226</v>
      </c>
      <c r="BM426" s="192" t="s">
        <v>2845</v>
      </c>
    </row>
    <row r="427" spans="1:65" s="2" customFormat="1" ht="19.5">
      <c r="A427" s="37"/>
      <c r="B427" s="38"/>
      <c r="C427" s="39"/>
      <c r="D427" s="201" t="s">
        <v>353</v>
      </c>
      <c r="E427" s="39"/>
      <c r="F427" s="232" t="s">
        <v>6516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353</v>
      </c>
      <c r="AU427" s="20" t="s">
        <v>79</v>
      </c>
    </row>
    <row r="428" spans="1:65" s="2" customFormat="1" ht="66.75" customHeight="1">
      <c r="A428" s="37"/>
      <c r="B428" s="38"/>
      <c r="C428" s="233" t="s">
        <v>1697</v>
      </c>
      <c r="D428" s="233" t="s">
        <v>502</v>
      </c>
      <c r="E428" s="234" t="s">
        <v>6517</v>
      </c>
      <c r="F428" s="235" t="s">
        <v>6518</v>
      </c>
      <c r="G428" s="236" t="s">
        <v>290</v>
      </c>
      <c r="H428" s="237">
        <v>6</v>
      </c>
      <c r="I428" s="238"/>
      <c r="J428" s="239">
        <f>ROUND(I428*H428,2)</f>
        <v>0</v>
      </c>
      <c r="K428" s="235" t="s">
        <v>3997</v>
      </c>
      <c r="L428" s="240"/>
      <c r="M428" s="241" t="s">
        <v>19</v>
      </c>
      <c r="N428" s="242" t="s">
        <v>41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297</v>
      </c>
      <c r="AT428" s="192" t="s">
        <v>502</v>
      </c>
      <c r="AU428" s="192" t="s">
        <v>79</v>
      </c>
      <c r="AY428" s="20" t="s">
        <v>165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79</v>
      </c>
      <c r="BK428" s="193">
        <f>ROUND(I428*H428,2)</f>
        <v>0</v>
      </c>
      <c r="BL428" s="20" t="s">
        <v>226</v>
      </c>
      <c r="BM428" s="192" t="s">
        <v>2856</v>
      </c>
    </row>
    <row r="429" spans="1:65" s="2" customFormat="1" ht="19.5">
      <c r="A429" s="37"/>
      <c r="B429" s="38"/>
      <c r="C429" s="39"/>
      <c r="D429" s="201" t="s">
        <v>353</v>
      </c>
      <c r="E429" s="39"/>
      <c r="F429" s="232" t="s">
        <v>6519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353</v>
      </c>
      <c r="AU429" s="20" t="s">
        <v>79</v>
      </c>
    </row>
    <row r="430" spans="1:65" s="2" customFormat="1" ht="55.5" customHeight="1">
      <c r="A430" s="37"/>
      <c r="B430" s="38"/>
      <c r="C430" s="233" t="s">
        <v>1008</v>
      </c>
      <c r="D430" s="233" t="s">
        <v>502</v>
      </c>
      <c r="E430" s="234" t="s">
        <v>6520</v>
      </c>
      <c r="F430" s="235" t="s">
        <v>6521</v>
      </c>
      <c r="G430" s="236" t="s">
        <v>290</v>
      </c>
      <c r="H430" s="237">
        <v>45</v>
      </c>
      <c r="I430" s="238"/>
      <c r="J430" s="239">
        <f>ROUND(I430*H430,2)</f>
        <v>0</v>
      </c>
      <c r="K430" s="235" t="s">
        <v>3997</v>
      </c>
      <c r="L430" s="240"/>
      <c r="M430" s="241" t="s">
        <v>19</v>
      </c>
      <c r="N430" s="242" t="s">
        <v>41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297</v>
      </c>
      <c r="AT430" s="192" t="s">
        <v>502</v>
      </c>
      <c r="AU430" s="192" t="s">
        <v>79</v>
      </c>
      <c r="AY430" s="20" t="s">
        <v>165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79</v>
      </c>
      <c r="BK430" s="193">
        <f>ROUND(I430*H430,2)</f>
        <v>0</v>
      </c>
      <c r="BL430" s="20" t="s">
        <v>226</v>
      </c>
      <c r="BM430" s="192" t="s">
        <v>2866</v>
      </c>
    </row>
    <row r="431" spans="1:65" s="2" customFormat="1" ht="19.5">
      <c r="A431" s="37"/>
      <c r="B431" s="38"/>
      <c r="C431" s="39"/>
      <c r="D431" s="201" t="s">
        <v>353</v>
      </c>
      <c r="E431" s="39"/>
      <c r="F431" s="232" t="s">
        <v>6522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353</v>
      </c>
      <c r="AU431" s="20" t="s">
        <v>79</v>
      </c>
    </row>
    <row r="432" spans="1:65" s="2" customFormat="1" ht="62.65" customHeight="1">
      <c r="A432" s="37"/>
      <c r="B432" s="38"/>
      <c r="C432" s="233" t="s">
        <v>1708</v>
      </c>
      <c r="D432" s="233" t="s">
        <v>502</v>
      </c>
      <c r="E432" s="234" t="s">
        <v>6523</v>
      </c>
      <c r="F432" s="235" t="s">
        <v>6524</v>
      </c>
      <c r="G432" s="236" t="s">
        <v>290</v>
      </c>
      <c r="H432" s="237">
        <v>39</v>
      </c>
      <c r="I432" s="238"/>
      <c r="J432" s="239">
        <f>ROUND(I432*H432,2)</f>
        <v>0</v>
      </c>
      <c r="K432" s="235" t="s">
        <v>3997</v>
      </c>
      <c r="L432" s="240"/>
      <c r="M432" s="241" t="s">
        <v>19</v>
      </c>
      <c r="N432" s="242" t="s">
        <v>41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297</v>
      </c>
      <c r="AT432" s="192" t="s">
        <v>502</v>
      </c>
      <c r="AU432" s="192" t="s">
        <v>79</v>
      </c>
      <c r="AY432" s="20" t="s">
        <v>165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79</v>
      </c>
      <c r="BK432" s="193">
        <f>ROUND(I432*H432,2)</f>
        <v>0</v>
      </c>
      <c r="BL432" s="20" t="s">
        <v>226</v>
      </c>
      <c r="BM432" s="192" t="s">
        <v>2876</v>
      </c>
    </row>
    <row r="433" spans="1:65" s="2" customFormat="1" ht="19.5">
      <c r="A433" s="37"/>
      <c r="B433" s="38"/>
      <c r="C433" s="39"/>
      <c r="D433" s="201" t="s">
        <v>353</v>
      </c>
      <c r="E433" s="39"/>
      <c r="F433" s="232" t="s">
        <v>6525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353</v>
      </c>
      <c r="AU433" s="20" t="s">
        <v>79</v>
      </c>
    </row>
    <row r="434" spans="1:65" s="2" customFormat="1" ht="66.75" customHeight="1">
      <c r="A434" s="37"/>
      <c r="B434" s="38"/>
      <c r="C434" s="233" t="s">
        <v>1012</v>
      </c>
      <c r="D434" s="233" t="s">
        <v>502</v>
      </c>
      <c r="E434" s="234" t="s">
        <v>6526</v>
      </c>
      <c r="F434" s="235" t="s">
        <v>6527</v>
      </c>
      <c r="G434" s="236" t="s">
        <v>290</v>
      </c>
      <c r="H434" s="237">
        <v>18</v>
      </c>
      <c r="I434" s="238"/>
      <c r="J434" s="239">
        <f>ROUND(I434*H434,2)</f>
        <v>0</v>
      </c>
      <c r="K434" s="235" t="s">
        <v>3997</v>
      </c>
      <c r="L434" s="240"/>
      <c r="M434" s="241" t="s">
        <v>19</v>
      </c>
      <c r="N434" s="242" t="s">
        <v>41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297</v>
      </c>
      <c r="AT434" s="192" t="s">
        <v>502</v>
      </c>
      <c r="AU434" s="192" t="s">
        <v>79</v>
      </c>
      <c r="AY434" s="20" t="s">
        <v>165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79</v>
      </c>
      <c r="BK434" s="193">
        <f>ROUND(I434*H434,2)</f>
        <v>0</v>
      </c>
      <c r="BL434" s="20" t="s">
        <v>226</v>
      </c>
      <c r="BM434" s="192" t="s">
        <v>2887</v>
      </c>
    </row>
    <row r="435" spans="1:65" s="2" customFormat="1" ht="19.5">
      <c r="A435" s="37"/>
      <c r="B435" s="38"/>
      <c r="C435" s="39"/>
      <c r="D435" s="201" t="s">
        <v>353</v>
      </c>
      <c r="E435" s="39"/>
      <c r="F435" s="232" t="s">
        <v>6528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353</v>
      </c>
      <c r="AU435" s="20" t="s">
        <v>79</v>
      </c>
    </row>
    <row r="436" spans="1:65" s="2" customFormat="1" ht="24.2" customHeight="1">
      <c r="A436" s="37"/>
      <c r="B436" s="38"/>
      <c r="C436" s="233" t="s">
        <v>1717</v>
      </c>
      <c r="D436" s="233" t="s">
        <v>502</v>
      </c>
      <c r="E436" s="234" t="s">
        <v>6529</v>
      </c>
      <c r="F436" s="235" t="s">
        <v>6530</v>
      </c>
      <c r="G436" s="236" t="s">
        <v>290</v>
      </c>
      <c r="H436" s="237">
        <v>10</v>
      </c>
      <c r="I436" s="238"/>
      <c r="J436" s="239">
        <f>ROUND(I436*H436,2)</f>
        <v>0</v>
      </c>
      <c r="K436" s="235" t="s">
        <v>4686</v>
      </c>
      <c r="L436" s="240"/>
      <c r="M436" s="241" t="s">
        <v>19</v>
      </c>
      <c r="N436" s="242" t="s">
        <v>41</v>
      </c>
      <c r="O436" s="67"/>
      <c r="P436" s="190">
        <f>O436*H436</f>
        <v>0</v>
      </c>
      <c r="Q436" s="190">
        <v>7.5000000000000002E-4</v>
      </c>
      <c r="R436" s="190">
        <f>Q436*H436</f>
        <v>7.4999999999999997E-3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297</v>
      </c>
      <c r="AT436" s="192" t="s">
        <v>502</v>
      </c>
      <c r="AU436" s="192" t="s">
        <v>79</v>
      </c>
      <c r="AY436" s="20" t="s">
        <v>165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79</v>
      </c>
      <c r="BK436" s="193">
        <f>ROUND(I436*H436,2)</f>
        <v>0</v>
      </c>
      <c r="BL436" s="20" t="s">
        <v>226</v>
      </c>
      <c r="BM436" s="192" t="s">
        <v>2899</v>
      </c>
    </row>
    <row r="437" spans="1:65" s="2" customFormat="1" ht="39">
      <c r="A437" s="37"/>
      <c r="B437" s="38"/>
      <c r="C437" s="39"/>
      <c r="D437" s="201" t="s">
        <v>353</v>
      </c>
      <c r="E437" s="39"/>
      <c r="F437" s="232" t="s">
        <v>6531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353</v>
      </c>
      <c r="AU437" s="20" t="s">
        <v>79</v>
      </c>
    </row>
    <row r="438" spans="1:65" s="2" customFormat="1" ht="66.75" customHeight="1">
      <c r="A438" s="37"/>
      <c r="B438" s="38"/>
      <c r="C438" s="233" t="s">
        <v>1019</v>
      </c>
      <c r="D438" s="233" t="s">
        <v>502</v>
      </c>
      <c r="E438" s="234" t="s">
        <v>6532</v>
      </c>
      <c r="F438" s="235" t="s">
        <v>6533</v>
      </c>
      <c r="G438" s="236" t="s">
        <v>290</v>
      </c>
      <c r="H438" s="237">
        <v>7</v>
      </c>
      <c r="I438" s="238"/>
      <c r="J438" s="239">
        <f>ROUND(I438*H438,2)</f>
        <v>0</v>
      </c>
      <c r="K438" s="235" t="s">
        <v>3997</v>
      </c>
      <c r="L438" s="240"/>
      <c r="M438" s="241" t="s">
        <v>19</v>
      </c>
      <c r="N438" s="242" t="s">
        <v>41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297</v>
      </c>
      <c r="AT438" s="192" t="s">
        <v>502</v>
      </c>
      <c r="AU438" s="192" t="s">
        <v>79</v>
      </c>
      <c r="AY438" s="20" t="s">
        <v>165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79</v>
      </c>
      <c r="BK438" s="193">
        <f>ROUND(I438*H438,2)</f>
        <v>0</v>
      </c>
      <c r="BL438" s="20" t="s">
        <v>226</v>
      </c>
      <c r="BM438" s="192" t="s">
        <v>1805</v>
      </c>
    </row>
    <row r="439" spans="1:65" s="2" customFormat="1" ht="66.75" customHeight="1">
      <c r="A439" s="37"/>
      <c r="B439" s="38"/>
      <c r="C439" s="233" t="s">
        <v>1720</v>
      </c>
      <c r="D439" s="233" t="s">
        <v>502</v>
      </c>
      <c r="E439" s="234" t="s">
        <v>6534</v>
      </c>
      <c r="F439" s="235" t="s">
        <v>6535</v>
      </c>
      <c r="G439" s="236" t="s">
        <v>290</v>
      </c>
      <c r="H439" s="237">
        <v>4</v>
      </c>
      <c r="I439" s="238"/>
      <c r="J439" s="239">
        <f>ROUND(I439*H439,2)</f>
        <v>0</v>
      </c>
      <c r="K439" s="235" t="s">
        <v>3997</v>
      </c>
      <c r="L439" s="240"/>
      <c r="M439" s="241" t="s">
        <v>19</v>
      </c>
      <c r="N439" s="242" t="s">
        <v>41</v>
      </c>
      <c r="O439" s="67"/>
      <c r="P439" s="190">
        <f>O439*H439</f>
        <v>0</v>
      </c>
      <c r="Q439" s="190">
        <v>0</v>
      </c>
      <c r="R439" s="190">
        <f>Q439*H439</f>
        <v>0</v>
      </c>
      <c r="S439" s="190">
        <v>0</v>
      </c>
      <c r="T439" s="19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2" t="s">
        <v>297</v>
      </c>
      <c r="AT439" s="192" t="s">
        <v>502</v>
      </c>
      <c r="AU439" s="192" t="s">
        <v>79</v>
      </c>
      <c r="AY439" s="20" t="s">
        <v>165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20" t="s">
        <v>79</v>
      </c>
      <c r="BK439" s="193">
        <f>ROUND(I439*H439,2)</f>
        <v>0</v>
      </c>
      <c r="BL439" s="20" t="s">
        <v>226</v>
      </c>
      <c r="BM439" s="192" t="s">
        <v>1812</v>
      </c>
    </row>
    <row r="440" spans="1:65" s="2" customFormat="1" ht="19.5">
      <c r="A440" s="37"/>
      <c r="B440" s="38"/>
      <c r="C440" s="39"/>
      <c r="D440" s="201" t="s">
        <v>353</v>
      </c>
      <c r="E440" s="39"/>
      <c r="F440" s="232" t="s">
        <v>6536</v>
      </c>
      <c r="G440" s="39"/>
      <c r="H440" s="39"/>
      <c r="I440" s="196"/>
      <c r="J440" s="39"/>
      <c r="K440" s="39"/>
      <c r="L440" s="42"/>
      <c r="M440" s="197"/>
      <c r="N440" s="198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353</v>
      </c>
      <c r="AU440" s="20" t="s">
        <v>79</v>
      </c>
    </row>
    <row r="441" spans="1:65" s="2" customFormat="1" ht="55.5" customHeight="1">
      <c r="A441" s="37"/>
      <c r="B441" s="38"/>
      <c r="C441" s="233" t="s">
        <v>1023</v>
      </c>
      <c r="D441" s="233" t="s">
        <v>502</v>
      </c>
      <c r="E441" s="234" t="s">
        <v>6537</v>
      </c>
      <c r="F441" s="235" t="s">
        <v>6538</v>
      </c>
      <c r="G441" s="236" t="s">
        <v>290</v>
      </c>
      <c r="H441" s="237">
        <v>29</v>
      </c>
      <c r="I441" s="238"/>
      <c r="J441" s="239">
        <f>ROUND(I441*H441,2)</f>
        <v>0</v>
      </c>
      <c r="K441" s="235" t="s">
        <v>3997</v>
      </c>
      <c r="L441" s="240"/>
      <c r="M441" s="241" t="s">
        <v>19</v>
      </c>
      <c r="N441" s="242" t="s">
        <v>41</v>
      </c>
      <c r="O441" s="67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297</v>
      </c>
      <c r="AT441" s="192" t="s">
        <v>502</v>
      </c>
      <c r="AU441" s="192" t="s">
        <v>79</v>
      </c>
      <c r="AY441" s="20" t="s">
        <v>165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79</v>
      </c>
      <c r="BK441" s="193">
        <f>ROUND(I441*H441,2)</f>
        <v>0</v>
      </c>
      <c r="BL441" s="20" t="s">
        <v>226</v>
      </c>
      <c r="BM441" s="192" t="s">
        <v>1818</v>
      </c>
    </row>
    <row r="442" spans="1:65" s="2" customFormat="1" ht="19.5">
      <c r="A442" s="37"/>
      <c r="B442" s="38"/>
      <c r="C442" s="39"/>
      <c r="D442" s="201" t="s">
        <v>353</v>
      </c>
      <c r="E442" s="39"/>
      <c r="F442" s="232" t="s">
        <v>6539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353</v>
      </c>
      <c r="AU442" s="20" t="s">
        <v>79</v>
      </c>
    </row>
    <row r="443" spans="1:65" s="2" customFormat="1" ht="62.65" customHeight="1">
      <c r="A443" s="37"/>
      <c r="B443" s="38"/>
      <c r="C443" s="233" t="s">
        <v>1733</v>
      </c>
      <c r="D443" s="233" t="s">
        <v>502</v>
      </c>
      <c r="E443" s="234" t="s">
        <v>6540</v>
      </c>
      <c r="F443" s="235" t="s">
        <v>6541</v>
      </c>
      <c r="G443" s="236" t="s">
        <v>290</v>
      </c>
      <c r="H443" s="237">
        <v>40</v>
      </c>
      <c r="I443" s="238"/>
      <c r="J443" s="239">
        <f>ROUND(I443*H443,2)</f>
        <v>0</v>
      </c>
      <c r="K443" s="235" t="s">
        <v>3997</v>
      </c>
      <c r="L443" s="240"/>
      <c r="M443" s="241" t="s">
        <v>19</v>
      </c>
      <c r="N443" s="242" t="s">
        <v>41</v>
      </c>
      <c r="O443" s="67"/>
      <c r="P443" s="190">
        <f>O443*H443</f>
        <v>0</v>
      </c>
      <c r="Q443" s="190">
        <v>0</v>
      </c>
      <c r="R443" s="190">
        <f>Q443*H443</f>
        <v>0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297</v>
      </c>
      <c r="AT443" s="192" t="s">
        <v>502</v>
      </c>
      <c r="AU443" s="192" t="s">
        <v>79</v>
      </c>
      <c r="AY443" s="20" t="s">
        <v>165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79</v>
      </c>
      <c r="BK443" s="193">
        <f>ROUND(I443*H443,2)</f>
        <v>0</v>
      </c>
      <c r="BL443" s="20" t="s">
        <v>226</v>
      </c>
      <c r="BM443" s="192" t="s">
        <v>1822</v>
      </c>
    </row>
    <row r="444" spans="1:65" s="2" customFormat="1" ht="66.75" customHeight="1">
      <c r="A444" s="37"/>
      <c r="B444" s="38"/>
      <c r="C444" s="233" t="s">
        <v>1038</v>
      </c>
      <c r="D444" s="233" t="s">
        <v>502</v>
      </c>
      <c r="E444" s="234" t="s">
        <v>6542</v>
      </c>
      <c r="F444" s="235" t="s">
        <v>6543</v>
      </c>
      <c r="G444" s="236" t="s">
        <v>290</v>
      </c>
      <c r="H444" s="237">
        <v>8</v>
      </c>
      <c r="I444" s="238"/>
      <c r="J444" s="239">
        <f>ROUND(I444*H444,2)</f>
        <v>0</v>
      </c>
      <c r="K444" s="235" t="s">
        <v>3997</v>
      </c>
      <c r="L444" s="240"/>
      <c r="M444" s="241" t="s">
        <v>19</v>
      </c>
      <c r="N444" s="242" t="s">
        <v>41</v>
      </c>
      <c r="O444" s="67"/>
      <c r="P444" s="190">
        <f>O444*H444</f>
        <v>0</v>
      </c>
      <c r="Q444" s="190">
        <v>0</v>
      </c>
      <c r="R444" s="190">
        <f>Q444*H444</f>
        <v>0</v>
      </c>
      <c r="S444" s="190">
        <v>0</v>
      </c>
      <c r="T444" s="19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2" t="s">
        <v>297</v>
      </c>
      <c r="AT444" s="192" t="s">
        <v>502</v>
      </c>
      <c r="AU444" s="192" t="s">
        <v>79</v>
      </c>
      <c r="AY444" s="20" t="s">
        <v>165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0" t="s">
        <v>79</v>
      </c>
      <c r="BK444" s="193">
        <f>ROUND(I444*H444,2)</f>
        <v>0</v>
      </c>
      <c r="BL444" s="20" t="s">
        <v>226</v>
      </c>
      <c r="BM444" s="192" t="s">
        <v>1827</v>
      </c>
    </row>
    <row r="445" spans="1:65" s="2" customFormat="1" ht="19.5">
      <c r="A445" s="37"/>
      <c r="B445" s="38"/>
      <c r="C445" s="39"/>
      <c r="D445" s="201" t="s">
        <v>353</v>
      </c>
      <c r="E445" s="39"/>
      <c r="F445" s="232" t="s">
        <v>6539</v>
      </c>
      <c r="G445" s="39"/>
      <c r="H445" s="39"/>
      <c r="I445" s="196"/>
      <c r="J445" s="39"/>
      <c r="K445" s="39"/>
      <c r="L445" s="42"/>
      <c r="M445" s="197"/>
      <c r="N445" s="198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353</v>
      </c>
      <c r="AU445" s="20" t="s">
        <v>79</v>
      </c>
    </row>
    <row r="446" spans="1:65" s="2" customFormat="1" ht="24.2" customHeight="1">
      <c r="A446" s="37"/>
      <c r="B446" s="38"/>
      <c r="C446" s="181" t="s">
        <v>1742</v>
      </c>
      <c r="D446" s="181" t="s">
        <v>167</v>
      </c>
      <c r="E446" s="182" t="s">
        <v>6544</v>
      </c>
      <c r="F446" s="183" t="s">
        <v>6545</v>
      </c>
      <c r="G446" s="184" t="s">
        <v>170</v>
      </c>
      <c r="H446" s="185">
        <v>110</v>
      </c>
      <c r="I446" s="186"/>
      <c r="J446" s="187">
        <f>ROUND(I446*H446,2)</f>
        <v>0</v>
      </c>
      <c r="K446" s="183" t="s">
        <v>171</v>
      </c>
      <c r="L446" s="42"/>
      <c r="M446" s="188" t="s">
        <v>19</v>
      </c>
      <c r="N446" s="189" t="s">
        <v>41</v>
      </c>
      <c r="O446" s="67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226</v>
      </c>
      <c r="AT446" s="192" t="s">
        <v>167</v>
      </c>
      <c r="AU446" s="192" t="s">
        <v>79</v>
      </c>
      <c r="AY446" s="20" t="s">
        <v>165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79</v>
      </c>
      <c r="BK446" s="193">
        <f>ROUND(I446*H446,2)</f>
        <v>0</v>
      </c>
      <c r="BL446" s="20" t="s">
        <v>226</v>
      </c>
      <c r="BM446" s="192" t="s">
        <v>1831</v>
      </c>
    </row>
    <row r="447" spans="1:65" s="2" customFormat="1" ht="11.25">
      <c r="A447" s="37"/>
      <c r="B447" s="38"/>
      <c r="C447" s="39"/>
      <c r="D447" s="194" t="s">
        <v>172</v>
      </c>
      <c r="E447" s="39"/>
      <c r="F447" s="195" t="s">
        <v>6546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172</v>
      </c>
      <c r="AU447" s="20" t="s">
        <v>79</v>
      </c>
    </row>
    <row r="448" spans="1:65" s="2" customFormat="1" ht="24.2" customHeight="1">
      <c r="A448" s="37"/>
      <c r="B448" s="38"/>
      <c r="C448" s="181" t="s">
        <v>1042</v>
      </c>
      <c r="D448" s="181" t="s">
        <v>167</v>
      </c>
      <c r="E448" s="182" t="s">
        <v>6547</v>
      </c>
      <c r="F448" s="183" t="s">
        <v>6548</v>
      </c>
      <c r="G448" s="184" t="s">
        <v>170</v>
      </c>
      <c r="H448" s="185">
        <v>110</v>
      </c>
      <c r="I448" s="186"/>
      <c r="J448" s="187">
        <f>ROUND(I448*H448,2)</f>
        <v>0</v>
      </c>
      <c r="K448" s="183" t="s">
        <v>171</v>
      </c>
      <c r="L448" s="42"/>
      <c r="M448" s="188" t="s">
        <v>19</v>
      </c>
      <c r="N448" s="189" t="s">
        <v>41</v>
      </c>
      <c r="O448" s="67"/>
      <c r="P448" s="190">
        <f>O448*H448</f>
        <v>0</v>
      </c>
      <c r="Q448" s="190">
        <v>0</v>
      </c>
      <c r="R448" s="190">
        <f>Q448*H448</f>
        <v>0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226</v>
      </c>
      <c r="AT448" s="192" t="s">
        <v>167</v>
      </c>
      <c r="AU448" s="192" t="s">
        <v>79</v>
      </c>
      <c r="AY448" s="20" t="s">
        <v>165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79</v>
      </c>
      <c r="BK448" s="193">
        <f>ROUND(I448*H448,2)</f>
        <v>0</v>
      </c>
      <c r="BL448" s="20" t="s">
        <v>226</v>
      </c>
      <c r="BM448" s="192" t="s">
        <v>1836</v>
      </c>
    </row>
    <row r="449" spans="1:65" s="2" customFormat="1" ht="11.25">
      <c r="A449" s="37"/>
      <c r="B449" s="38"/>
      <c r="C449" s="39"/>
      <c r="D449" s="194" t="s">
        <v>172</v>
      </c>
      <c r="E449" s="39"/>
      <c r="F449" s="195" t="s">
        <v>6549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172</v>
      </c>
      <c r="AU449" s="20" t="s">
        <v>79</v>
      </c>
    </row>
    <row r="450" spans="1:65" s="2" customFormat="1" ht="21.75" customHeight="1">
      <c r="A450" s="37"/>
      <c r="B450" s="38"/>
      <c r="C450" s="181" t="s">
        <v>1758</v>
      </c>
      <c r="D450" s="181" t="s">
        <v>167</v>
      </c>
      <c r="E450" s="182" t="s">
        <v>6550</v>
      </c>
      <c r="F450" s="183" t="s">
        <v>6551</v>
      </c>
      <c r="G450" s="184" t="s">
        <v>170</v>
      </c>
      <c r="H450" s="185">
        <v>0.11</v>
      </c>
      <c r="I450" s="186"/>
      <c r="J450" s="187">
        <f>ROUND(I450*H450,2)</f>
        <v>0</v>
      </c>
      <c r="K450" s="183" t="s">
        <v>171</v>
      </c>
      <c r="L450" s="42"/>
      <c r="M450" s="188" t="s">
        <v>19</v>
      </c>
      <c r="N450" s="189" t="s">
        <v>41</v>
      </c>
      <c r="O450" s="67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226</v>
      </c>
      <c r="AT450" s="192" t="s">
        <v>167</v>
      </c>
      <c r="AU450" s="192" t="s">
        <v>79</v>
      </c>
      <c r="AY450" s="20" t="s">
        <v>165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79</v>
      </c>
      <c r="BK450" s="193">
        <f>ROUND(I450*H450,2)</f>
        <v>0</v>
      </c>
      <c r="BL450" s="20" t="s">
        <v>226</v>
      </c>
      <c r="BM450" s="192" t="s">
        <v>1840</v>
      </c>
    </row>
    <row r="451" spans="1:65" s="2" customFormat="1" ht="11.25">
      <c r="A451" s="37"/>
      <c r="B451" s="38"/>
      <c r="C451" s="39"/>
      <c r="D451" s="194" t="s">
        <v>172</v>
      </c>
      <c r="E451" s="39"/>
      <c r="F451" s="195" t="s">
        <v>6552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172</v>
      </c>
      <c r="AU451" s="20" t="s">
        <v>79</v>
      </c>
    </row>
    <row r="452" spans="1:65" s="2" customFormat="1" ht="24.2" customHeight="1">
      <c r="A452" s="37"/>
      <c r="B452" s="38"/>
      <c r="C452" s="181" t="s">
        <v>1048</v>
      </c>
      <c r="D452" s="181" t="s">
        <v>167</v>
      </c>
      <c r="E452" s="182" t="s">
        <v>6553</v>
      </c>
      <c r="F452" s="183" t="s">
        <v>6554</v>
      </c>
      <c r="G452" s="184" t="s">
        <v>170</v>
      </c>
      <c r="H452" s="185">
        <v>30</v>
      </c>
      <c r="I452" s="186"/>
      <c r="J452" s="187">
        <f>ROUND(I452*H452,2)</f>
        <v>0</v>
      </c>
      <c r="K452" s="183" t="s">
        <v>171</v>
      </c>
      <c r="L452" s="42"/>
      <c r="M452" s="188" t="s">
        <v>19</v>
      </c>
      <c r="N452" s="189" t="s">
        <v>41</v>
      </c>
      <c r="O452" s="67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226</v>
      </c>
      <c r="AT452" s="192" t="s">
        <v>167</v>
      </c>
      <c r="AU452" s="192" t="s">
        <v>79</v>
      </c>
      <c r="AY452" s="20" t="s">
        <v>165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79</v>
      </c>
      <c r="BK452" s="193">
        <f>ROUND(I452*H452,2)</f>
        <v>0</v>
      </c>
      <c r="BL452" s="20" t="s">
        <v>226</v>
      </c>
      <c r="BM452" s="192" t="s">
        <v>1845</v>
      </c>
    </row>
    <row r="453" spans="1:65" s="2" customFormat="1" ht="11.25">
      <c r="A453" s="37"/>
      <c r="B453" s="38"/>
      <c r="C453" s="39"/>
      <c r="D453" s="194" t="s">
        <v>172</v>
      </c>
      <c r="E453" s="39"/>
      <c r="F453" s="195" t="s">
        <v>6555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172</v>
      </c>
      <c r="AU453" s="20" t="s">
        <v>79</v>
      </c>
    </row>
    <row r="454" spans="1:65" s="2" customFormat="1" ht="44.25" customHeight="1">
      <c r="A454" s="37"/>
      <c r="B454" s="38"/>
      <c r="C454" s="181" t="s">
        <v>1767</v>
      </c>
      <c r="D454" s="181" t="s">
        <v>167</v>
      </c>
      <c r="E454" s="182" t="s">
        <v>232</v>
      </c>
      <c r="F454" s="183" t="s">
        <v>233</v>
      </c>
      <c r="G454" s="184" t="s">
        <v>179</v>
      </c>
      <c r="H454" s="185">
        <v>30.8</v>
      </c>
      <c r="I454" s="186"/>
      <c r="J454" s="187">
        <f>ROUND(I454*H454,2)</f>
        <v>0</v>
      </c>
      <c r="K454" s="183" t="s">
        <v>171</v>
      </c>
      <c r="L454" s="42"/>
      <c r="M454" s="188" t="s">
        <v>19</v>
      </c>
      <c r="N454" s="189" t="s">
        <v>41</v>
      </c>
      <c r="O454" s="67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226</v>
      </c>
      <c r="AT454" s="192" t="s">
        <v>167</v>
      </c>
      <c r="AU454" s="192" t="s">
        <v>79</v>
      </c>
      <c r="AY454" s="20" t="s">
        <v>165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79</v>
      </c>
      <c r="BK454" s="193">
        <f>ROUND(I454*H454,2)</f>
        <v>0</v>
      </c>
      <c r="BL454" s="20" t="s">
        <v>226</v>
      </c>
      <c r="BM454" s="192" t="s">
        <v>1847</v>
      </c>
    </row>
    <row r="455" spans="1:65" s="2" customFormat="1" ht="11.25">
      <c r="A455" s="37"/>
      <c r="B455" s="38"/>
      <c r="C455" s="39"/>
      <c r="D455" s="194" t="s">
        <v>172</v>
      </c>
      <c r="E455" s="39"/>
      <c r="F455" s="195" t="s">
        <v>235</v>
      </c>
      <c r="G455" s="39"/>
      <c r="H455" s="39"/>
      <c r="I455" s="196"/>
      <c r="J455" s="39"/>
      <c r="K455" s="39"/>
      <c r="L455" s="42"/>
      <c r="M455" s="197"/>
      <c r="N455" s="198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172</v>
      </c>
      <c r="AU455" s="20" t="s">
        <v>79</v>
      </c>
    </row>
    <row r="456" spans="1:65" s="2" customFormat="1" ht="33" customHeight="1">
      <c r="A456" s="37"/>
      <c r="B456" s="38"/>
      <c r="C456" s="181" t="s">
        <v>1063</v>
      </c>
      <c r="D456" s="181" t="s">
        <v>167</v>
      </c>
      <c r="E456" s="182" t="s">
        <v>6556</v>
      </c>
      <c r="F456" s="183" t="s">
        <v>6557</v>
      </c>
      <c r="G456" s="184" t="s">
        <v>323</v>
      </c>
      <c r="H456" s="185">
        <v>10.5</v>
      </c>
      <c r="I456" s="186"/>
      <c r="J456" s="187">
        <f>ROUND(I456*H456,2)</f>
        <v>0</v>
      </c>
      <c r="K456" s="183" t="s">
        <v>171</v>
      </c>
      <c r="L456" s="42"/>
      <c r="M456" s="188" t="s">
        <v>19</v>
      </c>
      <c r="N456" s="189" t="s">
        <v>41</v>
      </c>
      <c r="O456" s="67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2" t="s">
        <v>226</v>
      </c>
      <c r="AT456" s="192" t="s">
        <v>167</v>
      </c>
      <c r="AU456" s="192" t="s">
        <v>79</v>
      </c>
      <c r="AY456" s="20" t="s">
        <v>165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0" t="s">
        <v>79</v>
      </c>
      <c r="BK456" s="193">
        <f>ROUND(I456*H456,2)</f>
        <v>0</v>
      </c>
      <c r="BL456" s="20" t="s">
        <v>226</v>
      </c>
      <c r="BM456" s="192" t="s">
        <v>1852</v>
      </c>
    </row>
    <row r="457" spans="1:65" s="2" customFormat="1" ht="11.25">
      <c r="A457" s="37"/>
      <c r="B457" s="38"/>
      <c r="C457" s="39"/>
      <c r="D457" s="194" t="s">
        <v>172</v>
      </c>
      <c r="E457" s="39"/>
      <c r="F457" s="195" t="s">
        <v>6558</v>
      </c>
      <c r="G457" s="39"/>
      <c r="H457" s="39"/>
      <c r="I457" s="196"/>
      <c r="J457" s="39"/>
      <c r="K457" s="39"/>
      <c r="L457" s="42"/>
      <c r="M457" s="197"/>
      <c r="N457" s="198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172</v>
      </c>
      <c r="AU457" s="20" t="s">
        <v>79</v>
      </c>
    </row>
    <row r="458" spans="1:65" s="2" customFormat="1" ht="37.9" customHeight="1">
      <c r="A458" s="37"/>
      <c r="B458" s="38"/>
      <c r="C458" s="181" t="s">
        <v>1776</v>
      </c>
      <c r="D458" s="181" t="s">
        <v>167</v>
      </c>
      <c r="E458" s="182" t="s">
        <v>6559</v>
      </c>
      <c r="F458" s="183" t="s">
        <v>6560</v>
      </c>
      <c r="G458" s="184" t="s">
        <v>179</v>
      </c>
      <c r="H458" s="185">
        <v>1.5</v>
      </c>
      <c r="I458" s="186"/>
      <c r="J458" s="187">
        <f>ROUND(I458*H458,2)</f>
        <v>0</v>
      </c>
      <c r="K458" s="183" t="s">
        <v>171</v>
      </c>
      <c r="L458" s="42"/>
      <c r="M458" s="188" t="s">
        <v>19</v>
      </c>
      <c r="N458" s="189" t="s">
        <v>41</v>
      </c>
      <c r="O458" s="67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226</v>
      </c>
      <c r="AT458" s="192" t="s">
        <v>167</v>
      </c>
      <c r="AU458" s="192" t="s">
        <v>79</v>
      </c>
      <c r="AY458" s="20" t="s">
        <v>165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79</v>
      </c>
      <c r="BK458" s="193">
        <f>ROUND(I458*H458,2)</f>
        <v>0</v>
      </c>
      <c r="BL458" s="20" t="s">
        <v>226</v>
      </c>
      <c r="BM458" s="192" t="s">
        <v>1857</v>
      </c>
    </row>
    <row r="459" spans="1:65" s="2" customFormat="1" ht="11.25">
      <c r="A459" s="37"/>
      <c r="B459" s="38"/>
      <c r="C459" s="39"/>
      <c r="D459" s="194" t="s">
        <v>172</v>
      </c>
      <c r="E459" s="39"/>
      <c r="F459" s="195" t="s">
        <v>6561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172</v>
      </c>
      <c r="AU459" s="20" t="s">
        <v>79</v>
      </c>
    </row>
    <row r="460" spans="1:65" s="13" customFormat="1" ht="22.5">
      <c r="B460" s="199"/>
      <c r="C460" s="200"/>
      <c r="D460" s="201" t="s">
        <v>181</v>
      </c>
      <c r="E460" s="202" t="s">
        <v>19</v>
      </c>
      <c r="F460" s="203" t="s">
        <v>6562</v>
      </c>
      <c r="G460" s="200"/>
      <c r="H460" s="204">
        <v>1.5</v>
      </c>
      <c r="I460" s="205"/>
      <c r="J460" s="200"/>
      <c r="K460" s="200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181</v>
      </c>
      <c r="AU460" s="210" t="s">
        <v>79</v>
      </c>
      <c r="AV460" s="13" t="s">
        <v>79</v>
      </c>
      <c r="AW460" s="13" t="s">
        <v>31</v>
      </c>
      <c r="AX460" s="13" t="s">
        <v>69</v>
      </c>
      <c r="AY460" s="210" t="s">
        <v>165</v>
      </c>
    </row>
    <row r="461" spans="1:65" s="15" customFormat="1" ht="11.25">
      <c r="B461" s="221"/>
      <c r="C461" s="222"/>
      <c r="D461" s="201" t="s">
        <v>181</v>
      </c>
      <c r="E461" s="223" t="s">
        <v>19</v>
      </c>
      <c r="F461" s="224" t="s">
        <v>184</v>
      </c>
      <c r="G461" s="222"/>
      <c r="H461" s="225">
        <v>1.5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181</v>
      </c>
      <c r="AU461" s="231" t="s">
        <v>79</v>
      </c>
      <c r="AV461" s="15" t="s">
        <v>88</v>
      </c>
      <c r="AW461" s="15" t="s">
        <v>31</v>
      </c>
      <c r="AX461" s="15" t="s">
        <v>73</v>
      </c>
      <c r="AY461" s="231" t="s">
        <v>165</v>
      </c>
    </row>
    <row r="462" spans="1:65" s="2" customFormat="1" ht="24.2" customHeight="1">
      <c r="A462" s="37"/>
      <c r="B462" s="38"/>
      <c r="C462" s="181" t="s">
        <v>1075</v>
      </c>
      <c r="D462" s="181" t="s">
        <v>167</v>
      </c>
      <c r="E462" s="182" t="s">
        <v>6563</v>
      </c>
      <c r="F462" s="183" t="s">
        <v>6564</v>
      </c>
      <c r="G462" s="184" t="s">
        <v>170</v>
      </c>
      <c r="H462" s="185">
        <v>30</v>
      </c>
      <c r="I462" s="186"/>
      <c r="J462" s="187">
        <f>ROUND(I462*H462,2)</f>
        <v>0</v>
      </c>
      <c r="K462" s="183" t="s">
        <v>171</v>
      </c>
      <c r="L462" s="42"/>
      <c r="M462" s="188" t="s">
        <v>19</v>
      </c>
      <c r="N462" s="189" t="s">
        <v>41</v>
      </c>
      <c r="O462" s="67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226</v>
      </c>
      <c r="AT462" s="192" t="s">
        <v>167</v>
      </c>
      <c r="AU462" s="192" t="s">
        <v>79</v>
      </c>
      <c r="AY462" s="20" t="s">
        <v>165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79</v>
      </c>
      <c r="BK462" s="193">
        <f>ROUND(I462*H462,2)</f>
        <v>0</v>
      </c>
      <c r="BL462" s="20" t="s">
        <v>226</v>
      </c>
      <c r="BM462" s="192" t="s">
        <v>1860</v>
      </c>
    </row>
    <row r="463" spans="1:65" s="2" customFormat="1" ht="11.25">
      <c r="A463" s="37"/>
      <c r="B463" s="38"/>
      <c r="C463" s="39"/>
      <c r="D463" s="194" t="s">
        <v>172</v>
      </c>
      <c r="E463" s="39"/>
      <c r="F463" s="195" t="s">
        <v>6565</v>
      </c>
      <c r="G463" s="39"/>
      <c r="H463" s="39"/>
      <c r="I463" s="196"/>
      <c r="J463" s="39"/>
      <c r="K463" s="39"/>
      <c r="L463" s="42"/>
      <c r="M463" s="197"/>
      <c r="N463" s="198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172</v>
      </c>
      <c r="AU463" s="20" t="s">
        <v>79</v>
      </c>
    </row>
    <row r="464" spans="1:65" s="2" customFormat="1" ht="37.9" customHeight="1">
      <c r="A464" s="37"/>
      <c r="B464" s="38"/>
      <c r="C464" s="181" t="s">
        <v>1788</v>
      </c>
      <c r="D464" s="181" t="s">
        <v>167</v>
      </c>
      <c r="E464" s="182" t="s">
        <v>6135</v>
      </c>
      <c r="F464" s="183" t="s">
        <v>6136</v>
      </c>
      <c r="G464" s="184" t="s">
        <v>290</v>
      </c>
      <c r="H464" s="185">
        <v>28</v>
      </c>
      <c r="I464" s="186"/>
      <c r="J464" s="187">
        <f>ROUND(I464*H464,2)</f>
        <v>0</v>
      </c>
      <c r="K464" s="183" t="s">
        <v>171</v>
      </c>
      <c r="L464" s="42"/>
      <c r="M464" s="188" t="s">
        <v>19</v>
      </c>
      <c r="N464" s="189" t="s">
        <v>41</v>
      </c>
      <c r="O464" s="67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226</v>
      </c>
      <c r="AT464" s="192" t="s">
        <v>167</v>
      </c>
      <c r="AU464" s="192" t="s">
        <v>79</v>
      </c>
      <c r="AY464" s="20" t="s">
        <v>165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79</v>
      </c>
      <c r="BK464" s="193">
        <f>ROUND(I464*H464,2)</f>
        <v>0</v>
      </c>
      <c r="BL464" s="20" t="s">
        <v>226</v>
      </c>
      <c r="BM464" s="192" t="s">
        <v>1871</v>
      </c>
    </row>
    <row r="465" spans="1:65" s="2" customFormat="1" ht="11.25">
      <c r="A465" s="37"/>
      <c r="B465" s="38"/>
      <c r="C465" s="39"/>
      <c r="D465" s="194" t="s">
        <v>172</v>
      </c>
      <c r="E465" s="39"/>
      <c r="F465" s="195" t="s">
        <v>6137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172</v>
      </c>
      <c r="AU465" s="20" t="s">
        <v>79</v>
      </c>
    </row>
    <row r="466" spans="1:65" s="13" customFormat="1" ht="11.25">
      <c r="B466" s="199"/>
      <c r="C466" s="200"/>
      <c r="D466" s="201" t="s">
        <v>181</v>
      </c>
      <c r="E466" s="202" t="s">
        <v>19</v>
      </c>
      <c r="F466" s="203" t="s">
        <v>6566</v>
      </c>
      <c r="G466" s="200"/>
      <c r="H466" s="204">
        <v>28</v>
      </c>
      <c r="I466" s="205"/>
      <c r="J466" s="200"/>
      <c r="K466" s="200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181</v>
      </c>
      <c r="AU466" s="210" t="s">
        <v>79</v>
      </c>
      <c r="AV466" s="13" t="s">
        <v>79</v>
      </c>
      <c r="AW466" s="13" t="s">
        <v>31</v>
      </c>
      <c r="AX466" s="13" t="s">
        <v>69</v>
      </c>
      <c r="AY466" s="210" t="s">
        <v>165</v>
      </c>
    </row>
    <row r="467" spans="1:65" s="15" customFormat="1" ht="11.25">
      <c r="B467" s="221"/>
      <c r="C467" s="222"/>
      <c r="D467" s="201" t="s">
        <v>181</v>
      </c>
      <c r="E467" s="223" t="s">
        <v>19</v>
      </c>
      <c r="F467" s="224" t="s">
        <v>184</v>
      </c>
      <c r="G467" s="222"/>
      <c r="H467" s="225">
        <v>28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181</v>
      </c>
      <c r="AU467" s="231" t="s">
        <v>79</v>
      </c>
      <c r="AV467" s="15" t="s">
        <v>88</v>
      </c>
      <c r="AW467" s="15" t="s">
        <v>31</v>
      </c>
      <c r="AX467" s="15" t="s">
        <v>73</v>
      </c>
      <c r="AY467" s="231" t="s">
        <v>165</v>
      </c>
    </row>
    <row r="468" spans="1:65" s="2" customFormat="1" ht="37.9" customHeight="1">
      <c r="A468" s="37"/>
      <c r="B468" s="38"/>
      <c r="C468" s="181" t="s">
        <v>1091</v>
      </c>
      <c r="D468" s="181" t="s">
        <v>167</v>
      </c>
      <c r="E468" s="182" t="s">
        <v>6567</v>
      </c>
      <c r="F468" s="183" t="s">
        <v>6568</v>
      </c>
      <c r="G468" s="184" t="s">
        <v>179</v>
      </c>
      <c r="H468" s="185">
        <v>1</v>
      </c>
      <c r="I468" s="186"/>
      <c r="J468" s="187">
        <f>ROUND(I468*H468,2)</f>
        <v>0</v>
      </c>
      <c r="K468" s="183" t="s">
        <v>171</v>
      </c>
      <c r="L468" s="42"/>
      <c r="M468" s="188" t="s">
        <v>19</v>
      </c>
      <c r="N468" s="189" t="s">
        <v>41</v>
      </c>
      <c r="O468" s="67"/>
      <c r="P468" s="190">
        <f>O468*H468</f>
        <v>0</v>
      </c>
      <c r="Q468" s="190">
        <v>0</v>
      </c>
      <c r="R468" s="190">
        <f>Q468*H468</f>
        <v>0</v>
      </c>
      <c r="S468" s="190">
        <v>0</v>
      </c>
      <c r="T468" s="19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2" t="s">
        <v>226</v>
      </c>
      <c r="AT468" s="192" t="s">
        <v>167</v>
      </c>
      <c r="AU468" s="192" t="s">
        <v>79</v>
      </c>
      <c r="AY468" s="20" t="s">
        <v>165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0" t="s">
        <v>79</v>
      </c>
      <c r="BK468" s="193">
        <f>ROUND(I468*H468,2)</f>
        <v>0</v>
      </c>
      <c r="BL468" s="20" t="s">
        <v>226</v>
      </c>
      <c r="BM468" s="192" t="s">
        <v>1878</v>
      </c>
    </row>
    <row r="469" spans="1:65" s="2" customFormat="1" ht="11.25">
      <c r="A469" s="37"/>
      <c r="B469" s="38"/>
      <c r="C469" s="39"/>
      <c r="D469" s="194" t="s">
        <v>172</v>
      </c>
      <c r="E469" s="39"/>
      <c r="F469" s="195" t="s">
        <v>6569</v>
      </c>
      <c r="G469" s="39"/>
      <c r="H469" s="39"/>
      <c r="I469" s="196"/>
      <c r="J469" s="39"/>
      <c r="K469" s="39"/>
      <c r="L469" s="42"/>
      <c r="M469" s="197"/>
      <c r="N469" s="198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172</v>
      </c>
      <c r="AU469" s="20" t="s">
        <v>79</v>
      </c>
    </row>
    <row r="470" spans="1:65" s="13" customFormat="1" ht="11.25">
      <c r="B470" s="199"/>
      <c r="C470" s="200"/>
      <c r="D470" s="201" t="s">
        <v>181</v>
      </c>
      <c r="E470" s="202" t="s">
        <v>19</v>
      </c>
      <c r="F470" s="203" t="s">
        <v>6570</v>
      </c>
      <c r="G470" s="200"/>
      <c r="H470" s="204">
        <v>1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181</v>
      </c>
      <c r="AU470" s="210" t="s">
        <v>79</v>
      </c>
      <c r="AV470" s="13" t="s">
        <v>79</v>
      </c>
      <c r="AW470" s="13" t="s">
        <v>31</v>
      </c>
      <c r="AX470" s="13" t="s">
        <v>69</v>
      </c>
      <c r="AY470" s="210" t="s">
        <v>165</v>
      </c>
    </row>
    <row r="471" spans="1:65" s="15" customFormat="1" ht="11.25">
      <c r="B471" s="221"/>
      <c r="C471" s="222"/>
      <c r="D471" s="201" t="s">
        <v>181</v>
      </c>
      <c r="E471" s="223" t="s">
        <v>19</v>
      </c>
      <c r="F471" s="224" t="s">
        <v>184</v>
      </c>
      <c r="G471" s="222"/>
      <c r="H471" s="225">
        <v>1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AT471" s="231" t="s">
        <v>181</v>
      </c>
      <c r="AU471" s="231" t="s">
        <v>79</v>
      </c>
      <c r="AV471" s="15" t="s">
        <v>88</v>
      </c>
      <c r="AW471" s="15" t="s">
        <v>31</v>
      </c>
      <c r="AX471" s="15" t="s">
        <v>73</v>
      </c>
      <c r="AY471" s="231" t="s">
        <v>165</v>
      </c>
    </row>
    <row r="472" spans="1:65" s="2" customFormat="1" ht="37.9" customHeight="1">
      <c r="A472" s="37"/>
      <c r="B472" s="38"/>
      <c r="C472" s="181" t="s">
        <v>1802</v>
      </c>
      <c r="D472" s="181" t="s">
        <v>167</v>
      </c>
      <c r="E472" s="182" t="s">
        <v>6571</v>
      </c>
      <c r="F472" s="183" t="s">
        <v>6572</v>
      </c>
      <c r="G472" s="184" t="s">
        <v>170</v>
      </c>
      <c r="H472" s="185">
        <v>750.5</v>
      </c>
      <c r="I472" s="186"/>
      <c r="J472" s="187">
        <f>ROUND(I472*H472,2)</f>
        <v>0</v>
      </c>
      <c r="K472" s="183" t="s">
        <v>171</v>
      </c>
      <c r="L472" s="42"/>
      <c r="M472" s="188" t="s">
        <v>19</v>
      </c>
      <c r="N472" s="189" t="s">
        <v>41</v>
      </c>
      <c r="O472" s="67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2" t="s">
        <v>226</v>
      </c>
      <c r="AT472" s="192" t="s">
        <v>167</v>
      </c>
      <c r="AU472" s="192" t="s">
        <v>79</v>
      </c>
      <c r="AY472" s="20" t="s">
        <v>165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0" t="s">
        <v>79</v>
      </c>
      <c r="BK472" s="193">
        <f>ROUND(I472*H472,2)</f>
        <v>0</v>
      </c>
      <c r="BL472" s="20" t="s">
        <v>226</v>
      </c>
      <c r="BM472" s="192" t="s">
        <v>3075</v>
      </c>
    </row>
    <row r="473" spans="1:65" s="2" customFormat="1" ht="11.25">
      <c r="A473" s="37"/>
      <c r="B473" s="38"/>
      <c r="C473" s="39"/>
      <c r="D473" s="194" t="s">
        <v>172</v>
      </c>
      <c r="E473" s="39"/>
      <c r="F473" s="195" t="s">
        <v>6573</v>
      </c>
      <c r="G473" s="39"/>
      <c r="H473" s="39"/>
      <c r="I473" s="196"/>
      <c r="J473" s="39"/>
      <c r="K473" s="39"/>
      <c r="L473" s="42"/>
      <c r="M473" s="197"/>
      <c r="N473" s="198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172</v>
      </c>
      <c r="AU473" s="20" t="s">
        <v>79</v>
      </c>
    </row>
    <row r="474" spans="1:65" s="2" customFormat="1" ht="37.9" customHeight="1">
      <c r="A474" s="37"/>
      <c r="B474" s="38"/>
      <c r="C474" s="181" t="s">
        <v>1097</v>
      </c>
      <c r="D474" s="181" t="s">
        <v>167</v>
      </c>
      <c r="E474" s="182" t="s">
        <v>6574</v>
      </c>
      <c r="F474" s="183" t="s">
        <v>6575</v>
      </c>
      <c r="G474" s="184" t="s">
        <v>170</v>
      </c>
      <c r="H474" s="185">
        <v>185</v>
      </c>
      <c r="I474" s="186"/>
      <c r="J474" s="187">
        <f>ROUND(I474*H474,2)</f>
        <v>0</v>
      </c>
      <c r="K474" s="183" t="s">
        <v>171</v>
      </c>
      <c r="L474" s="42"/>
      <c r="M474" s="188" t="s">
        <v>19</v>
      </c>
      <c r="N474" s="189" t="s">
        <v>41</v>
      </c>
      <c r="O474" s="67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226</v>
      </c>
      <c r="AT474" s="192" t="s">
        <v>167</v>
      </c>
      <c r="AU474" s="192" t="s">
        <v>79</v>
      </c>
      <c r="AY474" s="20" t="s">
        <v>165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79</v>
      </c>
      <c r="BK474" s="193">
        <f>ROUND(I474*H474,2)</f>
        <v>0</v>
      </c>
      <c r="BL474" s="20" t="s">
        <v>226</v>
      </c>
      <c r="BM474" s="192" t="s">
        <v>1896</v>
      </c>
    </row>
    <row r="475" spans="1:65" s="2" customFormat="1" ht="11.25">
      <c r="A475" s="37"/>
      <c r="B475" s="38"/>
      <c r="C475" s="39"/>
      <c r="D475" s="194" t="s">
        <v>172</v>
      </c>
      <c r="E475" s="39"/>
      <c r="F475" s="195" t="s">
        <v>6576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172</v>
      </c>
      <c r="AU475" s="20" t="s">
        <v>79</v>
      </c>
    </row>
    <row r="476" spans="1:65" s="2" customFormat="1" ht="24.2" customHeight="1">
      <c r="A476" s="37"/>
      <c r="B476" s="38"/>
      <c r="C476" s="181" t="s">
        <v>1815</v>
      </c>
      <c r="D476" s="181" t="s">
        <v>167</v>
      </c>
      <c r="E476" s="182" t="s">
        <v>6577</v>
      </c>
      <c r="F476" s="183" t="s">
        <v>6578</v>
      </c>
      <c r="G476" s="184" t="s">
        <v>323</v>
      </c>
      <c r="H476" s="185">
        <v>52.45</v>
      </c>
      <c r="I476" s="186"/>
      <c r="J476" s="187">
        <f>ROUND(I476*H476,2)</f>
        <v>0</v>
      </c>
      <c r="K476" s="183" t="s">
        <v>4686</v>
      </c>
      <c r="L476" s="42"/>
      <c r="M476" s="188" t="s">
        <v>19</v>
      </c>
      <c r="N476" s="189" t="s">
        <v>41</v>
      </c>
      <c r="O476" s="67"/>
      <c r="P476" s="190">
        <f>O476*H476</f>
        <v>0</v>
      </c>
      <c r="Q476" s="190">
        <v>3.7999999999999999E-2</v>
      </c>
      <c r="R476" s="190">
        <f>Q476*H476</f>
        <v>1.9931000000000001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226</v>
      </c>
      <c r="AT476" s="192" t="s">
        <v>167</v>
      </c>
      <c r="AU476" s="192" t="s">
        <v>79</v>
      </c>
      <c r="AY476" s="20" t="s">
        <v>165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79</v>
      </c>
      <c r="BK476" s="193">
        <f>ROUND(I476*H476,2)</f>
        <v>0</v>
      </c>
      <c r="BL476" s="20" t="s">
        <v>226</v>
      </c>
      <c r="BM476" s="192" t="s">
        <v>6579</v>
      </c>
    </row>
    <row r="477" spans="1:65" s="2" customFormat="1" ht="11.25">
      <c r="A477" s="37"/>
      <c r="B477" s="38"/>
      <c r="C477" s="39"/>
      <c r="D477" s="194" t="s">
        <v>172</v>
      </c>
      <c r="E477" s="39"/>
      <c r="F477" s="195" t="s">
        <v>6580</v>
      </c>
      <c r="G477" s="39"/>
      <c r="H477" s="39"/>
      <c r="I477" s="196"/>
      <c r="J477" s="39"/>
      <c r="K477" s="39"/>
      <c r="L477" s="42"/>
      <c r="M477" s="197"/>
      <c r="N477" s="198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172</v>
      </c>
      <c r="AU477" s="20" t="s">
        <v>79</v>
      </c>
    </row>
    <row r="478" spans="1:65" s="13" customFormat="1" ht="11.25">
      <c r="B478" s="199"/>
      <c r="C478" s="200"/>
      <c r="D478" s="201" t="s">
        <v>181</v>
      </c>
      <c r="E478" s="202" t="s">
        <v>19</v>
      </c>
      <c r="F478" s="203" t="s">
        <v>6581</v>
      </c>
      <c r="G478" s="200"/>
      <c r="H478" s="204">
        <v>22.5</v>
      </c>
      <c r="I478" s="205"/>
      <c r="J478" s="200"/>
      <c r="K478" s="200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181</v>
      </c>
      <c r="AU478" s="210" t="s">
        <v>79</v>
      </c>
      <c r="AV478" s="13" t="s">
        <v>79</v>
      </c>
      <c r="AW478" s="13" t="s">
        <v>31</v>
      </c>
      <c r="AX478" s="13" t="s">
        <v>69</v>
      </c>
      <c r="AY478" s="210" t="s">
        <v>165</v>
      </c>
    </row>
    <row r="479" spans="1:65" s="13" customFormat="1" ht="11.25">
      <c r="B479" s="199"/>
      <c r="C479" s="200"/>
      <c r="D479" s="201" t="s">
        <v>181</v>
      </c>
      <c r="E479" s="202" t="s">
        <v>19</v>
      </c>
      <c r="F479" s="203" t="s">
        <v>6582</v>
      </c>
      <c r="G479" s="200"/>
      <c r="H479" s="204">
        <v>12.95</v>
      </c>
      <c r="I479" s="205"/>
      <c r="J479" s="200"/>
      <c r="K479" s="200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181</v>
      </c>
      <c r="AU479" s="210" t="s">
        <v>79</v>
      </c>
      <c r="AV479" s="13" t="s">
        <v>79</v>
      </c>
      <c r="AW479" s="13" t="s">
        <v>31</v>
      </c>
      <c r="AX479" s="13" t="s">
        <v>69</v>
      </c>
      <c r="AY479" s="210" t="s">
        <v>165</v>
      </c>
    </row>
    <row r="480" spans="1:65" s="13" customFormat="1" ht="11.25">
      <c r="B480" s="199"/>
      <c r="C480" s="200"/>
      <c r="D480" s="201" t="s">
        <v>181</v>
      </c>
      <c r="E480" s="202" t="s">
        <v>19</v>
      </c>
      <c r="F480" s="203" t="s">
        <v>6583</v>
      </c>
      <c r="G480" s="200"/>
      <c r="H480" s="204">
        <v>17</v>
      </c>
      <c r="I480" s="205"/>
      <c r="J480" s="200"/>
      <c r="K480" s="200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181</v>
      </c>
      <c r="AU480" s="210" t="s">
        <v>79</v>
      </c>
      <c r="AV480" s="13" t="s">
        <v>79</v>
      </c>
      <c r="AW480" s="13" t="s">
        <v>31</v>
      </c>
      <c r="AX480" s="13" t="s">
        <v>69</v>
      </c>
      <c r="AY480" s="210" t="s">
        <v>165</v>
      </c>
    </row>
    <row r="481" spans="1:65" s="15" customFormat="1" ht="11.25">
      <c r="B481" s="221"/>
      <c r="C481" s="222"/>
      <c r="D481" s="201" t="s">
        <v>181</v>
      </c>
      <c r="E481" s="223" t="s">
        <v>19</v>
      </c>
      <c r="F481" s="224" t="s">
        <v>184</v>
      </c>
      <c r="G481" s="222"/>
      <c r="H481" s="225">
        <v>52.45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181</v>
      </c>
      <c r="AU481" s="231" t="s">
        <v>79</v>
      </c>
      <c r="AV481" s="15" t="s">
        <v>88</v>
      </c>
      <c r="AW481" s="15" t="s">
        <v>31</v>
      </c>
      <c r="AX481" s="15" t="s">
        <v>73</v>
      </c>
      <c r="AY481" s="231" t="s">
        <v>165</v>
      </c>
    </row>
    <row r="482" spans="1:65" s="2" customFormat="1" ht="37.9" customHeight="1">
      <c r="A482" s="37"/>
      <c r="B482" s="38"/>
      <c r="C482" s="181" t="s">
        <v>1106</v>
      </c>
      <c r="D482" s="181" t="s">
        <v>167</v>
      </c>
      <c r="E482" s="182" t="s">
        <v>6584</v>
      </c>
      <c r="F482" s="183" t="s">
        <v>6585</v>
      </c>
      <c r="G482" s="184" t="s">
        <v>290</v>
      </c>
      <c r="H482" s="185">
        <v>68</v>
      </c>
      <c r="I482" s="186"/>
      <c r="J482" s="187">
        <f>ROUND(I482*H482,2)</f>
        <v>0</v>
      </c>
      <c r="K482" s="183" t="s">
        <v>171</v>
      </c>
      <c r="L482" s="42"/>
      <c r="M482" s="188" t="s">
        <v>19</v>
      </c>
      <c r="N482" s="189" t="s">
        <v>41</v>
      </c>
      <c r="O482" s="67"/>
      <c r="P482" s="190">
        <f>O482*H482</f>
        <v>0</v>
      </c>
      <c r="Q482" s="190">
        <v>0</v>
      </c>
      <c r="R482" s="190">
        <f>Q482*H482</f>
        <v>0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226</v>
      </c>
      <c r="AT482" s="192" t="s">
        <v>167</v>
      </c>
      <c r="AU482" s="192" t="s">
        <v>79</v>
      </c>
      <c r="AY482" s="20" t="s">
        <v>165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79</v>
      </c>
      <c r="BK482" s="193">
        <f>ROUND(I482*H482,2)</f>
        <v>0</v>
      </c>
      <c r="BL482" s="20" t="s">
        <v>226</v>
      </c>
      <c r="BM482" s="192" t="s">
        <v>1900</v>
      </c>
    </row>
    <row r="483" spans="1:65" s="2" customFormat="1" ht="11.25">
      <c r="A483" s="37"/>
      <c r="B483" s="38"/>
      <c r="C483" s="39"/>
      <c r="D483" s="194" t="s">
        <v>172</v>
      </c>
      <c r="E483" s="39"/>
      <c r="F483" s="195" t="s">
        <v>6586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172</v>
      </c>
      <c r="AU483" s="20" t="s">
        <v>79</v>
      </c>
    </row>
    <row r="484" spans="1:65" s="13" customFormat="1" ht="11.25">
      <c r="B484" s="199"/>
      <c r="C484" s="200"/>
      <c r="D484" s="201" t="s">
        <v>181</v>
      </c>
      <c r="E484" s="202" t="s">
        <v>19</v>
      </c>
      <c r="F484" s="203" t="s">
        <v>6587</v>
      </c>
      <c r="G484" s="200"/>
      <c r="H484" s="204">
        <v>68</v>
      </c>
      <c r="I484" s="205"/>
      <c r="J484" s="200"/>
      <c r="K484" s="200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181</v>
      </c>
      <c r="AU484" s="210" t="s">
        <v>79</v>
      </c>
      <c r="AV484" s="13" t="s">
        <v>79</v>
      </c>
      <c r="AW484" s="13" t="s">
        <v>31</v>
      </c>
      <c r="AX484" s="13" t="s">
        <v>69</v>
      </c>
      <c r="AY484" s="210" t="s">
        <v>165</v>
      </c>
    </row>
    <row r="485" spans="1:65" s="15" customFormat="1" ht="11.25">
      <c r="B485" s="221"/>
      <c r="C485" s="222"/>
      <c r="D485" s="201" t="s">
        <v>181</v>
      </c>
      <c r="E485" s="223" t="s">
        <v>19</v>
      </c>
      <c r="F485" s="224" t="s">
        <v>184</v>
      </c>
      <c r="G485" s="222"/>
      <c r="H485" s="225">
        <v>68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181</v>
      </c>
      <c r="AU485" s="231" t="s">
        <v>79</v>
      </c>
      <c r="AV485" s="15" t="s">
        <v>88</v>
      </c>
      <c r="AW485" s="15" t="s">
        <v>31</v>
      </c>
      <c r="AX485" s="15" t="s">
        <v>73</v>
      </c>
      <c r="AY485" s="231" t="s">
        <v>165</v>
      </c>
    </row>
    <row r="486" spans="1:65" s="2" customFormat="1" ht="37.9" customHeight="1">
      <c r="A486" s="37"/>
      <c r="B486" s="38"/>
      <c r="C486" s="181" t="s">
        <v>1824</v>
      </c>
      <c r="D486" s="181" t="s">
        <v>167</v>
      </c>
      <c r="E486" s="182" t="s">
        <v>6588</v>
      </c>
      <c r="F486" s="183" t="s">
        <v>6589</v>
      </c>
      <c r="G486" s="184" t="s">
        <v>290</v>
      </c>
      <c r="H486" s="185">
        <v>56</v>
      </c>
      <c r="I486" s="186"/>
      <c r="J486" s="187">
        <f>ROUND(I486*H486,2)</f>
        <v>0</v>
      </c>
      <c r="K486" s="183" t="s">
        <v>171</v>
      </c>
      <c r="L486" s="42"/>
      <c r="M486" s="188" t="s">
        <v>19</v>
      </c>
      <c r="N486" s="189" t="s">
        <v>41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226</v>
      </c>
      <c r="AT486" s="192" t="s">
        <v>167</v>
      </c>
      <c r="AU486" s="192" t="s">
        <v>79</v>
      </c>
      <c r="AY486" s="20" t="s">
        <v>165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79</v>
      </c>
      <c r="BK486" s="193">
        <f>ROUND(I486*H486,2)</f>
        <v>0</v>
      </c>
      <c r="BL486" s="20" t="s">
        <v>226</v>
      </c>
      <c r="BM486" s="192" t="s">
        <v>1905</v>
      </c>
    </row>
    <row r="487" spans="1:65" s="2" customFormat="1" ht="11.25">
      <c r="A487" s="37"/>
      <c r="B487" s="38"/>
      <c r="C487" s="39"/>
      <c r="D487" s="194" t="s">
        <v>172</v>
      </c>
      <c r="E487" s="39"/>
      <c r="F487" s="195" t="s">
        <v>6590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172</v>
      </c>
      <c r="AU487" s="20" t="s">
        <v>79</v>
      </c>
    </row>
    <row r="488" spans="1:65" s="13" customFormat="1" ht="11.25">
      <c r="B488" s="199"/>
      <c r="C488" s="200"/>
      <c r="D488" s="201" t="s">
        <v>181</v>
      </c>
      <c r="E488" s="202" t="s">
        <v>19</v>
      </c>
      <c r="F488" s="203" t="s">
        <v>6591</v>
      </c>
      <c r="G488" s="200"/>
      <c r="H488" s="204">
        <v>56</v>
      </c>
      <c r="I488" s="205"/>
      <c r="J488" s="200"/>
      <c r="K488" s="200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181</v>
      </c>
      <c r="AU488" s="210" t="s">
        <v>79</v>
      </c>
      <c r="AV488" s="13" t="s">
        <v>79</v>
      </c>
      <c r="AW488" s="13" t="s">
        <v>31</v>
      </c>
      <c r="AX488" s="13" t="s">
        <v>69</v>
      </c>
      <c r="AY488" s="210" t="s">
        <v>165</v>
      </c>
    </row>
    <row r="489" spans="1:65" s="15" customFormat="1" ht="11.25">
      <c r="B489" s="221"/>
      <c r="C489" s="222"/>
      <c r="D489" s="201" t="s">
        <v>181</v>
      </c>
      <c r="E489" s="223" t="s">
        <v>19</v>
      </c>
      <c r="F489" s="224" t="s">
        <v>184</v>
      </c>
      <c r="G489" s="222"/>
      <c r="H489" s="225">
        <v>56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181</v>
      </c>
      <c r="AU489" s="231" t="s">
        <v>79</v>
      </c>
      <c r="AV489" s="15" t="s">
        <v>88</v>
      </c>
      <c r="AW489" s="15" t="s">
        <v>31</v>
      </c>
      <c r="AX489" s="15" t="s">
        <v>73</v>
      </c>
      <c r="AY489" s="231" t="s">
        <v>165</v>
      </c>
    </row>
    <row r="490" spans="1:65" s="2" customFormat="1" ht="44.25" customHeight="1">
      <c r="A490" s="37"/>
      <c r="B490" s="38"/>
      <c r="C490" s="181" t="s">
        <v>1132</v>
      </c>
      <c r="D490" s="181" t="s">
        <v>167</v>
      </c>
      <c r="E490" s="182" t="s">
        <v>6592</v>
      </c>
      <c r="F490" s="183" t="s">
        <v>6593</v>
      </c>
      <c r="G490" s="184" t="s">
        <v>290</v>
      </c>
      <c r="H490" s="185">
        <v>553</v>
      </c>
      <c r="I490" s="186"/>
      <c r="J490" s="187">
        <f>ROUND(I490*H490,2)</f>
        <v>0</v>
      </c>
      <c r="K490" s="183" t="s">
        <v>171</v>
      </c>
      <c r="L490" s="42"/>
      <c r="M490" s="188" t="s">
        <v>19</v>
      </c>
      <c r="N490" s="189" t="s">
        <v>41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226</v>
      </c>
      <c r="AT490" s="192" t="s">
        <v>167</v>
      </c>
      <c r="AU490" s="192" t="s">
        <v>79</v>
      </c>
      <c r="AY490" s="20" t="s">
        <v>165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79</v>
      </c>
      <c r="BK490" s="193">
        <f>ROUND(I490*H490,2)</f>
        <v>0</v>
      </c>
      <c r="BL490" s="20" t="s">
        <v>226</v>
      </c>
      <c r="BM490" s="192" t="s">
        <v>1911</v>
      </c>
    </row>
    <row r="491" spans="1:65" s="2" customFormat="1" ht="11.25">
      <c r="A491" s="37"/>
      <c r="B491" s="38"/>
      <c r="C491" s="39"/>
      <c r="D491" s="194" t="s">
        <v>172</v>
      </c>
      <c r="E491" s="39"/>
      <c r="F491" s="195" t="s">
        <v>6594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172</v>
      </c>
      <c r="AU491" s="20" t="s">
        <v>79</v>
      </c>
    </row>
    <row r="492" spans="1:65" s="13" customFormat="1" ht="11.25">
      <c r="B492" s="199"/>
      <c r="C492" s="200"/>
      <c r="D492" s="201" t="s">
        <v>181</v>
      </c>
      <c r="E492" s="202" t="s">
        <v>19</v>
      </c>
      <c r="F492" s="203" t="s">
        <v>6595</v>
      </c>
      <c r="G492" s="200"/>
      <c r="H492" s="204">
        <v>553</v>
      </c>
      <c r="I492" s="205"/>
      <c r="J492" s="200"/>
      <c r="K492" s="200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181</v>
      </c>
      <c r="AU492" s="210" t="s">
        <v>79</v>
      </c>
      <c r="AV492" s="13" t="s">
        <v>79</v>
      </c>
      <c r="AW492" s="13" t="s">
        <v>31</v>
      </c>
      <c r="AX492" s="13" t="s">
        <v>69</v>
      </c>
      <c r="AY492" s="210" t="s">
        <v>165</v>
      </c>
    </row>
    <row r="493" spans="1:65" s="15" customFormat="1" ht="11.25">
      <c r="B493" s="221"/>
      <c r="C493" s="222"/>
      <c r="D493" s="201" t="s">
        <v>181</v>
      </c>
      <c r="E493" s="223" t="s">
        <v>19</v>
      </c>
      <c r="F493" s="224" t="s">
        <v>184</v>
      </c>
      <c r="G493" s="222"/>
      <c r="H493" s="225">
        <v>553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181</v>
      </c>
      <c r="AU493" s="231" t="s">
        <v>79</v>
      </c>
      <c r="AV493" s="15" t="s">
        <v>88</v>
      </c>
      <c r="AW493" s="15" t="s">
        <v>31</v>
      </c>
      <c r="AX493" s="15" t="s">
        <v>73</v>
      </c>
      <c r="AY493" s="231" t="s">
        <v>165</v>
      </c>
    </row>
    <row r="494" spans="1:65" s="2" customFormat="1" ht="49.15" customHeight="1">
      <c r="A494" s="37"/>
      <c r="B494" s="38"/>
      <c r="C494" s="181" t="s">
        <v>1833</v>
      </c>
      <c r="D494" s="181" t="s">
        <v>167</v>
      </c>
      <c r="E494" s="182" t="s">
        <v>6596</v>
      </c>
      <c r="F494" s="183" t="s">
        <v>6597</v>
      </c>
      <c r="G494" s="184" t="s">
        <v>256</v>
      </c>
      <c r="H494" s="185">
        <v>10</v>
      </c>
      <c r="I494" s="186"/>
      <c r="J494" s="187">
        <f>ROUND(I494*H494,2)</f>
        <v>0</v>
      </c>
      <c r="K494" s="183" t="s">
        <v>171</v>
      </c>
      <c r="L494" s="42"/>
      <c r="M494" s="188" t="s">
        <v>19</v>
      </c>
      <c r="N494" s="189" t="s">
        <v>41</v>
      </c>
      <c r="O494" s="67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2" t="s">
        <v>226</v>
      </c>
      <c r="AT494" s="192" t="s">
        <v>167</v>
      </c>
      <c r="AU494" s="192" t="s">
        <v>79</v>
      </c>
      <c r="AY494" s="20" t="s">
        <v>165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0" t="s">
        <v>79</v>
      </c>
      <c r="BK494" s="193">
        <f>ROUND(I494*H494,2)</f>
        <v>0</v>
      </c>
      <c r="BL494" s="20" t="s">
        <v>226</v>
      </c>
      <c r="BM494" s="192" t="s">
        <v>1915</v>
      </c>
    </row>
    <row r="495" spans="1:65" s="2" customFormat="1" ht="11.25">
      <c r="A495" s="37"/>
      <c r="B495" s="38"/>
      <c r="C495" s="39"/>
      <c r="D495" s="194" t="s">
        <v>172</v>
      </c>
      <c r="E495" s="39"/>
      <c r="F495" s="195" t="s">
        <v>6598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172</v>
      </c>
      <c r="AU495" s="20" t="s">
        <v>79</v>
      </c>
    </row>
    <row r="496" spans="1:65" s="2" customFormat="1" ht="24.2" customHeight="1">
      <c r="A496" s="37"/>
      <c r="B496" s="38"/>
      <c r="C496" s="181" t="s">
        <v>1136</v>
      </c>
      <c r="D496" s="181" t="s">
        <v>167</v>
      </c>
      <c r="E496" s="182" t="s">
        <v>535</v>
      </c>
      <c r="F496" s="183" t="s">
        <v>536</v>
      </c>
      <c r="G496" s="184" t="s">
        <v>537</v>
      </c>
      <c r="H496" s="185">
        <v>21</v>
      </c>
      <c r="I496" s="186"/>
      <c r="J496" s="187">
        <f>ROUND(I496*H496,2)</f>
        <v>0</v>
      </c>
      <c r="K496" s="183" t="s">
        <v>171</v>
      </c>
      <c r="L496" s="42"/>
      <c r="M496" s="188" t="s">
        <v>19</v>
      </c>
      <c r="N496" s="189" t="s">
        <v>41</v>
      </c>
      <c r="O496" s="67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226</v>
      </c>
      <c r="AT496" s="192" t="s">
        <v>167</v>
      </c>
      <c r="AU496" s="192" t="s">
        <v>79</v>
      </c>
      <c r="AY496" s="20" t="s">
        <v>165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79</v>
      </c>
      <c r="BK496" s="193">
        <f>ROUND(I496*H496,2)</f>
        <v>0</v>
      </c>
      <c r="BL496" s="20" t="s">
        <v>226</v>
      </c>
      <c r="BM496" s="192" t="s">
        <v>1919</v>
      </c>
    </row>
    <row r="497" spans="1:65" s="2" customFormat="1" ht="11.25">
      <c r="A497" s="37"/>
      <c r="B497" s="38"/>
      <c r="C497" s="39"/>
      <c r="D497" s="194" t="s">
        <v>172</v>
      </c>
      <c r="E497" s="39"/>
      <c r="F497" s="195" t="s">
        <v>539</v>
      </c>
      <c r="G497" s="39"/>
      <c r="H497" s="39"/>
      <c r="I497" s="196"/>
      <c r="J497" s="39"/>
      <c r="K497" s="39"/>
      <c r="L497" s="42"/>
      <c r="M497" s="197"/>
      <c r="N497" s="198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172</v>
      </c>
      <c r="AU497" s="20" t="s">
        <v>79</v>
      </c>
    </row>
    <row r="498" spans="1:65" s="13" customFormat="1" ht="11.25">
      <c r="B498" s="199"/>
      <c r="C498" s="200"/>
      <c r="D498" s="201" t="s">
        <v>181</v>
      </c>
      <c r="E498" s="202" t="s">
        <v>19</v>
      </c>
      <c r="F498" s="203" t="s">
        <v>6599</v>
      </c>
      <c r="G498" s="200"/>
      <c r="H498" s="204">
        <v>21</v>
      </c>
      <c r="I498" s="205"/>
      <c r="J498" s="200"/>
      <c r="K498" s="200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181</v>
      </c>
      <c r="AU498" s="210" t="s">
        <v>79</v>
      </c>
      <c r="AV498" s="13" t="s">
        <v>79</v>
      </c>
      <c r="AW498" s="13" t="s">
        <v>31</v>
      </c>
      <c r="AX498" s="13" t="s">
        <v>69</v>
      </c>
      <c r="AY498" s="210" t="s">
        <v>165</v>
      </c>
    </row>
    <row r="499" spans="1:65" s="15" customFormat="1" ht="11.25">
      <c r="B499" s="221"/>
      <c r="C499" s="222"/>
      <c r="D499" s="201" t="s">
        <v>181</v>
      </c>
      <c r="E499" s="223" t="s">
        <v>19</v>
      </c>
      <c r="F499" s="224" t="s">
        <v>184</v>
      </c>
      <c r="G499" s="222"/>
      <c r="H499" s="225">
        <v>21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181</v>
      </c>
      <c r="AU499" s="231" t="s">
        <v>79</v>
      </c>
      <c r="AV499" s="15" t="s">
        <v>88</v>
      </c>
      <c r="AW499" s="15" t="s">
        <v>31</v>
      </c>
      <c r="AX499" s="15" t="s">
        <v>73</v>
      </c>
      <c r="AY499" s="231" t="s">
        <v>165</v>
      </c>
    </row>
    <row r="500" spans="1:65" s="2" customFormat="1" ht="37.9" customHeight="1">
      <c r="A500" s="37"/>
      <c r="B500" s="38"/>
      <c r="C500" s="181" t="s">
        <v>1842</v>
      </c>
      <c r="D500" s="181" t="s">
        <v>167</v>
      </c>
      <c r="E500" s="182" t="s">
        <v>6600</v>
      </c>
      <c r="F500" s="183" t="s">
        <v>6601</v>
      </c>
      <c r="G500" s="184" t="s">
        <v>537</v>
      </c>
      <c r="H500" s="185">
        <v>219</v>
      </c>
      <c r="I500" s="186"/>
      <c r="J500" s="187">
        <f>ROUND(I500*H500,2)</f>
        <v>0</v>
      </c>
      <c r="K500" s="183" t="s">
        <v>171</v>
      </c>
      <c r="L500" s="42"/>
      <c r="M500" s="188" t="s">
        <v>19</v>
      </c>
      <c r="N500" s="189" t="s">
        <v>41</v>
      </c>
      <c r="O500" s="67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2" t="s">
        <v>226</v>
      </c>
      <c r="AT500" s="192" t="s">
        <v>167</v>
      </c>
      <c r="AU500" s="192" t="s">
        <v>79</v>
      </c>
      <c r="AY500" s="20" t="s">
        <v>165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0" t="s">
        <v>79</v>
      </c>
      <c r="BK500" s="193">
        <f>ROUND(I500*H500,2)</f>
        <v>0</v>
      </c>
      <c r="BL500" s="20" t="s">
        <v>226</v>
      </c>
      <c r="BM500" s="192" t="s">
        <v>1923</v>
      </c>
    </row>
    <row r="501" spans="1:65" s="2" customFormat="1" ht="11.25">
      <c r="A501" s="37"/>
      <c r="B501" s="38"/>
      <c r="C501" s="39"/>
      <c r="D501" s="194" t="s">
        <v>172</v>
      </c>
      <c r="E501" s="39"/>
      <c r="F501" s="195" t="s">
        <v>6602</v>
      </c>
      <c r="G501" s="39"/>
      <c r="H501" s="39"/>
      <c r="I501" s="196"/>
      <c r="J501" s="39"/>
      <c r="K501" s="39"/>
      <c r="L501" s="42"/>
      <c r="M501" s="197"/>
      <c r="N501" s="198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172</v>
      </c>
      <c r="AU501" s="20" t="s">
        <v>79</v>
      </c>
    </row>
    <row r="502" spans="1:65" s="13" customFormat="1" ht="11.25">
      <c r="B502" s="199"/>
      <c r="C502" s="200"/>
      <c r="D502" s="201" t="s">
        <v>181</v>
      </c>
      <c r="E502" s="202" t="s">
        <v>19</v>
      </c>
      <c r="F502" s="203" t="s">
        <v>6603</v>
      </c>
      <c r="G502" s="200"/>
      <c r="H502" s="204">
        <v>219</v>
      </c>
      <c r="I502" s="205"/>
      <c r="J502" s="200"/>
      <c r="K502" s="200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181</v>
      </c>
      <c r="AU502" s="210" t="s">
        <v>79</v>
      </c>
      <c r="AV502" s="13" t="s">
        <v>79</v>
      </c>
      <c r="AW502" s="13" t="s">
        <v>31</v>
      </c>
      <c r="AX502" s="13" t="s">
        <v>69</v>
      </c>
      <c r="AY502" s="210" t="s">
        <v>165</v>
      </c>
    </row>
    <row r="503" spans="1:65" s="15" customFormat="1" ht="11.25">
      <c r="B503" s="221"/>
      <c r="C503" s="222"/>
      <c r="D503" s="201" t="s">
        <v>181</v>
      </c>
      <c r="E503" s="223" t="s">
        <v>19</v>
      </c>
      <c r="F503" s="224" t="s">
        <v>184</v>
      </c>
      <c r="G503" s="222"/>
      <c r="H503" s="225">
        <v>219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181</v>
      </c>
      <c r="AU503" s="231" t="s">
        <v>79</v>
      </c>
      <c r="AV503" s="15" t="s">
        <v>88</v>
      </c>
      <c r="AW503" s="15" t="s">
        <v>31</v>
      </c>
      <c r="AX503" s="15" t="s">
        <v>73</v>
      </c>
      <c r="AY503" s="231" t="s">
        <v>165</v>
      </c>
    </row>
    <row r="504" spans="1:65" s="2" customFormat="1" ht="16.5" customHeight="1">
      <c r="A504" s="37"/>
      <c r="B504" s="38"/>
      <c r="C504" s="233" t="s">
        <v>1144</v>
      </c>
      <c r="D504" s="233" t="s">
        <v>502</v>
      </c>
      <c r="E504" s="234" t="s">
        <v>6604</v>
      </c>
      <c r="F504" s="235" t="s">
        <v>6605</v>
      </c>
      <c r="G504" s="236" t="s">
        <v>6606</v>
      </c>
      <c r="H504" s="237">
        <v>1</v>
      </c>
      <c r="I504" s="238"/>
      <c r="J504" s="239">
        <f>ROUND(I504*H504,2)</f>
        <v>0</v>
      </c>
      <c r="K504" s="235" t="s">
        <v>3997</v>
      </c>
      <c r="L504" s="240"/>
      <c r="M504" s="241" t="s">
        <v>19</v>
      </c>
      <c r="N504" s="242" t="s">
        <v>41</v>
      </c>
      <c r="O504" s="67"/>
      <c r="P504" s="190">
        <f>O504*H504</f>
        <v>0</v>
      </c>
      <c r="Q504" s="190">
        <v>0</v>
      </c>
      <c r="R504" s="190">
        <f>Q504*H504</f>
        <v>0</v>
      </c>
      <c r="S504" s="190">
        <v>0</v>
      </c>
      <c r="T504" s="191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2" t="s">
        <v>297</v>
      </c>
      <c r="AT504" s="192" t="s">
        <v>502</v>
      </c>
      <c r="AU504" s="192" t="s">
        <v>79</v>
      </c>
      <c r="AY504" s="20" t="s">
        <v>165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20" t="s">
        <v>79</v>
      </c>
      <c r="BK504" s="193">
        <f>ROUND(I504*H504,2)</f>
        <v>0</v>
      </c>
      <c r="BL504" s="20" t="s">
        <v>226</v>
      </c>
      <c r="BM504" s="192" t="s">
        <v>1927</v>
      </c>
    </row>
    <row r="505" spans="1:65" s="2" customFormat="1" ht="24.2" customHeight="1">
      <c r="A505" s="37"/>
      <c r="B505" s="38"/>
      <c r="C505" s="181" t="s">
        <v>1849</v>
      </c>
      <c r="D505" s="181" t="s">
        <v>167</v>
      </c>
      <c r="E505" s="182" t="s">
        <v>6607</v>
      </c>
      <c r="F505" s="183" t="s">
        <v>6608</v>
      </c>
      <c r="G505" s="184" t="s">
        <v>537</v>
      </c>
      <c r="H505" s="185">
        <v>95</v>
      </c>
      <c r="I505" s="186"/>
      <c r="J505" s="187">
        <f>ROUND(I505*H505,2)</f>
        <v>0</v>
      </c>
      <c r="K505" s="183" t="s">
        <v>171</v>
      </c>
      <c r="L505" s="42"/>
      <c r="M505" s="188" t="s">
        <v>19</v>
      </c>
      <c r="N505" s="189" t="s">
        <v>41</v>
      </c>
      <c r="O505" s="67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2" t="s">
        <v>226</v>
      </c>
      <c r="AT505" s="192" t="s">
        <v>167</v>
      </c>
      <c r="AU505" s="192" t="s">
        <v>79</v>
      </c>
      <c r="AY505" s="20" t="s">
        <v>165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0" t="s">
        <v>79</v>
      </c>
      <c r="BK505" s="193">
        <f>ROUND(I505*H505,2)</f>
        <v>0</v>
      </c>
      <c r="BL505" s="20" t="s">
        <v>226</v>
      </c>
      <c r="BM505" s="192" t="s">
        <v>1931</v>
      </c>
    </row>
    <row r="506" spans="1:65" s="2" customFormat="1" ht="11.25">
      <c r="A506" s="37"/>
      <c r="B506" s="38"/>
      <c r="C506" s="39"/>
      <c r="D506" s="194" t="s">
        <v>172</v>
      </c>
      <c r="E506" s="39"/>
      <c r="F506" s="195" t="s">
        <v>6609</v>
      </c>
      <c r="G506" s="39"/>
      <c r="H506" s="39"/>
      <c r="I506" s="196"/>
      <c r="J506" s="39"/>
      <c r="K506" s="39"/>
      <c r="L506" s="42"/>
      <c r="M506" s="197"/>
      <c r="N506" s="198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172</v>
      </c>
      <c r="AU506" s="20" t="s">
        <v>79</v>
      </c>
    </row>
    <row r="507" spans="1:65" s="13" customFormat="1" ht="11.25">
      <c r="B507" s="199"/>
      <c r="C507" s="200"/>
      <c r="D507" s="201" t="s">
        <v>181</v>
      </c>
      <c r="E507" s="202" t="s">
        <v>19</v>
      </c>
      <c r="F507" s="203" t="s">
        <v>6610</v>
      </c>
      <c r="G507" s="200"/>
      <c r="H507" s="204">
        <v>95</v>
      </c>
      <c r="I507" s="205"/>
      <c r="J507" s="200"/>
      <c r="K507" s="200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181</v>
      </c>
      <c r="AU507" s="210" t="s">
        <v>79</v>
      </c>
      <c r="AV507" s="13" t="s">
        <v>79</v>
      </c>
      <c r="AW507" s="13" t="s">
        <v>31</v>
      </c>
      <c r="AX507" s="13" t="s">
        <v>69</v>
      </c>
      <c r="AY507" s="210" t="s">
        <v>165</v>
      </c>
    </row>
    <row r="508" spans="1:65" s="15" customFormat="1" ht="11.25">
      <c r="B508" s="221"/>
      <c r="C508" s="222"/>
      <c r="D508" s="201" t="s">
        <v>181</v>
      </c>
      <c r="E508" s="223" t="s">
        <v>19</v>
      </c>
      <c r="F508" s="224" t="s">
        <v>184</v>
      </c>
      <c r="G508" s="222"/>
      <c r="H508" s="225">
        <v>95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181</v>
      </c>
      <c r="AU508" s="231" t="s">
        <v>79</v>
      </c>
      <c r="AV508" s="15" t="s">
        <v>88</v>
      </c>
      <c r="AW508" s="15" t="s">
        <v>31</v>
      </c>
      <c r="AX508" s="15" t="s">
        <v>73</v>
      </c>
      <c r="AY508" s="231" t="s">
        <v>165</v>
      </c>
    </row>
    <row r="509" spans="1:65" s="2" customFormat="1" ht="16.5" customHeight="1">
      <c r="A509" s="37"/>
      <c r="B509" s="38"/>
      <c r="C509" s="181" t="s">
        <v>1147</v>
      </c>
      <c r="D509" s="181" t="s">
        <v>167</v>
      </c>
      <c r="E509" s="182" t="s">
        <v>6611</v>
      </c>
      <c r="F509" s="183" t="s">
        <v>6612</v>
      </c>
      <c r="G509" s="184" t="s">
        <v>6606</v>
      </c>
      <c r="H509" s="185">
        <v>1</v>
      </c>
      <c r="I509" s="186"/>
      <c r="J509" s="187">
        <f>ROUND(I509*H509,2)</f>
        <v>0</v>
      </c>
      <c r="K509" s="183" t="s">
        <v>171</v>
      </c>
      <c r="L509" s="42"/>
      <c r="M509" s="188" t="s">
        <v>19</v>
      </c>
      <c r="N509" s="189" t="s">
        <v>41</v>
      </c>
      <c r="O509" s="67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226</v>
      </c>
      <c r="AT509" s="192" t="s">
        <v>167</v>
      </c>
      <c r="AU509" s="192" t="s">
        <v>79</v>
      </c>
      <c r="AY509" s="20" t="s">
        <v>165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79</v>
      </c>
      <c r="BK509" s="193">
        <f>ROUND(I509*H509,2)</f>
        <v>0</v>
      </c>
      <c r="BL509" s="20" t="s">
        <v>226</v>
      </c>
      <c r="BM509" s="192" t="s">
        <v>1935</v>
      </c>
    </row>
    <row r="510" spans="1:65" s="2" customFormat="1" ht="11.25">
      <c r="A510" s="37"/>
      <c r="B510" s="38"/>
      <c r="C510" s="39"/>
      <c r="D510" s="194" t="s">
        <v>172</v>
      </c>
      <c r="E510" s="39"/>
      <c r="F510" s="195" t="s">
        <v>6613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172</v>
      </c>
      <c r="AU510" s="20" t="s">
        <v>79</v>
      </c>
    </row>
    <row r="511" spans="1:65" s="13" customFormat="1" ht="22.5">
      <c r="B511" s="199"/>
      <c r="C511" s="200"/>
      <c r="D511" s="201" t="s">
        <v>181</v>
      </c>
      <c r="E511" s="202" t="s">
        <v>19</v>
      </c>
      <c r="F511" s="203" t="s">
        <v>6614</v>
      </c>
      <c r="G511" s="200"/>
      <c r="H511" s="204">
        <v>1</v>
      </c>
      <c r="I511" s="205"/>
      <c r="J511" s="200"/>
      <c r="K511" s="200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181</v>
      </c>
      <c r="AU511" s="210" t="s">
        <v>79</v>
      </c>
      <c r="AV511" s="13" t="s">
        <v>79</v>
      </c>
      <c r="AW511" s="13" t="s">
        <v>31</v>
      </c>
      <c r="AX511" s="13" t="s">
        <v>69</v>
      </c>
      <c r="AY511" s="210" t="s">
        <v>165</v>
      </c>
    </row>
    <row r="512" spans="1:65" s="15" customFormat="1" ht="11.25">
      <c r="B512" s="221"/>
      <c r="C512" s="222"/>
      <c r="D512" s="201" t="s">
        <v>181</v>
      </c>
      <c r="E512" s="223" t="s">
        <v>19</v>
      </c>
      <c r="F512" s="224" t="s">
        <v>184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181</v>
      </c>
      <c r="AU512" s="231" t="s">
        <v>79</v>
      </c>
      <c r="AV512" s="15" t="s">
        <v>88</v>
      </c>
      <c r="AW512" s="15" t="s">
        <v>31</v>
      </c>
      <c r="AX512" s="15" t="s">
        <v>73</v>
      </c>
      <c r="AY512" s="231" t="s">
        <v>165</v>
      </c>
    </row>
    <row r="513" spans="1:65" s="2" customFormat="1" ht="16.5" customHeight="1">
      <c r="A513" s="37"/>
      <c r="B513" s="38"/>
      <c r="C513" s="181" t="s">
        <v>1859</v>
      </c>
      <c r="D513" s="181" t="s">
        <v>167</v>
      </c>
      <c r="E513" s="182" t="s">
        <v>6615</v>
      </c>
      <c r="F513" s="183" t="s">
        <v>6616</v>
      </c>
      <c r="G513" s="184" t="s">
        <v>6606</v>
      </c>
      <c r="H513" s="185">
        <v>1</v>
      </c>
      <c r="I513" s="186"/>
      <c r="J513" s="187">
        <f>ROUND(I513*H513,2)</f>
        <v>0</v>
      </c>
      <c r="K513" s="183" t="s">
        <v>171</v>
      </c>
      <c r="L513" s="42"/>
      <c r="M513" s="188" t="s">
        <v>19</v>
      </c>
      <c r="N513" s="189" t="s">
        <v>41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226</v>
      </c>
      <c r="AT513" s="192" t="s">
        <v>167</v>
      </c>
      <c r="AU513" s="192" t="s">
        <v>79</v>
      </c>
      <c r="AY513" s="20" t="s">
        <v>165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79</v>
      </c>
      <c r="BK513" s="193">
        <f>ROUND(I513*H513,2)</f>
        <v>0</v>
      </c>
      <c r="BL513" s="20" t="s">
        <v>226</v>
      </c>
      <c r="BM513" s="192" t="s">
        <v>1946</v>
      </c>
    </row>
    <row r="514" spans="1:65" s="2" customFormat="1" ht="11.25">
      <c r="A514" s="37"/>
      <c r="B514" s="38"/>
      <c r="C514" s="39"/>
      <c r="D514" s="194" t="s">
        <v>172</v>
      </c>
      <c r="E514" s="39"/>
      <c r="F514" s="195" t="s">
        <v>6617</v>
      </c>
      <c r="G514" s="39"/>
      <c r="H514" s="39"/>
      <c r="I514" s="196"/>
      <c r="J514" s="39"/>
      <c r="K514" s="39"/>
      <c r="L514" s="42"/>
      <c r="M514" s="197"/>
      <c r="N514" s="198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172</v>
      </c>
      <c r="AU514" s="20" t="s">
        <v>79</v>
      </c>
    </row>
    <row r="515" spans="1:65" s="13" customFormat="1" ht="11.25">
      <c r="B515" s="199"/>
      <c r="C515" s="200"/>
      <c r="D515" s="201" t="s">
        <v>181</v>
      </c>
      <c r="E515" s="202" t="s">
        <v>19</v>
      </c>
      <c r="F515" s="203" t="s">
        <v>6618</v>
      </c>
      <c r="G515" s="200"/>
      <c r="H515" s="204">
        <v>1</v>
      </c>
      <c r="I515" s="205"/>
      <c r="J515" s="200"/>
      <c r="K515" s="200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181</v>
      </c>
      <c r="AU515" s="210" t="s">
        <v>79</v>
      </c>
      <c r="AV515" s="13" t="s">
        <v>79</v>
      </c>
      <c r="AW515" s="13" t="s">
        <v>31</v>
      </c>
      <c r="AX515" s="13" t="s">
        <v>69</v>
      </c>
      <c r="AY515" s="210" t="s">
        <v>165</v>
      </c>
    </row>
    <row r="516" spans="1:65" s="15" customFormat="1" ht="11.25">
      <c r="B516" s="221"/>
      <c r="C516" s="222"/>
      <c r="D516" s="201" t="s">
        <v>181</v>
      </c>
      <c r="E516" s="223" t="s">
        <v>19</v>
      </c>
      <c r="F516" s="224" t="s">
        <v>184</v>
      </c>
      <c r="G516" s="222"/>
      <c r="H516" s="225">
        <v>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181</v>
      </c>
      <c r="AU516" s="231" t="s">
        <v>79</v>
      </c>
      <c r="AV516" s="15" t="s">
        <v>88</v>
      </c>
      <c r="AW516" s="15" t="s">
        <v>31</v>
      </c>
      <c r="AX516" s="15" t="s">
        <v>73</v>
      </c>
      <c r="AY516" s="231" t="s">
        <v>165</v>
      </c>
    </row>
    <row r="517" spans="1:65" s="2" customFormat="1" ht="16.5" customHeight="1">
      <c r="A517" s="37"/>
      <c r="B517" s="38"/>
      <c r="C517" s="181" t="s">
        <v>1184</v>
      </c>
      <c r="D517" s="181" t="s">
        <v>167</v>
      </c>
      <c r="E517" s="182" t="s">
        <v>6619</v>
      </c>
      <c r="F517" s="183" t="s">
        <v>6620</v>
      </c>
      <c r="G517" s="184" t="s">
        <v>6606</v>
      </c>
      <c r="H517" s="185">
        <v>1</v>
      </c>
      <c r="I517" s="186"/>
      <c r="J517" s="187">
        <f>ROUND(I517*H517,2)</f>
        <v>0</v>
      </c>
      <c r="K517" s="183" t="s">
        <v>171</v>
      </c>
      <c r="L517" s="42"/>
      <c r="M517" s="188" t="s">
        <v>19</v>
      </c>
      <c r="N517" s="189" t="s">
        <v>41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226</v>
      </c>
      <c r="AT517" s="192" t="s">
        <v>167</v>
      </c>
      <c r="AU517" s="192" t="s">
        <v>79</v>
      </c>
      <c r="AY517" s="20" t="s">
        <v>165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79</v>
      </c>
      <c r="BK517" s="193">
        <f>ROUND(I517*H517,2)</f>
        <v>0</v>
      </c>
      <c r="BL517" s="20" t="s">
        <v>226</v>
      </c>
      <c r="BM517" s="192" t="s">
        <v>1951</v>
      </c>
    </row>
    <row r="518" spans="1:65" s="2" customFormat="1" ht="11.25">
      <c r="A518" s="37"/>
      <c r="B518" s="38"/>
      <c r="C518" s="39"/>
      <c r="D518" s="194" t="s">
        <v>172</v>
      </c>
      <c r="E518" s="39"/>
      <c r="F518" s="195" t="s">
        <v>6621</v>
      </c>
      <c r="G518" s="39"/>
      <c r="H518" s="39"/>
      <c r="I518" s="196"/>
      <c r="J518" s="39"/>
      <c r="K518" s="39"/>
      <c r="L518" s="42"/>
      <c r="M518" s="197"/>
      <c r="N518" s="198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172</v>
      </c>
      <c r="AU518" s="20" t="s">
        <v>79</v>
      </c>
    </row>
    <row r="519" spans="1:65" s="13" customFormat="1" ht="11.25">
      <c r="B519" s="199"/>
      <c r="C519" s="200"/>
      <c r="D519" s="201" t="s">
        <v>181</v>
      </c>
      <c r="E519" s="202" t="s">
        <v>19</v>
      </c>
      <c r="F519" s="203" t="s">
        <v>6622</v>
      </c>
      <c r="G519" s="200"/>
      <c r="H519" s="204">
        <v>1</v>
      </c>
      <c r="I519" s="205"/>
      <c r="J519" s="200"/>
      <c r="K519" s="200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181</v>
      </c>
      <c r="AU519" s="210" t="s">
        <v>79</v>
      </c>
      <c r="AV519" s="13" t="s">
        <v>79</v>
      </c>
      <c r="AW519" s="13" t="s">
        <v>31</v>
      </c>
      <c r="AX519" s="13" t="s">
        <v>69</v>
      </c>
      <c r="AY519" s="210" t="s">
        <v>165</v>
      </c>
    </row>
    <row r="520" spans="1:65" s="15" customFormat="1" ht="11.25">
      <c r="B520" s="221"/>
      <c r="C520" s="222"/>
      <c r="D520" s="201" t="s">
        <v>181</v>
      </c>
      <c r="E520" s="223" t="s">
        <v>19</v>
      </c>
      <c r="F520" s="224" t="s">
        <v>184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181</v>
      </c>
      <c r="AU520" s="231" t="s">
        <v>79</v>
      </c>
      <c r="AV520" s="15" t="s">
        <v>88</v>
      </c>
      <c r="AW520" s="15" t="s">
        <v>31</v>
      </c>
      <c r="AX520" s="15" t="s">
        <v>73</v>
      </c>
      <c r="AY520" s="231" t="s">
        <v>165</v>
      </c>
    </row>
    <row r="521" spans="1:65" s="2" customFormat="1" ht="16.5" customHeight="1">
      <c r="A521" s="37"/>
      <c r="B521" s="38"/>
      <c r="C521" s="181" t="s">
        <v>1868</v>
      </c>
      <c r="D521" s="181" t="s">
        <v>167</v>
      </c>
      <c r="E521" s="182" t="s">
        <v>6623</v>
      </c>
      <c r="F521" s="183" t="s">
        <v>6624</v>
      </c>
      <c r="G521" s="184" t="s">
        <v>6606</v>
      </c>
      <c r="H521" s="185">
        <v>1</v>
      </c>
      <c r="I521" s="186"/>
      <c r="J521" s="187">
        <f>ROUND(I521*H521,2)</f>
        <v>0</v>
      </c>
      <c r="K521" s="183" t="s">
        <v>171</v>
      </c>
      <c r="L521" s="42"/>
      <c r="M521" s="188" t="s">
        <v>19</v>
      </c>
      <c r="N521" s="189" t="s">
        <v>41</v>
      </c>
      <c r="O521" s="67"/>
      <c r="P521" s="190">
        <f>O521*H521</f>
        <v>0</v>
      </c>
      <c r="Q521" s="190">
        <v>0</v>
      </c>
      <c r="R521" s="190">
        <f>Q521*H521</f>
        <v>0</v>
      </c>
      <c r="S521" s="190">
        <v>0</v>
      </c>
      <c r="T521" s="191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92" t="s">
        <v>226</v>
      </c>
      <c r="AT521" s="192" t="s">
        <v>167</v>
      </c>
      <c r="AU521" s="192" t="s">
        <v>79</v>
      </c>
      <c r="AY521" s="20" t="s">
        <v>165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0" t="s">
        <v>79</v>
      </c>
      <c r="BK521" s="193">
        <f>ROUND(I521*H521,2)</f>
        <v>0</v>
      </c>
      <c r="BL521" s="20" t="s">
        <v>226</v>
      </c>
      <c r="BM521" s="192" t="s">
        <v>1953</v>
      </c>
    </row>
    <row r="522" spans="1:65" s="2" customFormat="1" ht="11.25">
      <c r="A522" s="37"/>
      <c r="B522" s="38"/>
      <c r="C522" s="39"/>
      <c r="D522" s="194" t="s">
        <v>172</v>
      </c>
      <c r="E522" s="39"/>
      <c r="F522" s="195" t="s">
        <v>6625</v>
      </c>
      <c r="G522" s="39"/>
      <c r="H522" s="39"/>
      <c r="I522" s="196"/>
      <c r="J522" s="39"/>
      <c r="K522" s="39"/>
      <c r="L522" s="42"/>
      <c r="M522" s="197"/>
      <c r="N522" s="198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172</v>
      </c>
      <c r="AU522" s="20" t="s">
        <v>79</v>
      </c>
    </row>
    <row r="523" spans="1:65" s="13" customFormat="1" ht="11.25">
      <c r="B523" s="199"/>
      <c r="C523" s="200"/>
      <c r="D523" s="201" t="s">
        <v>181</v>
      </c>
      <c r="E523" s="202" t="s">
        <v>19</v>
      </c>
      <c r="F523" s="203" t="s">
        <v>6626</v>
      </c>
      <c r="G523" s="200"/>
      <c r="H523" s="204">
        <v>1</v>
      </c>
      <c r="I523" s="205"/>
      <c r="J523" s="200"/>
      <c r="K523" s="200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181</v>
      </c>
      <c r="AU523" s="210" t="s">
        <v>79</v>
      </c>
      <c r="AV523" s="13" t="s">
        <v>79</v>
      </c>
      <c r="AW523" s="13" t="s">
        <v>31</v>
      </c>
      <c r="AX523" s="13" t="s">
        <v>69</v>
      </c>
      <c r="AY523" s="210" t="s">
        <v>165</v>
      </c>
    </row>
    <row r="524" spans="1:65" s="15" customFormat="1" ht="11.25">
      <c r="B524" s="221"/>
      <c r="C524" s="222"/>
      <c r="D524" s="201" t="s">
        <v>181</v>
      </c>
      <c r="E524" s="223" t="s">
        <v>19</v>
      </c>
      <c r="F524" s="224" t="s">
        <v>184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181</v>
      </c>
      <c r="AU524" s="231" t="s">
        <v>79</v>
      </c>
      <c r="AV524" s="15" t="s">
        <v>88</v>
      </c>
      <c r="AW524" s="15" t="s">
        <v>31</v>
      </c>
      <c r="AX524" s="15" t="s">
        <v>73</v>
      </c>
      <c r="AY524" s="231" t="s">
        <v>165</v>
      </c>
    </row>
    <row r="525" spans="1:65" s="2" customFormat="1" ht="16.5" customHeight="1">
      <c r="A525" s="37"/>
      <c r="B525" s="38"/>
      <c r="C525" s="181" t="s">
        <v>1152</v>
      </c>
      <c r="D525" s="181" t="s">
        <v>167</v>
      </c>
      <c r="E525" s="182" t="s">
        <v>6627</v>
      </c>
      <c r="F525" s="183" t="s">
        <v>6628</v>
      </c>
      <c r="G525" s="184" t="s">
        <v>6606</v>
      </c>
      <c r="H525" s="185">
        <v>1</v>
      </c>
      <c r="I525" s="186"/>
      <c r="J525" s="187">
        <f>ROUND(I525*H525,2)</f>
        <v>0</v>
      </c>
      <c r="K525" s="183" t="s">
        <v>171</v>
      </c>
      <c r="L525" s="42"/>
      <c r="M525" s="188" t="s">
        <v>19</v>
      </c>
      <c r="N525" s="189" t="s">
        <v>41</v>
      </c>
      <c r="O525" s="67"/>
      <c r="P525" s="190">
        <f>O525*H525</f>
        <v>0</v>
      </c>
      <c r="Q525" s="190">
        <v>0</v>
      </c>
      <c r="R525" s="190">
        <f>Q525*H525</f>
        <v>0</v>
      </c>
      <c r="S525" s="190">
        <v>0</v>
      </c>
      <c r="T525" s="19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2" t="s">
        <v>226</v>
      </c>
      <c r="AT525" s="192" t="s">
        <v>167</v>
      </c>
      <c r="AU525" s="192" t="s">
        <v>79</v>
      </c>
      <c r="AY525" s="20" t="s">
        <v>165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20" t="s">
        <v>79</v>
      </c>
      <c r="BK525" s="193">
        <f>ROUND(I525*H525,2)</f>
        <v>0</v>
      </c>
      <c r="BL525" s="20" t="s">
        <v>226</v>
      </c>
      <c r="BM525" s="192" t="s">
        <v>1958</v>
      </c>
    </row>
    <row r="526" spans="1:65" s="2" customFormat="1" ht="11.25">
      <c r="A526" s="37"/>
      <c r="B526" s="38"/>
      <c r="C526" s="39"/>
      <c r="D526" s="194" t="s">
        <v>172</v>
      </c>
      <c r="E526" s="39"/>
      <c r="F526" s="195" t="s">
        <v>6629</v>
      </c>
      <c r="G526" s="39"/>
      <c r="H526" s="39"/>
      <c r="I526" s="196"/>
      <c r="J526" s="39"/>
      <c r="K526" s="39"/>
      <c r="L526" s="42"/>
      <c r="M526" s="197"/>
      <c r="N526" s="198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172</v>
      </c>
      <c r="AU526" s="20" t="s">
        <v>79</v>
      </c>
    </row>
    <row r="527" spans="1:65" s="13" customFormat="1" ht="11.25">
      <c r="B527" s="199"/>
      <c r="C527" s="200"/>
      <c r="D527" s="201" t="s">
        <v>181</v>
      </c>
      <c r="E527" s="202" t="s">
        <v>19</v>
      </c>
      <c r="F527" s="203" t="s">
        <v>6630</v>
      </c>
      <c r="G527" s="200"/>
      <c r="H527" s="204">
        <v>1</v>
      </c>
      <c r="I527" s="205"/>
      <c r="J527" s="200"/>
      <c r="K527" s="200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181</v>
      </c>
      <c r="AU527" s="210" t="s">
        <v>79</v>
      </c>
      <c r="AV527" s="13" t="s">
        <v>79</v>
      </c>
      <c r="AW527" s="13" t="s">
        <v>31</v>
      </c>
      <c r="AX527" s="13" t="s">
        <v>69</v>
      </c>
      <c r="AY527" s="210" t="s">
        <v>165</v>
      </c>
    </row>
    <row r="528" spans="1:65" s="15" customFormat="1" ht="11.25">
      <c r="B528" s="221"/>
      <c r="C528" s="222"/>
      <c r="D528" s="201" t="s">
        <v>181</v>
      </c>
      <c r="E528" s="223" t="s">
        <v>19</v>
      </c>
      <c r="F528" s="224" t="s">
        <v>184</v>
      </c>
      <c r="G528" s="222"/>
      <c r="H528" s="225">
        <v>1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181</v>
      </c>
      <c r="AU528" s="231" t="s">
        <v>79</v>
      </c>
      <c r="AV528" s="15" t="s">
        <v>88</v>
      </c>
      <c r="AW528" s="15" t="s">
        <v>31</v>
      </c>
      <c r="AX528" s="15" t="s">
        <v>73</v>
      </c>
      <c r="AY528" s="231" t="s">
        <v>165</v>
      </c>
    </row>
    <row r="529" spans="1:65" s="2" customFormat="1" ht="16.5" customHeight="1">
      <c r="A529" s="37"/>
      <c r="B529" s="38"/>
      <c r="C529" s="181" t="s">
        <v>1877</v>
      </c>
      <c r="D529" s="181" t="s">
        <v>167</v>
      </c>
      <c r="E529" s="182" t="s">
        <v>6631</v>
      </c>
      <c r="F529" s="183" t="s">
        <v>6632</v>
      </c>
      <c r="G529" s="184" t="s">
        <v>6606</v>
      </c>
      <c r="H529" s="185">
        <v>1</v>
      </c>
      <c r="I529" s="186"/>
      <c r="J529" s="187">
        <f>ROUND(I529*H529,2)</f>
        <v>0</v>
      </c>
      <c r="K529" s="183" t="s">
        <v>171</v>
      </c>
      <c r="L529" s="42"/>
      <c r="M529" s="188" t="s">
        <v>19</v>
      </c>
      <c r="N529" s="189" t="s">
        <v>41</v>
      </c>
      <c r="O529" s="67"/>
      <c r="P529" s="190">
        <f>O529*H529</f>
        <v>0</v>
      </c>
      <c r="Q529" s="190">
        <v>0</v>
      </c>
      <c r="R529" s="190">
        <f>Q529*H529</f>
        <v>0</v>
      </c>
      <c r="S529" s="190">
        <v>0</v>
      </c>
      <c r="T529" s="19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2" t="s">
        <v>226</v>
      </c>
      <c r="AT529" s="192" t="s">
        <v>167</v>
      </c>
      <c r="AU529" s="192" t="s">
        <v>79</v>
      </c>
      <c r="AY529" s="20" t="s">
        <v>165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0" t="s">
        <v>79</v>
      </c>
      <c r="BK529" s="193">
        <f>ROUND(I529*H529,2)</f>
        <v>0</v>
      </c>
      <c r="BL529" s="20" t="s">
        <v>226</v>
      </c>
      <c r="BM529" s="192" t="s">
        <v>1980</v>
      </c>
    </row>
    <row r="530" spans="1:65" s="2" customFormat="1" ht="11.25">
      <c r="A530" s="37"/>
      <c r="B530" s="38"/>
      <c r="C530" s="39"/>
      <c r="D530" s="194" t="s">
        <v>172</v>
      </c>
      <c r="E530" s="39"/>
      <c r="F530" s="195" t="s">
        <v>6633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172</v>
      </c>
      <c r="AU530" s="20" t="s">
        <v>79</v>
      </c>
    </row>
    <row r="531" spans="1:65" s="13" customFormat="1" ht="11.25">
      <c r="B531" s="199"/>
      <c r="C531" s="200"/>
      <c r="D531" s="201" t="s">
        <v>181</v>
      </c>
      <c r="E531" s="202" t="s">
        <v>19</v>
      </c>
      <c r="F531" s="203" t="s">
        <v>6634</v>
      </c>
      <c r="G531" s="200"/>
      <c r="H531" s="204">
        <v>1</v>
      </c>
      <c r="I531" s="205"/>
      <c r="J531" s="200"/>
      <c r="K531" s="200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181</v>
      </c>
      <c r="AU531" s="210" t="s">
        <v>79</v>
      </c>
      <c r="AV531" s="13" t="s">
        <v>79</v>
      </c>
      <c r="AW531" s="13" t="s">
        <v>31</v>
      </c>
      <c r="AX531" s="13" t="s">
        <v>69</v>
      </c>
      <c r="AY531" s="210" t="s">
        <v>165</v>
      </c>
    </row>
    <row r="532" spans="1:65" s="15" customFormat="1" ht="11.25">
      <c r="B532" s="221"/>
      <c r="C532" s="222"/>
      <c r="D532" s="201" t="s">
        <v>181</v>
      </c>
      <c r="E532" s="223" t="s">
        <v>19</v>
      </c>
      <c r="F532" s="224" t="s">
        <v>184</v>
      </c>
      <c r="G532" s="222"/>
      <c r="H532" s="225">
        <v>1</v>
      </c>
      <c r="I532" s="226"/>
      <c r="J532" s="222"/>
      <c r="K532" s="222"/>
      <c r="L532" s="227"/>
      <c r="M532" s="269"/>
      <c r="N532" s="270"/>
      <c r="O532" s="270"/>
      <c r="P532" s="270"/>
      <c r="Q532" s="270"/>
      <c r="R532" s="270"/>
      <c r="S532" s="270"/>
      <c r="T532" s="271"/>
      <c r="AT532" s="231" t="s">
        <v>181</v>
      </c>
      <c r="AU532" s="231" t="s">
        <v>79</v>
      </c>
      <c r="AV532" s="15" t="s">
        <v>88</v>
      </c>
      <c r="AW532" s="15" t="s">
        <v>31</v>
      </c>
      <c r="AX532" s="15" t="s">
        <v>73</v>
      </c>
      <c r="AY532" s="231" t="s">
        <v>165</v>
      </c>
    </row>
    <row r="533" spans="1:65" s="2" customFormat="1" ht="6.95" customHeight="1">
      <c r="A533" s="37"/>
      <c r="B533" s="50"/>
      <c r="C533" s="51"/>
      <c r="D533" s="51"/>
      <c r="E533" s="51"/>
      <c r="F533" s="51"/>
      <c r="G533" s="51"/>
      <c r="H533" s="51"/>
      <c r="I533" s="51"/>
      <c r="J533" s="51"/>
      <c r="K533" s="51"/>
      <c r="L533" s="42"/>
      <c r="M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</sheetData>
  <sheetProtection algorithmName="SHA-512" hashValue="t/88+dLnjYKfRKEOE4hHSUWhrl58m/OiJQHcq6CtrVBVU7SRPJFvRtut9XKZm1jW8MmhJ2yOZVzjwzZL4846rA==" saltValue="VAbgyK0FOjxys8T09ITaVfnLnx6THq7z3q+m8XSL5UEJa/GA/7lnFwITXoktmkbZLXHeMCyUOitl35slyn8SOQ==" spinCount="100000" sheet="1" objects="1" scenarios="1" formatColumns="0" formatRows="0" autoFilter="0"/>
  <autoFilter ref="C86:K53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4" r:id="rId2"/>
    <hyperlink ref="F97" r:id="rId3"/>
    <hyperlink ref="F100" r:id="rId4"/>
    <hyperlink ref="F103" r:id="rId5"/>
    <hyperlink ref="F106" r:id="rId6"/>
    <hyperlink ref="F109" r:id="rId7"/>
    <hyperlink ref="F114" r:id="rId8"/>
    <hyperlink ref="F117" r:id="rId9"/>
    <hyperlink ref="F120" r:id="rId10"/>
    <hyperlink ref="F123" r:id="rId11"/>
    <hyperlink ref="F126" r:id="rId12"/>
    <hyperlink ref="F129" r:id="rId13"/>
    <hyperlink ref="F132" r:id="rId14"/>
    <hyperlink ref="F135" r:id="rId15"/>
    <hyperlink ref="F138" r:id="rId16"/>
    <hyperlink ref="F141" r:id="rId17"/>
    <hyperlink ref="F144" r:id="rId18"/>
    <hyperlink ref="F147" r:id="rId19"/>
    <hyperlink ref="F150" r:id="rId20"/>
    <hyperlink ref="F153" r:id="rId21"/>
    <hyperlink ref="F156" r:id="rId22"/>
    <hyperlink ref="F159" r:id="rId23"/>
    <hyperlink ref="F162" r:id="rId24"/>
    <hyperlink ref="F164" r:id="rId25"/>
    <hyperlink ref="F166" r:id="rId26"/>
    <hyperlink ref="F169" r:id="rId27"/>
    <hyperlink ref="F172" r:id="rId28"/>
    <hyperlink ref="F174" r:id="rId29"/>
    <hyperlink ref="F176" r:id="rId30"/>
    <hyperlink ref="F186" r:id="rId31"/>
    <hyperlink ref="F188" r:id="rId32"/>
    <hyperlink ref="F191" r:id="rId33"/>
    <hyperlink ref="F193" r:id="rId34"/>
    <hyperlink ref="F195" r:id="rId35"/>
    <hyperlink ref="F197" r:id="rId36"/>
    <hyperlink ref="F199" r:id="rId37"/>
    <hyperlink ref="F203" r:id="rId38"/>
    <hyperlink ref="F205" r:id="rId39"/>
    <hyperlink ref="F211" r:id="rId40"/>
    <hyperlink ref="F214" r:id="rId41"/>
    <hyperlink ref="F217" r:id="rId42"/>
    <hyperlink ref="F230" r:id="rId43"/>
    <hyperlink ref="F239" r:id="rId44"/>
    <hyperlink ref="F243" r:id="rId45"/>
    <hyperlink ref="F246" r:id="rId46"/>
    <hyperlink ref="F252" r:id="rId47"/>
    <hyperlink ref="F256" r:id="rId48"/>
    <hyperlink ref="F259" r:id="rId49"/>
    <hyperlink ref="F262" r:id="rId50"/>
    <hyperlink ref="F265" r:id="rId51"/>
    <hyperlink ref="F268" r:id="rId52"/>
    <hyperlink ref="F271" r:id="rId53"/>
    <hyperlink ref="F274" r:id="rId54"/>
    <hyperlink ref="F277" r:id="rId55"/>
    <hyperlink ref="F281" r:id="rId56"/>
    <hyperlink ref="F284" r:id="rId57"/>
    <hyperlink ref="F289" r:id="rId58"/>
    <hyperlink ref="F297" r:id="rId59"/>
    <hyperlink ref="F299" r:id="rId60"/>
    <hyperlink ref="F301" r:id="rId61"/>
    <hyperlink ref="F306" r:id="rId62"/>
    <hyperlink ref="F311" r:id="rId63"/>
    <hyperlink ref="F316" r:id="rId64"/>
    <hyperlink ref="F321" r:id="rId65"/>
    <hyperlink ref="F326" r:id="rId66"/>
    <hyperlink ref="F331" r:id="rId67"/>
    <hyperlink ref="F337" r:id="rId68"/>
    <hyperlink ref="F341" r:id="rId69"/>
    <hyperlink ref="F345" r:id="rId70"/>
    <hyperlink ref="F349" r:id="rId71"/>
    <hyperlink ref="F353" r:id="rId72"/>
    <hyperlink ref="F357" r:id="rId73"/>
    <hyperlink ref="F361" r:id="rId74"/>
    <hyperlink ref="F366" r:id="rId75"/>
    <hyperlink ref="F369" r:id="rId76"/>
    <hyperlink ref="F372" r:id="rId77"/>
    <hyperlink ref="F375" r:id="rId78"/>
    <hyperlink ref="F378" r:id="rId79"/>
    <hyperlink ref="F382" r:id="rId80"/>
    <hyperlink ref="F385" r:id="rId81"/>
    <hyperlink ref="F390" r:id="rId82"/>
    <hyperlink ref="F393" r:id="rId83"/>
    <hyperlink ref="F399" r:id="rId84"/>
    <hyperlink ref="F411" r:id="rId85"/>
    <hyperlink ref="F415" r:id="rId86"/>
    <hyperlink ref="F420" r:id="rId87"/>
    <hyperlink ref="F423" r:id="rId88"/>
    <hyperlink ref="F447" r:id="rId89"/>
    <hyperlink ref="F449" r:id="rId90"/>
    <hyperlink ref="F451" r:id="rId91"/>
    <hyperlink ref="F453" r:id="rId92"/>
    <hyperlink ref="F455" r:id="rId93"/>
    <hyperlink ref="F457" r:id="rId94"/>
    <hyperlink ref="F459" r:id="rId95"/>
    <hyperlink ref="F463" r:id="rId96"/>
    <hyperlink ref="F465" r:id="rId97"/>
    <hyperlink ref="F469" r:id="rId98"/>
    <hyperlink ref="F473" r:id="rId99"/>
    <hyperlink ref="F475" r:id="rId100"/>
    <hyperlink ref="F477" r:id="rId101"/>
    <hyperlink ref="F483" r:id="rId102"/>
    <hyperlink ref="F487" r:id="rId103"/>
    <hyperlink ref="F491" r:id="rId104"/>
    <hyperlink ref="F495" r:id="rId105"/>
    <hyperlink ref="F497" r:id="rId106"/>
    <hyperlink ref="F501" r:id="rId107"/>
    <hyperlink ref="F506" r:id="rId108"/>
    <hyperlink ref="F510" r:id="rId109"/>
    <hyperlink ref="F514" r:id="rId110"/>
    <hyperlink ref="F518" r:id="rId111"/>
    <hyperlink ref="F522" r:id="rId112"/>
    <hyperlink ref="F526" r:id="rId113"/>
    <hyperlink ref="F530" r:id="rId1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6635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ROUND((SUM(BE87:BE200)),  2)</f>
        <v>0</v>
      </c>
      <c r="G35" s="37"/>
      <c r="H35" s="37"/>
      <c r="I35" s="127">
        <v>0.21</v>
      </c>
      <c r="J35" s="126">
        <f>ROUND(((SUM(BE87:BE200))*I35),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ROUND((SUM(BF87:BF200)),  2)</f>
        <v>0</v>
      </c>
      <c r="G36" s="37"/>
      <c r="H36" s="37"/>
      <c r="I36" s="127">
        <v>0.12</v>
      </c>
      <c r="J36" s="126">
        <f>ROUND(((SUM(BF87:BF200))*I36),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ROUND((SUM(BG87:BG200)),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ROUND((SUM(BH87:BH200)),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ROUND((SUM(BI87:BI200)),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5 - EPS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125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130</v>
      </c>
      <c r="E65" s="151"/>
      <c r="F65" s="151"/>
      <c r="G65" s="151"/>
      <c r="H65" s="151"/>
      <c r="I65" s="151"/>
      <c r="J65" s="152">
        <f>J89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150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6.25" customHeight="1">
      <c r="A75" s="37"/>
      <c r="B75" s="38"/>
      <c r="C75" s="39"/>
      <c r="D75" s="39"/>
      <c r="E75" s="423" t="str">
        <f>E7</f>
        <v>RC_STAVEBNÍ ÚPRAVY, PŘÍSTAVBA A NÁSTAVBA STÁVAJÍCÍHO OBJEKTU DOMOVA NARNIE V MORKŮVKÁCH</v>
      </c>
      <c r="F75" s="424"/>
      <c r="G75" s="424"/>
      <c r="H75" s="424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23" t="s">
        <v>110</v>
      </c>
      <c r="F77" s="425"/>
      <c r="G77" s="425"/>
      <c r="H77" s="425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4205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7" t="str">
        <f>E11</f>
        <v>5 - EPS</v>
      </c>
      <c r="F79" s="425"/>
      <c r="G79" s="425"/>
      <c r="H79" s="42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 xml:space="preserve"> </v>
      </c>
      <c r="G81" s="39"/>
      <c r="H81" s="39"/>
      <c r="I81" s="32" t="s">
        <v>23</v>
      </c>
      <c r="J81" s="62" t="str">
        <f>IF(J14="","",J14)</f>
        <v>19. 2. 2024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25</v>
      </c>
      <c r="D83" s="39"/>
      <c r="E83" s="39"/>
      <c r="F83" s="30" t="str">
        <f>E17</f>
        <v xml:space="preserve"> </v>
      </c>
      <c r="G83" s="39"/>
      <c r="H83" s="39"/>
      <c r="I83" s="32" t="s">
        <v>30</v>
      </c>
      <c r="J83" s="35" t="str">
        <f>E23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28</v>
      </c>
      <c r="D84" s="39"/>
      <c r="E84" s="39"/>
      <c r="F84" s="30" t="str">
        <f>IF(E20="","",E20)</f>
        <v>Vyplň údaj</v>
      </c>
      <c r="G84" s="39"/>
      <c r="H84" s="39"/>
      <c r="I84" s="32" t="s">
        <v>32</v>
      </c>
      <c r="J84" s="35" t="str">
        <f>E26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151</v>
      </c>
      <c r="D86" s="157" t="s">
        <v>54</v>
      </c>
      <c r="E86" s="157" t="s">
        <v>50</v>
      </c>
      <c r="F86" s="157" t="s">
        <v>51</v>
      </c>
      <c r="G86" s="157" t="s">
        <v>152</v>
      </c>
      <c r="H86" s="157" t="s">
        <v>153</v>
      </c>
      <c r="I86" s="157" t="s">
        <v>154</v>
      </c>
      <c r="J86" s="157" t="s">
        <v>113</v>
      </c>
      <c r="K86" s="158" t="s">
        <v>155</v>
      </c>
      <c r="L86" s="159"/>
      <c r="M86" s="71" t="s">
        <v>19</v>
      </c>
      <c r="N86" s="72" t="s">
        <v>39</v>
      </c>
      <c r="O86" s="72" t="s">
        <v>156</v>
      </c>
      <c r="P86" s="72" t="s">
        <v>157</v>
      </c>
      <c r="Q86" s="72" t="s">
        <v>158</v>
      </c>
      <c r="R86" s="72" t="s">
        <v>159</v>
      </c>
      <c r="S86" s="72" t="s">
        <v>160</v>
      </c>
      <c r="T86" s="73" t="s">
        <v>161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162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0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68</v>
      </c>
      <c r="AU87" s="20" t="s">
        <v>114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68</v>
      </c>
      <c r="E88" s="168" t="s">
        <v>1798</v>
      </c>
      <c r="F88" s="168" t="s">
        <v>1799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79</v>
      </c>
      <c r="AT88" s="177" t="s">
        <v>68</v>
      </c>
      <c r="AU88" s="177" t="s">
        <v>69</v>
      </c>
      <c r="AY88" s="176" t="s">
        <v>165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68</v>
      </c>
      <c r="E89" s="179" t="s">
        <v>2124</v>
      </c>
      <c r="F89" s="179" t="s">
        <v>2125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SUM(P90:P200)</f>
        <v>0</v>
      </c>
      <c r="Q89" s="173"/>
      <c r="R89" s="174">
        <f>SUM(R90:R200)</f>
        <v>0</v>
      </c>
      <c r="S89" s="173"/>
      <c r="T89" s="175">
        <f>SUM(T90:T200)</f>
        <v>0</v>
      </c>
      <c r="AR89" s="176" t="s">
        <v>79</v>
      </c>
      <c r="AT89" s="177" t="s">
        <v>68</v>
      </c>
      <c r="AU89" s="177" t="s">
        <v>73</v>
      </c>
      <c r="AY89" s="176" t="s">
        <v>165</v>
      </c>
      <c r="BK89" s="178">
        <f>SUM(BK90:BK200)</f>
        <v>0</v>
      </c>
    </row>
    <row r="90" spans="1:65" s="2" customFormat="1" ht="21.75" customHeight="1">
      <c r="A90" s="37"/>
      <c r="B90" s="38"/>
      <c r="C90" s="181" t="s">
        <v>73</v>
      </c>
      <c r="D90" s="181" t="s">
        <v>167</v>
      </c>
      <c r="E90" s="182" t="s">
        <v>6636</v>
      </c>
      <c r="F90" s="183" t="s">
        <v>6637</v>
      </c>
      <c r="G90" s="184" t="s">
        <v>290</v>
      </c>
      <c r="H90" s="185">
        <v>1</v>
      </c>
      <c r="I90" s="186"/>
      <c r="J90" s="187">
        <f>ROUND(I90*H90,2)</f>
        <v>0</v>
      </c>
      <c r="K90" s="183" t="s">
        <v>171</v>
      </c>
      <c r="L90" s="42"/>
      <c r="M90" s="188" t="s">
        <v>19</v>
      </c>
      <c r="N90" s="189" t="s">
        <v>41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226</v>
      </c>
      <c r="AT90" s="192" t="s">
        <v>167</v>
      </c>
      <c r="AU90" s="192" t="s">
        <v>79</v>
      </c>
      <c r="AY90" s="20" t="s">
        <v>165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226</v>
      </c>
      <c r="BM90" s="192" t="s">
        <v>79</v>
      </c>
    </row>
    <row r="91" spans="1:65" s="2" customFormat="1" ht="11.25">
      <c r="A91" s="37"/>
      <c r="B91" s="38"/>
      <c r="C91" s="39"/>
      <c r="D91" s="194" t="s">
        <v>172</v>
      </c>
      <c r="E91" s="39"/>
      <c r="F91" s="195" t="s">
        <v>6638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172</v>
      </c>
      <c r="AU91" s="20" t="s">
        <v>79</v>
      </c>
    </row>
    <row r="92" spans="1:65" s="2" customFormat="1" ht="24.2" customHeight="1">
      <c r="A92" s="37"/>
      <c r="B92" s="38"/>
      <c r="C92" s="233" t="s">
        <v>79</v>
      </c>
      <c r="D92" s="233" t="s">
        <v>502</v>
      </c>
      <c r="E92" s="234" t="s">
        <v>6639</v>
      </c>
      <c r="F92" s="235" t="s">
        <v>6640</v>
      </c>
      <c r="G92" s="236" t="s">
        <v>290</v>
      </c>
      <c r="H92" s="237">
        <v>1</v>
      </c>
      <c r="I92" s="238"/>
      <c r="J92" s="239">
        <f>ROUND(I92*H92,2)</f>
        <v>0</v>
      </c>
      <c r="K92" s="235" t="s">
        <v>171</v>
      </c>
      <c r="L92" s="240"/>
      <c r="M92" s="241" t="s">
        <v>19</v>
      </c>
      <c r="N92" s="242" t="s">
        <v>41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297</v>
      </c>
      <c r="AT92" s="192" t="s">
        <v>502</v>
      </c>
      <c r="AU92" s="192" t="s">
        <v>79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79</v>
      </c>
      <c r="BK92" s="193">
        <f>ROUND(I92*H92,2)</f>
        <v>0</v>
      </c>
      <c r="BL92" s="20" t="s">
        <v>226</v>
      </c>
      <c r="BM92" s="192" t="s">
        <v>88</v>
      </c>
    </row>
    <row r="93" spans="1:65" s="2" customFormat="1" ht="24.2" customHeight="1">
      <c r="A93" s="37"/>
      <c r="B93" s="38"/>
      <c r="C93" s="181" t="s">
        <v>85</v>
      </c>
      <c r="D93" s="181" t="s">
        <v>167</v>
      </c>
      <c r="E93" s="182" t="s">
        <v>6641</v>
      </c>
      <c r="F93" s="183" t="s">
        <v>6642</v>
      </c>
      <c r="G93" s="184" t="s">
        <v>290</v>
      </c>
      <c r="H93" s="185">
        <v>3</v>
      </c>
      <c r="I93" s="186"/>
      <c r="J93" s="187">
        <f>ROUND(I93*H93,2)</f>
        <v>0</v>
      </c>
      <c r="K93" s="183" t="s">
        <v>171</v>
      </c>
      <c r="L93" s="42"/>
      <c r="M93" s="188" t="s">
        <v>19</v>
      </c>
      <c r="N93" s="189" t="s">
        <v>41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226</v>
      </c>
      <c r="AT93" s="192" t="s">
        <v>167</v>
      </c>
      <c r="AU93" s="192" t="s">
        <v>79</v>
      </c>
      <c r="AY93" s="20" t="s">
        <v>165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226</v>
      </c>
      <c r="BM93" s="192" t="s">
        <v>94</v>
      </c>
    </row>
    <row r="94" spans="1:65" s="2" customFormat="1" ht="11.25">
      <c r="A94" s="37"/>
      <c r="B94" s="38"/>
      <c r="C94" s="39"/>
      <c r="D94" s="194" t="s">
        <v>172</v>
      </c>
      <c r="E94" s="39"/>
      <c r="F94" s="195" t="s">
        <v>6643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172</v>
      </c>
      <c r="AU94" s="20" t="s">
        <v>79</v>
      </c>
    </row>
    <row r="95" spans="1:65" s="2" customFormat="1" ht="24.2" customHeight="1">
      <c r="A95" s="37"/>
      <c r="B95" s="38"/>
      <c r="C95" s="233" t="s">
        <v>88</v>
      </c>
      <c r="D95" s="233" t="s">
        <v>502</v>
      </c>
      <c r="E95" s="234" t="s">
        <v>6644</v>
      </c>
      <c r="F95" s="235" t="s">
        <v>6645</v>
      </c>
      <c r="G95" s="236" t="s">
        <v>290</v>
      </c>
      <c r="H95" s="237">
        <v>3</v>
      </c>
      <c r="I95" s="238"/>
      <c r="J95" s="239">
        <f>ROUND(I95*H95,2)</f>
        <v>0</v>
      </c>
      <c r="K95" s="235" t="s">
        <v>171</v>
      </c>
      <c r="L95" s="240"/>
      <c r="M95" s="241" t="s">
        <v>19</v>
      </c>
      <c r="N95" s="242" t="s">
        <v>41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297</v>
      </c>
      <c r="AT95" s="192" t="s">
        <v>502</v>
      </c>
      <c r="AU95" s="192" t="s">
        <v>79</v>
      </c>
      <c r="AY95" s="20" t="s">
        <v>165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79</v>
      </c>
      <c r="BK95" s="193">
        <f>ROUND(I95*H95,2)</f>
        <v>0</v>
      </c>
      <c r="BL95" s="20" t="s">
        <v>226</v>
      </c>
      <c r="BM95" s="192" t="s">
        <v>192</v>
      </c>
    </row>
    <row r="96" spans="1:65" s="2" customFormat="1" ht="21.75" customHeight="1">
      <c r="A96" s="37"/>
      <c r="B96" s="38"/>
      <c r="C96" s="181" t="s">
        <v>91</v>
      </c>
      <c r="D96" s="181" t="s">
        <v>167</v>
      </c>
      <c r="E96" s="182" t="s">
        <v>6646</v>
      </c>
      <c r="F96" s="183" t="s">
        <v>6647</v>
      </c>
      <c r="G96" s="184" t="s">
        <v>290</v>
      </c>
      <c r="H96" s="185">
        <v>1</v>
      </c>
      <c r="I96" s="186"/>
      <c r="J96" s="187">
        <f>ROUND(I96*H96,2)</f>
        <v>0</v>
      </c>
      <c r="K96" s="183" t="s">
        <v>171</v>
      </c>
      <c r="L96" s="42"/>
      <c r="M96" s="188" t="s">
        <v>19</v>
      </c>
      <c r="N96" s="189" t="s">
        <v>41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226</v>
      </c>
      <c r="AT96" s="192" t="s">
        <v>167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226</v>
      </c>
      <c r="BM96" s="192" t="s">
        <v>202</v>
      </c>
    </row>
    <row r="97" spans="1:65" s="2" customFormat="1" ht="11.25">
      <c r="A97" s="37"/>
      <c r="B97" s="38"/>
      <c r="C97" s="39"/>
      <c r="D97" s="194" t="s">
        <v>172</v>
      </c>
      <c r="E97" s="39"/>
      <c r="F97" s="195" t="s">
        <v>6648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172</v>
      </c>
      <c r="AU97" s="20" t="s">
        <v>79</v>
      </c>
    </row>
    <row r="98" spans="1:65" s="2" customFormat="1" ht="16.5" customHeight="1">
      <c r="A98" s="37"/>
      <c r="B98" s="38"/>
      <c r="C98" s="233" t="s">
        <v>94</v>
      </c>
      <c r="D98" s="233" t="s">
        <v>502</v>
      </c>
      <c r="E98" s="234" t="s">
        <v>6649</v>
      </c>
      <c r="F98" s="235" t="s">
        <v>6650</v>
      </c>
      <c r="G98" s="236" t="s">
        <v>290</v>
      </c>
      <c r="H98" s="237">
        <v>1</v>
      </c>
      <c r="I98" s="238"/>
      <c r="J98" s="239">
        <f>ROUND(I98*H98,2)</f>
        <v>0</v>
      </c>
      <c r="K98" s="235" t="s">
        <v>171</v>
      </c>
      <c r="L98" s="240"/>
      <c r="M98" s="241" t="s">
        <v>19</v>
      </c>
      <c r="N98" s="242" t="s">
        <v>41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297</v>
      </c>
      <c r="AT98" s="192" t="s">
        <v>502</v>
      </c>
      <c r="AU98" s="192" t="s">
        <v>79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226</v>
      </c>
      <c r="BM98" s="192" t="s">
        <v>8</v>
      </c>
    </row>
    <row r="99" spans="1:65" s="2" customFormat="1" ht="16.5" customHeight="1">
      <c r="A99" s="37"/>
      <c r="B99" s="38"/>
      <c r="C99" s="181" t="s">
        <v>97</v>
      </c>
      <c r="D99" s="181" t="s">
        <v>167</v>
      </c>
      <c r="E99" s="182" t="s">
        <v>6651</v>
      </c>
      <c r="F99" s="183" t="s">
        <v>6652</v>
      </c>
      <c r="G99" s="184" t="s">
        <v>290</v>
      </c>
      <c r="H99" s="185">
        <v>1</v>
      </c>
      <c r="I99" s="186"/>
      <c r="J99" s="187">
        <f>ROUND(I99*H99,2)</f>
        <v>0</v>
      </c>
      <c r="K99" s="183" t="s">
        <v>171</v>
      </c>
      <c r="L99" s="42"/>
      <c r="M99" s="188" t="s">
        <v>19</v>
      </c>
      <c r="N99" s="189" t="s">
        <v>41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226</v>
      </c>
      <c r="AT99" s="192" t="s">
        <v>167</v>
      </c>
      <c r="AU99" s="192" t="s">
        <v>79</v>
      </c>
      <c r="AY99" s="20" t="s">
        <v>165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226</v>
      </c>
      <c r="BM99" s="192" t="s">
        <v>214</v>
      </c>
    </row>
    <row r="100" spans="1:65" s="2" customFormat="1" ht="11.25">
      <c r="A100" s="37"/>
      <c r="B100" s="38"/>
      <c r="C100" s="39"/>
      <c r="D100" s="194" t="s">
        <v>172</v>
      </c>
      <c r="E100" s="39"/>
      <c r="F100" s="195" t="s">
        <v>6653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172</v>
      </c>
      <c r="AU100" s="20" t="s">
        <v>79</v>
      </c>
    </row>
    <row r="101" spans="1:65" s="2" customFormat="1" ht="16.5" customHeight="1">
      <c r="A101" s="37"/>
      <c r="B101" s="38"/>
      <c r="C101" s="233" t="s">
        <v>192</v>
      </c>
      <c r="D101" s="233" t="s">
        <v>502</v>
      </c>
      <c r="E101" s="234" t="s">
        <v>6654</v>
      </c>
      <c r="F101" s="235" t="s">
        <v>6655</v>
      </c>
      <c r="G101" s="236" t="s">
        <v>290</v>
      </c>
      <c r="H101" s="237">
        <v>1</v>
      </c>
      <c r="I101" s="238"/>
      <c r="J101" s="239">
        <f>ROUND(I101*H101,2)</f>
        <v>0</v>
      </c>
      <c r="K101" s="235" t="s">
        <v>171</v>
      </c>
      <c r="L101" s="240"/>
      <c r="M101" s="241" t="s">
        <v>19</v>
      </c>
      <c r="N101" s="242" t="s">
        <v>41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297</v>
      </c>
      <c r="AT101" s="192" t="s">
        <v>502</v>
      </c>
      <c r="AU101" s="192" t="s">
        <v>79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226</v>
      </c>
      <c r="BM101" s="192" t="s">
        <v>226</v>
      </c>
    </row>
    <row r="102" spans="1:65" s="2" customFormat="1" ht="16.5" customHeight="1">
      <c r="A102" s="37"/>
      <c r="B102" s="38"/>
      <c r="C102" s="181" t="s">
        <v>211</v>
      </c>
      <c r="D102" s="181" t="s">
        <v>167</v>
      </c>
      <c r="E102" s="182" t="s">
        <v>6656</v>
      </c>
      <c r="F102" s="183" t="s">
        <v>6657</v>
      </c>
      <c r="G102" s="184" t="s">
        <v>290</v>
      </c>
      <c r="H102" s="185">
        <v>1</v>
      </c>
      <c r="I102" s="186"/>
      <c r="J102" s="187">
        <f>ROUND(I102*H102,2)</f>
        <v>0</v>
      </c>
      <c r="K102" s="183" t="s">
        <v>171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226</v>
      </c>
      <c r="AT102" s="192" t="s">
        <v>167</v>
      </c>
      <c r="AU102" s="192" t="s">
        <v>79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226</v>
      </c>
      <c r="BM102" s="192" t="s">
        <v>281</v>
      </c>
    </row>
    <row r="103" spans="1:65" s="2" customFormat="1" ht="11.25">
      <c r="A103" s="37"/>
      <c r="B103" s="38"/>
      <c r="C103" s="39"/>
      <c r="D103" s="194" t="s">
        <v>172</v>
      </c>
      <c r="E103" s="39"/>
      <c r="F103" s="195" t="s">
        <v>6658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172</v>
      </c>
      <c r="AU103" s="20" t="s">
        <v>79</v>
      </c>
    </row>
    <row r="104" spans="1:65" s="2" customFormat="1" ht="16.5" customHeight="1">
      <c r="A104" s="37"/>
      <c r="B104" s="38"/>
      <c r="C104" s="233" t="s">
        <v>202</v>
      </c>
      <c r="D104" s="233" t="s">
        <v>502</v>
      </c>
      <c r="E104" s="234" t="s">
        <v>6659</v>
      </c>
      <c r="F104" s="235" t="s">
        <v>6660</v>
      </c>
      <c r="G104" s="236" t="s">
        <v>290</v>
      </c>
      <c r="H104" s="237">
        <v>1</v>
      </c>
      <c r="I104" s="238"/>
      <c r="J104" s="239">
        <f>ROUND(I104*H104,2)</f>
        <v>0</v>
      </c>
      <c r="K104" s="235" t="s">
        <v>171</v>
      </c>
      <c r="L104" s="240"/>
      <c r="M104" s="241" t="s">
        <v>19</v>
      </c>
      <c r="N104" s="242" t="s">
        <v>41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297</v>
      </c>
      <c r="AT104" s="192" t="s">
        <v>502</v>
      </c>
      <c r="AU104" s="192" t="s">
        <v>79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226</v>
      </c>
      <c r="BM104" s="192" t="s">
        <v>294</v>
      </c>
    </row>
    <row r="105" spans="1:65" s="2" customFormat="1" ht="16.5" customHeight="1">
      <c r="A105" s="37"/>
      <c r="B105" s="38"/>
      <c r="C105" s="181" t="s">
        <v>223</v>
      </c>
      <c r="D105" s="181" t="s">
        <v>167</v>
      </c>
      <c r="E105" s="182" t="s">
        <v>4116</v>
      </c>
      <c r="F105" s="183" t="s">
        <v>4117</v>
      </c>
      <c r="G105" s="184" t="s">
        <v>290</v>
      </c>
      <c r="H105" s="185">
        <v>46</v>
      </c>
      <c r="I105" s="186"/>
      <c r="J105" s="187">
        <f>ROUND(I105*H105,2)</f>
        <v>0</v>
      </c>
      <c r="K105" s="183" t="s">
        <v>171</v>
      </c>
      <c r="L105" s="42"/>
      <c r="M105" s="188" t="s">
        <v>19</v>
      </c>
      <c r="N105" s="189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226</v>
      </c>
      <c r="AT105" s="192" t="s">
        <v>167</v>
      </c>
      <c r="AU105" s="192" t="s">
        <v>79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226</v>
      </c>
      <c r="BM105" s="192" t="s">
        <v>309</v>
      </c>
    </row>
    <row r="106" spans="1:65" s="2" customFormat="1" ht="11.25">
      <c r="A106" s="37"/>
      <c r="B106" s="38"/>
      <c r="C106" s="39"/>
      <c r="D106" s="194" t="s">
        <v>172</v>
      </c>
      <c r="E106" s="39"/>
      <c r="F106" s="195" t="s">
        <v>4119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172</v>
      </c>
      <c r="AU106" s="20" t="s">
        <v>79</v>
      </c>
    </row>
    <row r="107" spans="1:65" s="2" customFormat="1" ht="16.5" customHeight="1">
      <c r="A107" s="37"/>
      <c r="B107" s="38"/>
      <c r="C107" s="233" t="s">
        <v>8</v>
      </c>
      <c r="D107" s="233" t="s">
        <v>502</v>
      </c>
      <c r="E107" s="234" t="s">
        <v>4121</v>
      </c>
      <c r="F107" s="235" t="s">
        <v>4122</v>
      </c>
      <c r="G107" s="236" t="s">
        <v>290</v>
      </c>
      <c r="H107" s="237">
        <v>46</v>
      </c>
      <c r="I107" s="238"/>
      <c r="J107" s="239">
        <f>ROUND(I107*H107,2)</f>
        <v>0</v>
      </c>
      <c r="K107" s="235" t="s">
        <v>171</v>
      </c>
      <c r="L107" s="240"/>
      <c r="M107" s="241" t="s">
        <v>19</v>
      </c>
      <c r="N107" s="242" t="s">
        <v>41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297</v>
      </c>
      <c r="AT107" s="192" t="s">
        <v>502</v>
      </c>
      <c r="AU107" s="192" t="s">
        <v>79</v>
      </c>
      <c r="AY107" s="20" t="s">
        <v>165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79</v>
      </c>
      <c r="BK107" s="193">
        <f>ROUND(I107*H107,2)</f>
        <v>0</v>
      </c>
      <c r="BL107" s="20" t="s">
        <v>226</v>
      </c>
      <c r="BM107" s="192" t="s">
        <v>234</v>
      </c>
    </row>
    <row r="108" spans="1:65" s="2" customFormat="1" ht="16.5" customHeight="1">
      <c r="A108" s="37"/>
      <c r="B108" s="38"/>
      <c r="C108" s="181" t="s">
        <v>240</v>
      </c>
      <c r="D108" s="181" t="s">
        <v>167</v>
      </c>
      <c r="E108" s="182" t="s">
        <v>4116</v>
      </c>
      <c r="F108" s="183" t="s">
        <v>4117</v>
      </c>
      <c r="G108" s="184" t="s">
        <v>290</v>
      </c>
      <c r="H108" s="185">
        <v>3</v>
      </c>
      <c r="I108" s="186"/>
      <c r="J108" s="187">
        <f>ROUND(I108*H108,2)</f>
        <v>0</v>
      </c>
      <c r="K108" s="183" t="s">
        <v>171</v>
      </c>
      <c r="L108" s="42"/>
      <c r="M108" s="188" t="s">
        <v>19</v>
      </c>
      <c r="N108" s="189" t="s">
        <v>41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226</v>
      </c>
      <c r="AT108" s="192" t="s">
        <v>167</v>
      </c>
      <c r="AU108" s="192" t="s">
        <v>79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226</v>
      </c>
      <c r="BM108" s="192" t="s">
        <v>263</v>
      </c>
    </row>
    <row r="109" spans="1:65" s="2" customFormat="1" ht="11.25">
      <c r="A109" s="37"/>
      <c r="B109" s="38"/>
      <c r="C109" s="39"/>
      <c r="D109" s="194" t="s">
        <v>172</v>
      </c>
      <c r="E109" s="39"/>
      <c r="F109" s="195" t="s">
        <v>4119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172</v>
      </c>
      <c r="AU109" s="20" t="s">
        <v>79</v>
      </c>
    </row>
    <row r="110" spans="1:65" s="2" customFormat="1" ht="16.5" customHeight="1">
      <c r="A110" s="37"/>
      <c r="B110" s="38"/>
      <c r="C110" s="233" t="s">
        <v>214</v>
      </c>
      <c r="D110" s="233" t="s">
        <v>502</v>
      </c>
      <c r="E110" s="234" t="s">
        <v>6661</v>
      </c>
      <c r="F110" s="235" t="s">
        <v>6662</v>
      </c>
      <c r="G110" s="236" t="s">
        <v>290</v>
      </c>
      <c r="H110" s="237">
        <v>3</v>
      </c>
      <c r="I110" s="238"/>
      <c r="J110" s="239">
        <f>ROUND(I110*H110,2)</f>
        <v>0</v>
      </c>
      <c r="K110" s="235" t="s">
        <v>171</v>
      </c>
      <c r="L110" s="240"/>
      <c r="M110" s="241" t="s">
        <v>19</v>
      </c>
      <c r="N110" s="242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297</v>
      </c>
      <c r="AT110" s="192" t="s">
        <v>502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226</v>
      </c>
      <c r="BM110" s="192" t="s">
        <v>272</v>
      </c>
    </row>
    <row r="111" spans="1:65" s="2" customFormat="1" ht="16.5" customHeight="1">
      <c r="A111" s="37"/>
      <c r="B111" s="38"/>
      <c r="C111" s="181" t="s">
        <v>238</v>
      </c>
      <c r="D111" s="181" t="s">
        <v>167</v>
      </c>
      <c r="E111" s="182" t="s">
        <v>6663</v>
      </c>
      <c r="F111" s="183" t="s">
        <v>6664</v>
      </c>
      <c r="G111" s="184" t="s">
        <v>290</v>
      </c>
      <c r="H111" s="185">
        <v>49</v>
      </c>
      <c r="I111" s="186"/>
      <c r="J111" s="187">
        <f>ROUND(I111*H111,2)</f>
        <v>0</v>
      </c>
      <c r="K111" s="183" t="s">
        <v>171</v>
      </c>
      <c r="L111" s="42"/>
      <c r="M111" s="188" t="s">
        <v>19</v>
      </c>
      <c r="N111" s="189" t="s">
        <v>41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226</v>
      </c>
      <c r="AT111" s="192" t="s">
        <v>167</v>
      </c>
      <c r="AU111" s="192" t="s">
        <v>79</v>
      </c>
      <c r="AY111" s="20" t="s">
        <v>165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226</v>
      </c>
      <c r="BM111" s="192" t="s">
        <v>284</v>
      </c>
    </row>
    <row r="112" spans="1:65" s="2" customFormat="1" ht="11.25">
      <c r="A112" s="37"/>
      <c r="B112" s="38"/>
      <c r="C112" s="39"/>
      <c r="D112" s="194" t="s">
        <v>172</v>
      </c>
      <c r="E112" s="39"/>
      <c r="F112" s="195" t="s">
        <v>6665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172</v>
      </c>
      <c r="AU112" s="20" t="s">
        <v>79</v>
      </c>
    </row>
    <row r="113" spans="1:65" s="2" customFormat="1" ht="16.5" customHeight="1">
      <c r="A113" s="37"/>
      <c r="B113" s="38"/>
      <c r="C113" s="233" t="s">
        <v>226</v>
      </c>
      <c r="D113" s="233" t="s">
        <v>502</v>
      </c>
      <c r="E113" s="234" t="s">
        <v>6666</v>
      </c>
      <c r="F113" s="235" t="s">
        <v>6667</v>
      </c>
      <c r="G113" s="236" t="s">
        <v>290</v>
      </c>
      <c r="H113" s="237">
        <v>49</v>
      </c>
      <c r="I113" s="238"/>
      <c r="J113" s="239">
        <f>ROUND(I113*H113,2)</f>
        <v>0</v>
      </c>
      <c r="K113" s="235" t="s">
        <v>171</v>
      </c>
      <c r="L113" s="240"/>
      <c r="M113" s="241" t="s">
        <v>19</v>
      </c>
      <c r="N113" s="242" t="s">
        <v>41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297</v>
      </c>
      <c r="AT113" s="192" t="s">
        <v>502</v>
      </c>
      <c r="AU113" s="192" t="s">
        <v>79</v>
      </c>
      <c r="AY113" s="20" t="s">
        <v>165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226</v>
      </c>
      <c r="BM113" s="192" t="s">
        <v>297</v>
      </c>
    </row>
    <row r="114" spans="1:65" s="2" customFormat="1" ht="24.2" customHeight="1">
      <c r="A114" s="37"/>
      <c r="B114" s="38"/>
      <c r="C114" s="181" t="s">
        <v>269</v>
      </c>
      <c r="D114" s="181" t="s">
        <v>167</v>
      </c>
      <c r="E114" s="182" t="s">
        <v>6668</v>
      </c>
      <c r="F114" s="183" t="s">
        <v>6669</v>
      </c>
      <c r="G114" s="184" t="s">
        <v>290</v>
      </c>
      <c r="H114" s="185">
        <v>6</v>
      </c>
      <c r="I114" s="186"/>
      <c r="J114" s="187">
        <f>ROUND(I114*H114,2)</f>
        <v>0</v>
      </c>
      <c r="K114" s="183" t="s">
        <v>171</v>
      </c>
      <c r="L114" s="42"/>
      <c r="M114" s="188" t="s">
        <v>19</v>
      </c>
      <c r="N114" s="189" t="s">
        <v>41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226</v>
      </c>
      <c r="AT114" s="192" t="s">
        <v>167</v>
      </c>
      <c r="AU114" s="192" t="s">
        <v>79</v>
      </c>
      <c r="AY114" s="20" t="s">
        <v>165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79</v>
      </c>
      <c r="BK114" s="193">
        <f>ROUND(I114*H114,2)</f>
        <v>0</v>
      </c>
      <c r="BL114" s="20" t="s">
        <v>226</v>
      </c>
      <c r="BM114" s="192" t="s">
        <v>302</v>
      </c>
    </row>
    <row r="115" spans="1:65" s="2" customFormat="1" ht="11.25">
      <c r="A115" s="37"/>
      <c r="B115" s="38"/>
      <c r="C115" s="39"/>
      <c r="D115" s="194" t="s">
        <v>172</v>
      </c>
      <c r="E115" s="39"/>
      <c r="F115" s="195" t="s">
        <v>6670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172</v>
      </c>
      <c r="AU115" s="20" t="s">
        <v>79</v>
      </c>
    </row>
    <row r="116" spans="1:65" s="2" customFormat="1" ht="16.5" customHeight="1">
      <c r="A116" s="37"/>
      <c r="B116" s="38"/>
      <c r="C116" s="233" t="s">
        <v>281</v>
      </c>
      <c r="D116" s="233" t="s">
        <v>502</v>
      </c>
      <c r="E116" s="234" t="s">
        <v>6671</v>
      </c>
      <c r="F116" s="235" t="s">
        <v>6672</v>
      </c>
      <c r="G116" s="236" t="s">
        <v>290</v>
      </c>
      <c r="H116" s="237">
        <v>6</v>
      </c>
      <c r="I116" s="238"/>
      <c r="J116" s="239">
        <f>ROUND(I116*H116,2)</f>
        <v>0</v>
      </c>
      <c r="K116" s="235" t="s">
        <v>171</v>
      </c>
      <c r="L116" s="240"/>
      <c r="M116" s="241" t="s">
        <v>19</v>
      </c>
      <c r="N116" s="242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297</v>
      </c>
      <c r="AT116" s="192" t="s">
        <v>502</v>
      </c>
      <c r="AU116" s="192" t="s">
        <v>79</v>
      </c>
      <c r="AY116" s="20" t="s">
        <v>165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226</v>
      </c>
      <c r="BM116" s="192" t="s">
        <v>312</v>
      </c>
    </row>
    <row r="117" spans="1:65" s="2" customFormat="1" ht="24.2" customHeight="1">
      <c r="A117" s="37"/>
      <c r="B117" s="38"/>
      <c r="C117" s="181" t="s">
        <v>287</v>
      </c>
      <c r="D117" s="181" t="s">
        <v>167</v>
      </c>
      <c r="E117" s="182" t="s">
        <v>6668</v>
      </c>
      <c r="F117" s="183" t="s">
        <v>6669</v>
      </c>
      <c r="G117" s="184" t="s">
        <v>290</v>
      </c>
      <c r="H117" s="185">
        <v>1</v>
      </c>
      <c r="I117" s="186"/>
      <c r="J117" s="187">
        <f>ROUND(I117*H117,2)</f>
        <v>0</v>
      </c>
      <c r="K117" s="183" t="s">
        <v>171</v>
      </c>
      <c r="L117" s="42"/>
      <c r="M117" s="188" t="s">
        <v>19</v>
      </c>
      <c r="N117" s="189" t="s">
        <v>41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226</v>
      </c>
      <c r="AT117" s="192" t="s">
        <v>167</v>
      </c>
      <c r="AU117" s="192" t="s">
        <v>79</v>
      </c>
      <c r="AY117" s="20" t="s">
        <v>165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226</v>
      </c>
      <c r="BM117" s="192" t="s">
        <v>318</v>
      </c>
    </row>
    <row r="118" spans="1:65" s="2" customFormat="1" ht="11.25">
      <c r="A118" s="37"/>
      <c r="B118" s="38"/>
      <c r="C118" s="39"/>
      <c r="D118" s="194" t="s">
        <v>172</v>
      </c>
      <c r="E118" s="39"/>
      <c r="F118" s="195" t="s">
        <v>6670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172</v>
      </c>
      <c r="AU118" s="20" t="s">
        <v>79</v>
      </c>
    </row>
    <row r="119" spans="1:65" s="2" customFormat="1" ht="16.5" customHeight="1">
      <c r="A119" s="37"/>
      <c r="B119" s="38"/>
      <c r="C119" s="233" t="s">
        <v>294</v>
      </c>
      <c r="D119" s="233" t="s">
        <v>502</v>
      </c>
      <c r="E119" s="234" t="s">
        <v>6673</v>
      </c>
      <c r="F119" s="235" t="s">
        <v>6674</v>
      </c>
      <c r="G119" s="236" t="s">
        <v>290</v>
      </c>
      <c r="H119" s="237">
        <v>1</v>
      </c>
      <c r="I119" s="238"/>
      <c r="J119" s="239">
        <f>ROUND(I119*H119,2)</f>
        <v>0</v>
      </c>
      <c r="K119" s="235" t="s">
        <v>171</v>
      </c>
      <c r="L119" s="240"/>
      <c r="M119" s="241" t="s">
        <v>19</v>
      </c>
      <c r="N119" s="242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297</v>
      </c>
      <c r="AT119" s="192" t="s">
        <v>502</v>
      </c>
      <c r="AU119" s="192" t="s">
        <v>79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226</v>
      </c>
      <c r="BM119" s="192" t="s">
        <v>324</v>
      </c>
    </row>
    <row r="120" spans="1:65" s="2" customFormat="1" ht="24.2" customHeight="1">
      <c r="A120" s="37"/>
      <c r="B120" s="38"/>
      <c r="C120" s="181" t="s">
        <v>7</v>
      </c>
      <c r="D120" s="181" t="s">
        <v>167</v>
      </c>
      <c r="E120" s="182" t="s">
        <v>6675</v>
      </c>
      <c r="F120" s="183" t="s">
        <v>6676</v>
      </c>
      <c r="G120" s="184" t="s">
        <v>290</v>
      </c>
      <c r="H120" s="185">
        <v>5</v>
      </c>
      <c r="I120" s="186"/>
      <c r="J120" s="187">
        <f>ROUND(I120*H120,2)</f>
        <v>0</v>
      </c>
      <c r="K120" s="183" t="s">
        <v>171</v>
      </c>
      <c r="L120" s="42"/>
      <c r="M120" s="188" t="s">
        <v>19</v>
      </c>
      <c r="N120" s="189" t="s">
        <v>41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226</v>
      </c>
      <c r="AT120" s="192" t="s">
        <v>167</v>
      </c>
      <c r="AU120" s="192" t="s">
        <v>79</v>
      </c>
      <c r="AY120" s="20" t="s">
        <v>165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226</v>
      </c>
      <c r="BM120" s="192" t="s">
        <v>330</v>
      </c>
    </row>
    <row r="121" spans="1:65" s="2" customFormat="1" ht="11.25">
      <c r="A121" s="37"/>
      <c r="B121" s="38"/>
      <c r="C121" s="39"/>
      <c r="D121" s="194" t="s">
        <v>172</v>
      </c>
      <c r="E121" s="39"/>
      <c r="F121" s="195" t="s">
        <v>6677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172</v>
      </c>
      <c r="AU121" s="20" t="s">
        <v>79</v>
      </c>
    </row>
    <row r="122" spans="1:65" s="2" customFormat="1" ht="24.2" customHeight="1">
      <c r="A122" s="37"/>
      <c r="B122" s="38"/>
      <c r="C122" s="233" t="s">
        <v>309</v>
      </c>
      <c r="D122" s="233" t="s">
        <v>502</v>
      </c>
      <c r="E122" s="234" t="s">
        <v>6678</v>
      </c>
      <c r="F122" s="235" t="s">
        <v>6679</v>
      </c>
      <c r="G122" s="236" t="s">
        <v>290</v>
      </c>
      <c r="H122" s="237">
        <v>5</v>
      </c>
      <c r="I122" s="238"/>
      <c r="J122" s="239">
        <f>ROUND(I122*H122,2)</f>
        <v>0</v>
      </c>
      <c r="K122" s="235" t="s">
        <v>171</v>
      </c>
      <c r="L122" s="240"/>
      <c r="M122" s="241" t="s">
        <v>19</v>
      </c>
      <c r="N122" s="242" t="s">
        <v>41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297</v>
      </c>
      <c r="AT122" s="192" t="s">
        <v>502</v>
      </c>
      <c r="AU122" s="192" t="s">
        <v>79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226</v>
      </c>
      <c r="BM122" s="192" t="s">
        <v>335</v>
      </c>
    </row>
    <row r="123" spans="1:65" s="2" customFormat="1" ht="16.5" customHeight="1">
      <c r="A123" s="37"/>
      <c r="B123" s="38"/>
      <c r="C123" s="181" t="s">
        <v>315</v>
      </c>
      <c r="D123" s="181" t="s">
        <v>167</v>
      </c>
      <c r="E123" s="182" t="s">
        <v>6680</v>
      </c>
      <c r="F123" s="183" t="s">
        <v>6681</v>
      </c>
      <c r="G123" s="184" t="s">
        <v>290</v>
      </c>
      <c r="H123" s="185">
        <v>3</v>
      </c>
      <c r="I123" s="186"/>
      <c r="J123" s="187">
        <f>ROUND(I123*H123,2)</f>
        <v>0</v>
      </c>
      <c r="K123" s="183" t="s">
        <v>171</v>
      </c>
      <c r="L123" s="42"/>
      <c r="M123" s="188" t="s">
        <v>19</v>
      </c>
      <c r="N123" s="189" t="s">
        <v>41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226</v>
      </c>
      <c r="AT123" s="192" t="s">
        <v>167</v>
      </c>
      <c r="AU123" s="192" t="s">
        <v>79</v>
      </c>
      <c r="AY123" s="20" t="s">
        <v>165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226</v>
      </c>
      <c r="BM123" s="192" t="s">
        <v>351</v>
      </c>
    </row>
    <row r="124" spans="1:65" s="2" customFormat="1" ht="11.25">
      <c r="A124" s="37"/>
      <c r="B124" s="38"/>
      <c r="C124" s="39"/>
      <c r="D124" s="194" t="s">
        <v>172</v>
      </c>
      <c r="E124" s="39"/>
      <c r="F124" s="195" t="s">
        <v>6682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172</v>
      </c>
      <c r="AU124" s="20" t="s">
        <v>79</v>
      </c>
    </row>
    <row r="125" spans="1:65" s="2" customFormat="1" ht="16.5" customHeight="1">
      <c r="A125" s="37"/>
      <c r="B125" s="38"/>
      <c r="C125" s="233" t="s">
        <v>234</v>
      </c>
      <c r="D125" s="233" t="s">
        <v>502</v>
      </c>
      <c r="E125" s="234" t="s">
        <v>6683</v>
      </c>
      <c r="F125" s="235" t="s">
        <v>6684</v>
      </c>
      <c r="G125" s="236" t="s">
        <v>290</v>
      </c>
      <c r="H125" s="237">
        <v>3</v>
      </c>
      <c r="I125" s="238"/>
      <c r="J125" s="239">
        <f>ROUND(I125*H125,2)</f>
        <v>0</v>
      </c>
      <c r="K125" s="235" t="s">
        <v>531</v>
      </c>
      <c r="L125" s="240"/>
      <c r="M125" s="241" t="s">
        <v>19</v>
      </c>
      <c r="N125" s="242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297</v>
      </c>
      <c r="AT125" s="192" t="s">
        <v>502</v>
      </c>
      <c r="AU125" s="192" t="s">
        <v>79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226</v>
      </c>
      <c r="BM125" s="192" t="s">
        <v>360</v>
      </c>
    </row>
    <row r="126" spans="1:65" s="2" customFormat="1" ht="19.5">
      <c r="A126" s="37"/>
      <c r="B126" s="38"/>
      <c r="C126" s="39"/>
      <c r="D126" s="201" t="s">
        <v>353</v>
      </c>
      <c r="E126" s="39"/>
      <c r="F126" s="232" t="s">
        <v>6685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353</v>
      </c>
      <c r="AU126" s="20" t="s">
        <v>79</v>
      </c>
    </row>
    <row r="127" spans="1:65" s="13" customFormat="1" ht="11.25">
      <c r="B127" s="199"/>
      <c r="C127" s="200"/>
      <c r="D127" s="201" t="s">
        <v>181</v>
      </c>
      <c r="E127" s="202" t="s">
        <v>19</v>
      </c>
      <c r="F127" s="203" t="s">
        <v>6686</v>
      </c>
      <c r="G127" s="200"/>
      <c r="H127" s="204">
        <v>3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181</v>
      </c>
      <c r="AU127" s="210" t="s">
        <v>79</v>
      </c>
      <c r="AV127" s="13" t="s">
        <v>79</v>
      </c>
      <c r="AW127" s="13" t="s">
        <v>31</v>
      </c>
      <c r="AX127" s="13" t="s">
        <v>69</v>
      </c>
      <c r="AY127" s="210" t="s">
        <v>165</v>
      </c>
    </row>
    <row r="128" spans="1:65" s="15" customFormat="1" ht="11.25">
      <c r="B128" s="221"/>
      <c r="C128" s="222"/>
      <c r="D128" s="201" t="s">
        <v>181</v>
      </c>
      <c r="E128" s="223" t="s">
        <v>19</v>
      </c>
      <c r="F128" s="224" t="s">
        <v>184</v>
      </c>
      <c r="G128" s="222"/>
      <c r="H128" s="225">
        <v>3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181</v>
      </c>
      <c r="AU128" s="231" t="s">
        <v>79</v>
      </c>
      <c r="AV128" s="15" t="s">
        <v>88</v>
      </c>
      <c r="AW128" s="15" t="s">
        <v>31</v>
      </c>
      <c r="AX128" s="15" t="s">
        <v>73</v>
      </c>
      <c r="AY128" s="231" t="s">
        <v>165</v>
      </c>
    </row>
    <row r="129" spans="1:65" s="2" customFormat="1" ht="21.75" customHeight="1">
      <c r="A129" s="37"/>
      <c r="B129" s="38"/>
      <c r="C129" s="181" t="s">
        <v>327</v>
      </c>
      <c r="D129" s="181" t="s">
        <v>167</v>
      </c>
      <c r="E129" s="182" t="s">
        <v>6687</v>
      </c>
      <c r="F129" s="183" t="s">
        <v>6688</v>
      </c>
      <c r="G129" s="184" t="s">
        <v>290</v>
      </c>
      <c r="H129" s="185">
        <v>3</v>
      </c>
      <c r="I129" s="186"/>
      <c r="J129" s="187">
        <f>ROUND(I129*H129,2)</f>
        <v>0</v>
      </c>
      <c r="K129" s="183" t="s">
        <v>171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226</v>
      </c>
      <c r="AT129" s="192" t="s">
        <v>167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226</v>
      </c>
      <c r="BM129" s="192" t="s">
        <v>388</v>
      </c>
    </row>
    <row r="130" spans="1:65" s="2" customFormat="1" ht="11.25">
      <c r="A130" s="37"/>
      <c r="B130" s="38"/>
      <c r="C130" s="39"/>
      <c r="D130" s="194" t="s">
        <v>172</v>
      </c>
      <c r="E130" s="39"/>
      <c r="F130" s="195" t="s">
        <v>6689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172</v>
      </c>
      <c r="AU130" s="20" t="s">
        <v>79</v>
      </c>
    </row>
    <row r="131" spans="1:65" s="2" customFormat="1" ht="62.65" customHeight="1">
      <c r="A131" s="37"/>
      <c r="B131" s="38"/>
      <c r="C131" s="181" t="s">
        <v>263</v>
      </c>
      <c r="D131" s="181" t="s">
        <v>167</v>
      </c>
      <c r="E131" s="182" t="s">
        <v>6309</v>
      </c>
      <c r="F131" s="183" t="s">
        <v>6310</v>
      </c>
      <c r="G131" s="184" t="s">
        <v>290</v>
      </c>
      <c r="H131" s="185">
        <v>3</v>
      </c>
      <c r="I131" s="186"/>
      <c r="J131" s="187">
        <f>ROUND(I131*H131,2)</f>
        <v>0</v>
      </c>
      <c r="K131" s="183" t="s">
        <v>171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226</v>
      </c>
      <c r="AT131" s="192" t="s">
        <v>167</v>
      </c>
      <c r="AU131" s="192" t="s">
        <v>79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226</v>
      </c>
      <c r="BM131" s="192" t="s">
        <v>400</v>
      </c>
    </row>
    <row r="132" spans="1:65" s="2" customFormat="1" ht="11.25">
      <c r="A132" s="37"/>
      <c r="B132" s="38"/>
      <c r="C132" s="39"/>
      <c r="D132" s="194" t="s">
        <v>172</v>
      </c>
      <c r="E132" s="39"/>
      <c r="F132" s="195" t="s">
        <v>6311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172</v>
      </c>
      <c r="AU132" s="20" t="s">
        <v>79</v>
      </c>
    </row>
    <row r="133" spans="1:65" s="2" customFormat="1" ht="24.2" customHeight="1">
      <c r="A133" s="37"/>
      <c r="B133" s="38"/>
      <c r="C133" s="233" t="s">
        <v>338</v>
      </c>
      <c r="D133" s="233" t="s">
        <v>502</v>
      </c>
      <c r="E133" s="234" t="s">
        <v>6690</v>
      </c>
      <c r="F133" s="235" t="s">
        <v>6691</v>
      </c>
      <c r="G133" s="236" t="s">
        <v>290</v>
      </c>
      <c r="H133" s="237">
        <v>3</v>
      </c>
      <c r="I133" s="238"/>
      <c r="J133" s="239">
        <f>ROUND(I133*H133,2)</f>
        <v>0</v>
      </c>
      <c r="K133" s="235" t="s">
        <v>171</v>
      </c>
      <c r="L133" s="240"/>
      <c r="M133" s="241" t="s">
        <v>19</v>
      </c>
      <c r="N133" s="242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297</v>
      </c>
      <c r="AT133" s="192" t="s">
        <v>502</v>
      </c>
      <c r="AU133" s="192" t="s">
        <v>79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226</v>
      </c>
      <c r="BM133" s="192" t="s">
        <v>421</v>
      </c>
    </row>
    <row r="134" spans="1:65" s="2" customFormat="1" ht="49.15" customHeight="1">
      <c r="A134" s="37"/>
      <c r="B134" s="38"/>
      <c r="C134" s="181" t="s">
        <v>272</v>
      </c>
      <c r="D134" s="181" t="s">
        <v>167</v>
      </c>
      <c r="E134" s="182" t="s">
        <v>6692</v>
      </c>
      <c r="F134" s="183" t="s">
        <v>6693</v>
      </c>
      <c r="G134" s="184" t="s">
        <v>290</v>
      </c>
      <c r="H134" s="185">
        <v>3</v>
      </c>
      <c r="I134" s="186"/>
      <c r="J134" s="187">
        <f>ROUND(I134*H134,2)</f>
        <v>0</v>
      </c>
      <c r="K134" s="183" t="s">
        <v>171</v>
      </c>
      <c r="L134" s="42"/>
      <c r="M134" s="188" t="s">
        <v>19</v>
      </c>
      <c r="N134" s="189" t="s">
        <v>41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226</v>
      </c>
      <c r="AT134" s="192" t="s">
        <v>167</v>
      </c>
      <c r="AU134" s="192" t="s">
        <v>79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226</v>
      </c>
      <c r="BM134" s="192" t="s">
        <v>429</v>
      </c>
    </row>
    <row r="135" spans="1:65" s="2" customFormat="1" ht="11.25">
      <c r="A135" s="37"/>
      <c r="B135" s="38"/>
      <c r="C135" s="39"/>
      <c r="D135" s="194" t="s">
        <v>172</v>
      </c>
      <c r="E135" s="39"/>
      <c r="F135" s="195" t="s">
        <v>6694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172</v>
      </c>
      <c r="AU135" s="20" t="s">
        <v>79</v>
      </c>
    </row>
    <row r="136" spans="1:65" s="2" customFormat="1" ht="16.5" customHeight="1">
      <c r="A136" s="37"/>
      <c r="B136" s="38"/>
      <c r="C136" s="233" t="s">
        <v>348</v>
      </c>
      <c r="D136" s="233" t="s">
        <v>502</v>
      </c>
      <c r="E136" s="234" t="s">
        <v>6695</v>
      </c>
      <c r="F136" s="235" t="s">
        <v>6696</v>
      </c>
      <c r="G136" s="236" t="s">
        <v>290</v>
      </c>
      <c r="H136" s="237">
        <v>3</v>
      </c>
      <c r="I136" s="238"/>
      <c r="J136" s="239">
        <f>ROUND(I136*H136,2)</f>
        <v>0</v>
      </c>
      <c r="K136" s="235" t="s">
        <v>531</v>
      </c>
      <c r="L136" s="240"/>
      <c r="M136" s="241" t="s">
        <v>19</v>
      </c>
      <c r="N136" s="242" t="s">
        <v>41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297</v>
      </c>
      <c r="AT136" s="192" t="s">
        <v>502</v>
      </c>
      <c r="AU136" s="192" t="s">
        <v>79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226</v>
      </c>
      <c r="BM136" s="192" t="s">
        <v>436</v>
      </c>
    </row>
    <row r="137" spans="1:65" s="13" customFormat="1" ht="11.25">
      <c r="B137" s="199"/>
      <c r="C137" s="200"/>
      <c r="D137" s="201" t="s">
        <v>181</v>
      </c>
      <c r="E137" s="202" t="s">
        <v>19</v>
      </c>
      <c r="F137" s="203" t="s">
        <v>6697</v>
      </c>
      <c r="G137" s="200"/>
      <c r="H137" s="204">
        <v>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181</v>
      </c>
      <c r="AU137" s="210" t="s">
        <v>79</v>
      </c>
      <c r="AV137" s="13" t="s">
        <v>79</v>
      </c>
      <c r="AW137" s="13" t="s">
        <v>31</v>
      </c>
      <c r="AX137" s="13" t="s">
        <v>69</v>
      </c>
      <c r="AY137" s="210" t="s">
        <v>165</v>
      </c>
    </row>
    <row r="138" spans="1:65" s="15" customFormat="1" ht="11.25">
      <c r="B138" s="221"/>
      <c r="C138" s="222"/>
      <c r="D138" s="201" t="s">
        <v>181</v>
      </c>
      <c r="E138" s="223" t="s">
        <v>19</v>
      </c>
      <c r="F138" s="224" t="s">
        <v>184</v>
      </c>
      <c r="G138" s="222"/>
      <c r="H138" s="225">
        <v>3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181</v>
      </c>
      <c r="AU138" s="231" t="s">
        <v>79</v>
      </c>
      <c r="AV138" s="15" t="s">
        <v>88</v>
      </c>
      <c r="AW138" s="15" t="s">
        <v>31</v>
      </c>
      <c r="AX138" s="15" t="s">
        <v>73</v>
      </c>
      <c r="AY138" s="231" t="s">
        <v>165</v>
      </c>
    </row>
    <row r="139" spans="1:65" s="2" customFormat="1" ht="37.9" customHeight="1">
      <c r="A139" s="37"/>
      <c r="B139" s="38"/>
      <c r="C139" s="181" t="s">
        <v>284</v>
      </c>
      <c r="D139" s="181" t="s">
        <v>167</v>
      </c>
      <c r="E139" s="182" t="s">
        <v>6467</v>
      </c>
      <c r="F139" s="183" t="s">
        <v>6468</v>
      </c>
      <c r="G139" s="184" t="s">
        <v>290</v>
      </c>
      <c r="H139" s="185">
        <v>8</v>
      </c>
      <c r="I139" s="186"/>
      <c r="J139" s="187">
        <f>ROUND(I139*H139,2)</f>
        <v>0</v>
      </c>
      <c r="K139" s="183" t="s">
        <v>171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226</v>
      </c>
      <c r="AT139" s="192" t="s">
        <v>167</v>
      </c>
      <c r="AU139" s="192" t="s">
        <v>79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226</v>
      </c>
      <c r="BM139" s="192" t="s">
        <v>441</v>
      </c>
    </row>
    <row r="140" spans="1:65" s="2" customFormat="1" ht="11.25">
      <c r="A140" s="37"/>
      <c r="B140" s="38"/>
      <c r="C140" s="39"/>
      <c r="D140" s="194" t="s">
        <v>172</v>
      </c>
      <c r="E140" s="39"/>
      <c r="F140" s="195" t="s">
        <v>6469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172</v>
      </c>
      <c r="AU140" s="20" t="s">
        <v>79</v>
      </c>
    </row>
    <row r="141" spans="1:65" s="2" customFormat="1" ht="21.75" customHeight="1">
      <c r="A141" s="37"/>
      <c r="B141" s="38"/>
      <c r="C141" s="233" t="s">
        <v>372</v>
      </c>
      <c r="D141" s="233" t="s">
        <v>502</v>
      </c>
      <c r="E141" s="234" t="s">
        <v>6698</v>
      </c>
      <c r="F141" s="235" t="s">
        <v>6699</v>
      </c>
      <c r="G141" s="236" t="s">
        <v>290</v>
      </c>
      <c r="H141" s="237">
        <v>8</v>
      </c>
      <c r="I141" s="238"/>
      <c r="J141" s="239">
        <f>ROUND(I141*H141,2)</f>
        <v>0</v>
      </c>
      <c r="K141" s="235" t="s">
        <v>171</v>
      </c>
      <c r="L141" s="240"/>
      <c r="M141" s="241" t="s">
        <v>19</v>
      </c>
      <c r="N141" s="242" t="s">
        <v>41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297</v>
      </c>
      <c r="AT141" s="192" t="s">
        <v>502</v>
      </c>
      <c r="AU141" s="192" t="s">
        <v>79</v>
      </c>
      <c r="AY141" s="20" t="s">
        <v>165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226</v>
      </c>
      <c r="BM141" s="192" t="s">
        <v>446</v>
      </c>
    </row>
    <row r="142" spans="1:65" s="2" customFormat="1" ht="24.2" customHeight="1">
      <c r="A142" s="37"/>
      <c r="B142" s="38"/>
      <c r="C142" s="181" t="s">
        <v>297</v>
      </c>
      <c r="D142" s="181" t="s">
        <v>167</v>
      </c>
      <c r="E142" s="182" t="s">
        <v>6138</v>
      </c>
      <c r="F142" s="183" t="s">
        <v>6139</v>
      </c>
      <c r="G142" s="184" t="s">
        <v>170</v>
      </c>
      <c r="H142" s="185">
        <v>110</v>
      </c>
      <c r="I142" s="186"/>
      <c r="J142" s="187">
        <f>ROUND(I142*H142,2)</f>
        <v>0</v>
      </c>
      <c r="K142" s="183" t="s">
        <v>171</v>
      </c>
      <c r="L142" s="42"/>
      <c r="M142" s="188" t="s">
        <v>19</v>
      </c>
      <c r="N142" s="189" t="s">
        <v>41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226</v>
      </c>
      <c r="AT142" s="192" t="s">
        <v>167</v>
      </c>
      <c r="AU142" s="192" t="s">
        <v>79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226</v>
      </c>
      <c r="BM142" s="192" t="s">
        <v>452</v>
      </c>
    </row>
    <row r="143" spans="1:65" s="2" customFormat="1" ht="11.25">
      <c r="A143" s="37"/>
      <c r="B143" s="38"/>
      <c r="C143" s="39"/>
      <c r="D143" s="194" t="s">
        <v>172</v>
      </c>
      <c r="E143" s="39"/>
      <c r="F143" s="195" t="s">
        <v>6140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172</v>
      </c>
      <c r="AU143" s="20" t="s">
        <v>79</v>
      </c>
    </row>
    <row r="144" spans="1:65" s="2" customFormat="1" ht="62.65" customHeight="1">
      <c r="A144" s="37"/>
      <c r="B144" s="38"/>
      <c r="C144" s="233" t="s">
        <v>385</v>
      </c>
      <c r="D144" s="233" t="s">
        <v>502</v>
      </c>
      <c r="E144" s="234" t="s">
        <v>6700</v>
      </c>
      <c r="F144" s="235" t="s">
        <v>6701</v>
      </c>
      <c r="G144" s="236" t="s">
        <v>170</v>
      </c>
      <c r="H144" s="237">
        <v>110</v>
      </c>
      <c r="I144" s="238"/>
      <c r="J144" s="239">
        <f>ROUND(I144*H144,2)</f>
        <v>0</v>
      </c>
      <c r="K144" s="235" t="s">
        <v>171</v>
      </c>
      <c r="L144" s="240"/>
      <c r="M144" s="241" t="s">
        <v>19</v>
      </c>
      <c r="N144" s="242" t="s">
        <v>41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297</v>
      </c>
      <c r="AT144" s="192" t="s">
        <v>502</v>
      </c>
      <c r="AU144" s="192" t="s">
        <v>79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226</v>
      </c>
      <c r="BM144" s="192" t="s">
        <v>457</v>
      </c>
    </row>
    <row r="145" spans="1:65" s="2" customFormat="1" ht="24.2" customHeight="1">
      <c r="A145" s="37"/>
      <c r="B145" s="38"/>
      <c r="C145" s="181" t="s">
        <v>302</v>
      </c>
      <c r="D145" s="181" t="s">
        <v>167</v>
      </c>
      <c r="E145" s="182" t="s">
        <v>6138</v>
      </c>
      <c r="F145" s="183" t="s">
        <v>6139</v>
      </c>
      <c r="G145" s="184" t="s">
        <v>170</v>
      </c>
      <c r="H145" s="185">
        <v>1040</v>
      </c>
      <c r="I145" s="186"/>
      <c r="J145" s="187">
        <f>ROUND(I145*H145,2)</f>
        <v>0</v>
      </c>
      <c r="K145" s="183" t="s">
        <v>171</v>
      </c>
      <c r="L145" s="42"/>
      <c r="M145" s="188" t="s">
        <v>19</v>
      </c>
      <c r="N145" s="189" t="s">
        <v>41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226</v>
      </c>
      <c r="AT145" s="192" t="s">
        <v>167</v>
      </c>
      <c r="AU145" s="192" t="s">
        <v>79</v>
      </c>
      <c r="AY145" s="20" t="s">
        <v>165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226</v>
      </c>
      <c r="BM145" s="192" t="s">
        <v>462</v>
      </c>
    </row>
    <row r="146" spans="1:65" s="2" customFormat="1" ht="11.25">
      <c r="A146" s="37"/>
      <c r="B146" s="38"/>
      <c r="C146" s="39"/>
      <c r="D146" s="194" t="s">
        <v>172</v>
      </c>
      <c r="E146" s="39"/>
      <c r="F146" s="195" t="s">
        <v>6140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172</v>
      </c>
      <c r="AU146" s="20" t="s">
        <v>79</v>
      </c>
    </row>
    <row r="147" spans="1:65" s="2" customFormat="1" ht="55.5" customHeight="1">
      <c r="A147" s="37"/>
      <c r="B147" s="38"/>
      <c r="C147" s="233" t="s">
        <v>397</v>
      </c>
      <c r="D147" s="233" t="s">
        <v>502</v>
      </c>
      <c r="E147" s="234" t="s">
        <v>6141</v>
      </c>
      <c r="F147" s="235" t="s">
        <v>6142</v>
      </c>
      <c r="G147" s="236" t="s">
        <v>170</v>
      </c>
      <c r="H147" s="237">
        <v>1040</v>
      </c>
      <c r="I147" s="238"/>
      <c r="J147" s="239">
        <f>ROUND(I147*H147,2)</f>
        <v>0</v>
      </c>
      <c r="K147" s="235" t="s">
        <v>171</v>
      </c>
      <c r="L147" s="240"/>
      <c r="M147" s="241" t="s">
        <v>19</v>
      </c>
      <c r="N147" s="242" t="s">
        <v>41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297</v>
      </c>
      <c r="AT147" s="192" t="s">
        <v>502</v>
      </c>
      <c r="AU147" s="192" t="s">
        <v>79</v>
      </c>
      <c r="AY147" s="20" t="s">
        <v>165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79</v>
      </c>
      <c r="BK147" s="193">
        <f>ROUND(I147*H147,2)</f>
        <v>0</v>
      </c>
      <c r="BL147" s="20" t="s">
        <v>226</v>
      </c>
      <c r="BM147" s="192" t="s">
        <v>466</v>
      </c>
    </row>
    <row r="148" spans="1:65" s="2" customFormat="1" ht="33" customHeight="1">
      <c r="A148" s="37"/>
      <c r="B148" s="38"/>
      <c r="C148" s="181" t="s">
        <v>312</v>
      </c>
      <c r="D148" s="181" t="s">
        <v>167</v>
      </c>
      <c r="E148" s="182" t="s">
        <v>6325</v>
      </c>
      <c r="F148" s="183" t="s">
        <v>6326</v>
      </c>
      <c r="G148" s="184" t="s">
        <v>290</v>
      </c>
      <c r="H148" s="185">
        <v>1800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41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226</v>
      </c>
      <c r="AT148" s="192" t="s">
        <v>167</v>
      </c>
      <c r="AU148" s="192" t="s">
        <v>79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226</v>
      </c>
      <c r="BM148" s="192" t="s">
        <v>472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6327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79</v>
      </c>
    </row>
    <row r="150" spans="1:65" s="2" customFormat="1" ht="24.2" customHeight="1">
      <c r="A150" s="37"/>
      <c r="B150" s="38"/>
      <c r="C150" s="233" t="s">
        <v>426</v>
      </c>
      <c r="D150" s="233" t="s">
        <v>502</v>
      </c>
      <c r="E150" s="234" t="s">
        <v>6332</v>
      </c>
      <c r="F150" s="235" t="s">
        <v>6333</v>
      </c>
      <c r="G150" s="236" t="s">
        <v>2263</v>
      </c>
      <c r="H150" s="237">
        <v>18</v>
      </c>
      <c r="I150" s="238"/>
      <c r="J150" s="239">
        <f>ROUND(I150*H150,2)</f>
        <v>0</v>
      </c>
      <c r="K150" s="235" t="s">
        <v>171</v>
      </c>
      <c r="L150" s="240"/>
      <c r="M150" s="241" t="s">
        <v>19</v>
      </c>
      <c r="N150" s="242" t="s">
        <v>41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297</v>
      </c>
      <c r="AT150" s="192" t="s">
        <v>502</v>
      </c>
      <c r="AU150" s="192" t="s">
        <v>79</v>
      </c>
      <c r="AY150" s="20" t="s">
        <v>165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79</v>
      </c>
      <c r="BK150" s="193">
        <f>ROUND(I150*H150,2)</f>
        <v>0</v>
      </c>
      <c r="BL150" s="20" t="s">
        <v>226</v>
      </c>
      <c r="BM150" s="192" t="s">
        <v>477</v>
      </c>
    </row>
    <row r="151" spans="1:65" s="2" customFormat="1" ht="16.5" customHeight="1">
      <c r="A151" s="37"/>
      <c r="B151" s="38"/>
      <c r="C151" s="233" t="s">
        <v>318</v>
      </c>
      <c r="D151" s="233" t="s">
        <v>502</v>
      </c>
      <c r="E151" s="234" t="s">
        <v>6330</v>
      </c>
      <c r="F151" s="235" t="s">
        <v>6331</v>
      </c>
      <c r="G151" s="236" t="s">
        <v>290</v>
      </c>
      <c r="H151" s="237">
        <v>1800</v>
      </c>
      <c r="I151" s="238"/>
      <c r="J151" s="239">
        <f>ROUND(I151*H151,2)</f>
        <v>0</v>
      </c>
      <c r="K151" s="235" t="s">
        <v>531</v>
      </c>
      <c r="L151" s="240"/>
      <c r="M151" s="241" t="s">
        <v>19</v>
      </c>
      <c r="N151" s="242" t="s">
        <v>41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297</v>
      </c>
      <c r="AT151" s="192" t="s">
        <v>502</v>
      </c>
      <c r="AU151" s="192" t="s">
        <v>79</v>
      </c>
      <c r="AY151" s="20" t="s">
        <v>165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226</v>
      </c>
      <c r="BM151" s="192" t="s">
        <v>483</v>
      </c>
    </row>
    <row r="152" spans="1:65" s="2" customFormat="1" ht="21.75" customHeight="1">
      <c r="A152" s="37"/>
      <c r="B152" s="38"/>
      <c r="C152" s="181" t="s">
        <v>438</v>
      </c>
      <c r="D152" s="181" t="s">
        <v>167</v>
      </c>
      <c r="E152" s="182" t="s">
        <v>6702</v>
      </c>
      <c r="F152" s="183" t="s">
        <v>6703</v>
      </c>
      <c r="G152" s="184" t="s">
        <v>290</v>
      </c>
      <c r="H152" s="185">
        <v>1</v>
      </c>
      <c r="I152" s="186"/>
      <c r="J152" s="187">
        <f>ROUND(I152*H152,2)</f>
        <v>0</v>
      </c>
      <c r="K152" s="183" t="s">
        <v>171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226</v>
      </c>
      <c r="AT152" s="192" t="s">
        <v>167</v>
      </c>
      <c r="AU152" s="192" t="s">
        <v>79</v>
      </c>
      <c r="AY152" s="20" t="s">
        <v>165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226</v>
      </c>
      <c r="BM152" s="192" t="s">
        <v>488</v>
      </c>
    </row>
    <row r="153" spans="1:65" s="2" customFormat="1" ht="11.25">
      <c r="A153" s="37"/>
      <c r="B153" s="38"/>
      <c r="C153" s="39"/>
      <c r="D153" s="194" t="s">
        <v>172</v>
      </c>
      <c r="E153" s="39"/>
      <c r="F153" s="195" t="s">
        <v>6704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172</v>
      </c>
      <c r="AU153" s="20" t="s">
        <v>79</v>
      </c>
    </row>
    <row r="154" spans="1:65" s="2" customFormat="1" ht="16.5" customHeight="1">
      <c r="A154" s="37"/>
      <c r="B154" s="38"/>
      <c r="C154" s="181" t="s">
        <v>324</v>
      </c>
      <c r="D154" s="181" t="s">
        <v>167</v>
      </c>
      <c r="E154" s="182" t="s">
        <v>6705</v>
      </c>
      <c r="F154" s="183" t="s">
        <v>6706</v>
      </c>
      <c r="G154" s="184" t="s">
        <v>290</v>
      </c>
      <c r="H154" s="185">
        <v>1</v>
      </c>
      <c r="I154" s="186"/>
      <c r="J154" s="187">
        <f>ROUND(I154*H154,2)</f>
        <v>0</v>
      </c>
      <c r="K154" s="183" t="s">
        <v>171</v>
      </c>
      <c r="L154" s="42"/>
      <c r="M154" s="188" t="s">
        <v>19</v>
      </c>
      <c r="N154" s="189" t="s">
        <v>41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226</v>
      </c>
      <c r="AT154" s="192" t="s">
        <v>167</v>
      </c>
      <c r="AU154" s="192" t="s">
        <v>79</v>
      </c>
      <c r="AY154" s="20" t="s">
        <v>165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226</v>
      </c>
      <c r="BM154" s="192" t="s">
        <v>493</v>
      </c>
    </row>
    <row r="155" spans="1:65" s="2" customFormat="1" ht="11.25">
      <c r="A155" s="37"/>
      <c r="B155" s="38"/>
      <c r="C155" s="39"/>
      <c r="D155" s="194" t="s">
        <v>172</v>
      </c>
      <c r="E155" s="39"/>
      <c r="F155" s="195" t="s">
        <v>6707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172</v>
      </c>
      <c r="AU155" s="20" t="s">
        <v>79</v>
      </c>
    </row>
    <row r="156" spans="1:65" s="2" customFormat="1" ht="24.2" customHeight="1">
      <c r="A156" s="37"/>
      <c r="B156" s="38"/>
      <c r="C156" s="181" t="s">
        <v>449</v>
      </c>
      <c r="D156" s="181" t="s">
        <v>167</v>
      </c>
      <c r="E156" s="182" t="s">
        <v>6708</v>
      </c>
      <c r="F156" s="183" t="s">
        <v>6709</v>
      </c>
      <c r="G156" s="184" t="s">
        <v>290</v>
      </c>
      <c r="H156" s="185">
        <v>1</v>
      </c>
      <c r="I156" s="186"/>
      <c r="J156" s="187">
        <f>ROUND(I156*H156,2)</f>
        <v>0</v>
      </c>
      <c r="K156" s="183" t="s">
        <v>171</v>
      </c>
      <c r="L156" s="42"/>
      <c r="M156" s="188" t="s">
        <v>19</v>
      </c>
      <c r="N156" s="189" t="s">
        <v>41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226</v>
      </c>
      <c r="AT156" s="192" t="s">
        <v>167</v>
      </c>
      <c r="AU156" s="192" t="s">
        <v>79</v>
      </c>
      <c r="AY156" s="20" t="s">
        <v>165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226</v>
      </c>
      <c r="BM156" s="192" t="s">
        <v>714</v>
      </c>
    </row>
    <row r="157" spans="1:65" s="2" customFormat="1" ht="11.25">
      <c r="A157" s="37"/>
      <c r="B157" s="38"/>
      <c r="C157" s="39"/>
      <c r="D157" s="194" t="s">
        <v>172</v>
      </c>
      <c r="E157" s="39"/>
      <c r="F157" s="195" t="s">
        <v>6710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172</v>
      </c>
      <c r="AU157" s="20" t="s">
        <v>79</v>
      </c>
    </row>
    <row r="158" spans="1:65" s="2" customFormat="1" ht="24.2" customHeight="1">
      <c r="A158" s="37"/>
      <c r="B158" s="38"/>
      <c r="C158" s="181" t="s">
        <v>330</v>
      </c>
      <c r="D158" s="181" t="s">
        <v>167</v>
      </c>
      <c r="E158" s="182" t="s">
        <v>6711</v>
      </c>
      <c r="F158" s="183" t="s">
        <v>6712</v>
      </c>
      <c r="G158" s="184" t="s">
        <v>290</v>
      </c>
      <c r="H158" s="185">
        <v>56</v>
      </c>
      <c r="I158" s="186"/>
      <c r="J158" s="187">
        <f>ROUND(I158*H158,2)</f>
        <v>0</v>
      </c>
      <c r="K158" s="183" t="s">
        <v>171</v>
      </c>
      <c r="L158" s="42"/>
      <c r="M158" s="188" t="s">
        <v>19</v>
      </c>
      <c r="N158" s="189" t="s">
        <v>41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226</v>
      </c>
      <c r="AT158" s="192" t="s">
        <v>167</v>
      </c>
      <c r="AU158" s="192" t="s">
        <v>79</v>
      </c>
      <c r="AY158" s="20" t="s">
        <v>165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226</v>
      </c>
      <c r="BM158" s="192" t="s">
        <v>498</v>
      </c>
    </row>
    <row r="159" spans="1:65" s="2" customFormat="1" ht="11.25">
      <c r="A159" s="37"/>
      <c r="B159" s="38"/>
      <c r="C159" s="39"/>
      <c r="D159" s="194" t="s">
        <v>172</v>
      </c>
      <c r="E159" s="39"/>
      <c r="F159" s="195" t="s">
        <v>6713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172</v>
      </c>
      <c r="AU159" s="20" t="s">
        <v>79</v>
      </c>
    </row>
    <row r="160" spans="1:65" s="2" customFormat="1" ht="24.2" customHeight="1">
      <c r="A160" s="37"/>
      <c r="B160" s="38"/>
      <c r="C160" s="181" t="s">
        <v>459</v>
      </c>
      <c r="D160" s="181" t="s">
        <v>167</v>
      </c>
      <c r="E160" s="182" t="s">
        <v>6714</v>
      </c>
      <c r="F160" s="183" t="s">
        <v>6715</v>
      </c>
      <c r="G160" s="184" t="s">
        <v>290</v>
      </c>
      <c r="H160" s="185">
        <v>56</v>
      </c>
      <c r="I160" s="186"/>
      <c r="J160" s="187">
        <f>ROUND(I160*H160,2)</f>
        <v>0</v>
      </c>
      <c r="K160" s="183" t="s">
        <v>171</v>
      </c>
      <c r="L160" s="42"/>
      <c r="M160" s="188" t="s">
        <v>19</v>
      </c>
      <c r="N160" s="189" t="s">
        <v>41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226</v>
      </c>
      <c r="AT160" s="192" t="s">
        <v>167</v>
      </c>
      <c r="AU160" s="192" t="s">
        <v>79</v>
      </c>
      <c r="AY160" s="20" t="s">
        <v>165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226</v>
      </c>
      <c r="BM160" s="192" t="s">
        <v>544</v>
      </c>
    </row>
    <row r="161" spans="1:65" s="2" customFormat="1" ht="11.25">
      <c r="A161" s="37"/>
      <c r="B161" s="38"/>
      <c r="C161" s="39"/>
      <c r="D161" s="194" t="s">
        <v>172</v>
      </c>
      <c r="E161" s="39"/>
      <c r="F161" s="195" t="s">
        <v>6716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172</v>
      </c>
      <c r="AU161" s="20" t="s">
        <v>79</v>
      </c>
    </row>
    <row r="162" spans="1:65" s="2" customFormat="1" ht="16.5" customHeight="1">
      <c r="A162" s="37"/>
      <c r="B162" s="38"/>
      <c r="C162" s="233" t="s">
        <v>335</v>
      </c>
      <c r="D162" s="233" t="s">
        <v>502</v>
      </c>
      <c r="E162" s="234" t="s">
        <v>6604</v>
      </c>
      <c r="F162" s="235" t="s">
        <v>6605</v>
      </c>
      <c r="G162" s="236" t="s">
        <v>6606</v>
      </c>
      <c r="H162" s="237">
        <v>1</v>
      </c>
      <c r="I162" s="238"/>
      <c r="J162" s="239">
        <f>ROUND(I162*H162,2)</f>
        <v>0</v>
      </c>
      <c r="K162" s="235" t="s">
        <v>531</v>
      </c>
      <c r="L162" s="240"/>
      <c r="M162" s="241" t="s">
        <v>19</v>
      </c>
      <c r="N162" s="242" t="s">
        <v>41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297</v>
      </c>
      <c r="AT162" s="192" t="s">
        <v>502</v>
      </c>
      <c r="AU162" s="192" t="s">
        <v>79</v>
      </c>
      <c r="AY162" s="20" t="s">
        <v>165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226</v>
      </c>
      <c r="BM162" s="192" t="s">
        <v>557</v>
      </c>
    </row>
    <row r="163" spans="1:65" s="2" customFormat="1" ht="37.9" customHeight="1">
      <c r="A163" s="37"/>
      <c r="B163" s="38"/>
      <c r="C163" s="181" t="s">
        <v>469</v>
      </c>
      <c r="D163" s="181" t="s">
        <v>167</v>
      </c>
      <c r="E163" s="182" t="s">
        <v>6135</v>
      </c>
      <c r="F163" s="183" t="s">
        <v>6136</v>
      </c>
      <c r="G163" s="184" t="s">
        <v>290</v>
      </c>
      <c r="H163" s="185">
        <v>27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79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562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6137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79</v>
      </c>
    </row>
    <row r="165" spans="1:65" s="13" customFormat="1" ht="11.25">
      <c r="B165" s="199"/>
      <c r="C165" s="200"/>
      <c r="D165" s="201" t="s">
        <v>181</v>
      </c>
      <c r="E165" s="202" t="s">
        <v>19</v>
      </c>
      <c r="F165" s="203" t="s">
        <v>6717</v>
      </c>
      <c r="G165" s="200"/>
      <c r="H165" s="204">
        <v>27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181</v>
      </c>
      <c r="AU165" s="210" t="s">
        <v>79</v>
      </c>
      <c r="AV165" s="13" t="s">
        <v>79</v>
      </c>
      <c r="AW165" s="13" t="s">
        <v>31</v>
      </c>
      <c r="AX165" s="13" t="s">
        <v>69</v>
      </c>
      <c r="AY165" s="210" t="s">
        <v>165</v>
      </c>
    </row>
    <row r="166" spans="1:65" s="15" customFormat="1" ht="11.25">
      <c r="B166" s="221"/>
      <c r="C166" s="222"/>
      <c r="D166" s="201" t="s">
        <v>181</v>
      </c>
      <c r="E166" s="223" t="s">
        <v>19</v>
      </c>
      <c r="F166" s="224" t="s">
        <v>184</v>
      </c>
      <c r="G166" s="222"/>
      <c r="H166" s="225">
        <v>27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181</v>
      </c>
      <c r="AU166" s="231" t="s">
        <v>79</v>
      </c>
      <c r="AV166" s="15" t="s">
        <v>88</v>
      </c>
      <c r="AW166" s="15" t="s">
        <v>31</v>
      </c>
      <c r="AX166" s="15" t="s">
        <v>73</v>
      </c>
      <c r="AY166" s="231" t="s">
        <v>165</v>
      </c>
    </row>
    <row r="167" spans="1:65" s="2" customFormat="1" ht="37.9" customHeight="1">
      <c r="A167" s="37"/>
      <c r="B167" s="38"/>
      <c r="C167" s="181" t="s">
        <v>351</v>
      </c>
      <c r="D167" s="181" t="s">
        <v>167</v>
      </c>
      <c r="E167" s="182" t="s">
        <v>6588</v>
      </c>
      <c r="F167" s="183" t="s">
        <v>6589</v>
      </c>
      <c r="G167" s="184" t="s">
        <v>290</v>
      </c>
      <c r="H167" s="185">
        <v>16</v>
      </c>
      <c r="I167" s="186"/>
      <c r="J167" s="187">
        <f>ROUND(I167*H167,2)</f>
        <v>0</v>
      </c>
      <c r="K167" s="183" t="s">
        <v>171</v>
      </c>
      <c r="L167" s="42"/>
      <c r="M167" s="188" t="s">
        <v>19</v>
      </c>
      <c r="N167" s="189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226</v>
      </c>
      <c r="AT167" s="192" t="s">
        <v>167</v>
      </c>
      <c r="AU167" s="192" t="s">
        <v>79</v>
      </c>
      <c r="AY167" s="20" t="s">
        <v>165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79</v>
      </c>
      <c r="BK167" s="193">
        <f>ROUND(I167*H167,2)</f>
        <v>0</v>
      </c>
      <c r="BL167" s="20" t="s">
        <v>226</v>
      </c>
      <c r="BM167" s="192" t="s">
        <v>568</v>
      </c>
    </row>
    <row r="168" spans="1:65" s="2" customFormat="1" ht="11.25">
      <c r="A168" s="37"/>
      <c r="B168" s="38"/>
      <c r="C168" s="39"/>
      <c r="D168" s="194" t="s">
        <v>172</v>
      </c>
      <c r="E168" s="39"/>
      <c r="F168" s="195" t="s">
        <v>6590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172</v>
      </c>
      <c r="AU168" s="20" t="s">
        <v>79</v>
      </c>
    </row>
    <row r="169" spans="1:65" s="13" customFormat="1" ht="11.25">
      <c r="B169" s="199"/>
      <c r="C169" s="200"/>
      <c r="D169" s="201" t="s">
        <v>181</v>
      </c>
      <c r="E169" s="202" t="s">
        <v>19</v>
      </c>
      <c r="F169" s="203" t="s">
        <v>6718</v>
      </c>
      <c r="G169" s="200"/>
      <c r="H169" s="204">
        <v>16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181</v>
      </c>
      <c r="AU169" s="210" t="s">
        <v>79</v>
      </c>
      <c r="AV169" s="13" t="s">
        <v>79</v>
      </c>
      <c r="AW169" s="13" t="s">
        <v>31</v>
      </c>
      <c r="AX169" s="13" t="s">
        <v>69</v>
      </c>
      <c r="AY169" s="210" t="s">
        <v>165</v>
      </c>
    </row>
    <row r="170" spans="1:65" s="15" customFormat="1" ht="11.25">
      <c r="B170" s="221"/>
      <c r="C170" s="222"/>
      <c r="D170" s="201" t="s">
        <v>181</v>
      </c>
      <c r="E170" s="223" t="s">
        <v>19</v>
      </c>
      <c r="F170" s="224" t="s">
        <v>184</v>
      </c>
      <c r="G170" s="222"/>
      <c r="H170" s="225">
        <v>16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181</v>
      </c>
      <c r="AU170" s="231" t="s">
        <v>79</v>
      </c>
      <c r="AV170" s="15" t="s">
        <v>88</v>
      </c>
      <c r="AW170" s="15" t="s">
        <v>31</v>
      </c>
      <c r="AX170" s="15" t="s">
        <v>73</v>
      </c>
      <c r="AY170" s="231" t="s">
        <v>165</v>
      </c>
    </row>
    <row r="171" spans="1:65" s="2" customFormat="1" ht="37.9" customHeight="1">
      <c r="A171" s="37"/>
      <c r="B171" s="38"/>
      <c r="C171" s="181" t="s">
        <v>480</v>
      </c>
      <c r="D171" s="181" t="s">
        <v>167</v>
      </c>
      <c r="E171" s="182" t="s">
        <v>6571</v>
      </c>
      <c r="F171" s="183" t="s">
        <v>6572</v>
      </c>
      <c r="G171" s="184" t="s">
        <v>170</v>
      </c>
      <c r="H171" s="185">
        <v>161</v>
      </c>
      <c r="I171" s="186"/>
      <c r="J171" s="187">
        <f>ROUND(I171*H171,2)</f>
        <v>0</v>
      </c>
      <c r="K171" s="183" t="s">
        <v>171</v>
      </c>
      <c r="L171" s="42"/>
      <c r="M171" s="188" t="s">
        <v>19</v>
      </c>
      <c r="N171" s="189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226</v>
      </c>
      <c r="AT171" s="192" t="s">
        <v>167</v>
      </c>
      <c r="AU171" s="192" t="s">
        <v>79</v>
      </c>
      <c r="AY171" s="20" t="s">
        <v>165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226</v>
      </c>
      <c r="BM171" s="192" t="s">
        <v>574</v>
      </c>
    </row>
    <row r="172" spans="1:65" s="2" customFormat="1" ht="11.25">
      <c r="A172" s="37"/>
      <c r="B172" s="38"/>
      <c r="C172" s="39"/>
      <c r="D172" s="194" t="s">
        <v>172</v>
      </c>
      <c r="E172" s="39"/>
      <c r="F172" s="195" t="s">
        <v>6573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172</v>
      </c>
      <c r="AU172" s="20" t="s">
        <v>79</v>
      </c>
    </row>
    <row r="173" spans="1:65" s="13" customFormat="1" ht="22.5">
      <c r="B173" s="199"/>
      <c r="C173" s="200"/>
      <c r="D173" s="201" t="s">
        <v>181</v>
      </c>
      <c r="E173" s="202" t="s">
        <v>19</v>
      </c>
      <c r="F173" s="203" t="s">
        <v>6719</v>
      </c>
      <c r="G173" s="200"/>
      <c r="H173" s="204">
        <v>161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181</v>
      </c>
      <c r="AU173" s="210" t="s">
        <v>79</v>
      </c>
      <c r="AV173" s="13" t="s">
        <v>79</v>
      </c>
      <c r="AW173" s="13" t="s">
        <v>31</v>
      </c>
      <c r="AX173" s="13" t="s">
        <v>69</v>
      </c>
      <c r="AY173" s="210" t="s">
        <v>165</v>
      </c>
    </row>
    <row r="174" spans="1:65" s="15" customFormat="1" ht="11.25">
      <c r="B174" s="221"/>
      <c r="C174" s="222"/>
      <c r="D174" s="201" t="s">
        <v>181</v>
      </c>
      <c r="E174" s="223" t="s">
        <v>19</v>
      </c>
      <c r="F174" s="224" t="s">
        <v>184</v>
      </c>
      <c r="G174" s="222"/>
      <c r="H174" s="225">
        <v>161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181</v>
      </c>
      <c r="AU174" s="231" t="s">
        <v>79</v>
      </c>
      <c r="AV174" s="15" t="s">
        <v>88</v>
      </c>
      <c r="AW174" s="15" t="s">
        <v>31</v>
      </c>
      <c r="AX174" s="15" t="s">
        <v>73</v>
      </c>
      <c r="AY174" s="231" t="s">
        <v>165</v>
      </c>
    </row>
    <row r="175" spans="1:65" s="2" customFormat="1" ht="37.9" customHeight="1">
      <c r="A175" s="37"/>
      <c r="B175" s="38"/>
      <c r="C175" s="181" t="s">
        <v>360</v>
      </c>
      <c r="D175" s="181" t="s">
        <v>167</v>
      </c>
      <c r="E175" s="182" t="s">
        <v>6600</v>
      </c>
      <c r="F175" s="183" t="s">
        <v>6601</v>
      </c>
      <c r="G175" s="184" t="s">
        <v>537</v>
      </c>
      <c r="H175" s="185">
        <v>42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226</v>
      </c>
      <c r="AT175" s="192" t="s">
        <v>167</v>
      </c>
      <c r="AU175" s="192" t="s">
        <v>79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226</v>
      </c>
      <c r="BM175" s="192" t="s">
        <v>583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6602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79</v>
      </c>
    </row>
    <row r="177" spans="1:65" s="13" customFormat="1" ht="11.25">
      <c r="B177" s="199"/>
      <c r="C177" s="200"/>
      <c r="D177" s="201" t="s">
        <v>181</v>
      </c>
      <c r="E177" s="202" t="s">
        <v>19</v>
      </c>
      <c r="F177" s="203" t="s">
        <v>6720</v>
      </c>
      <c r="G177" s="200"/>
      <c r="H177" s="204">
        <v>42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181</v>
      </c>
      <c r="AU177" s="210" t="s">
        <v>79</v>
      </c>
      <c r="AV177" s="13" t="s">
        <v>79</v>
      </c>
      <c r="AW177" s="13" t="s">
        <v>31</v>
      </c>
      <c r="AX177" s="13" t="s">
        <v>69</v>
      </c>
      <c r="AY177" s="210" t="s">
        <v>165</v>
      </c>
    </row>
    <row r="178" spans="1:65" s="15" customFormat="1" ht="11.25">
      <c r="B178" s="221"/>
      <c r="C178" s="222"/>
      <c r="D178" s="201" t="s">
        <v>181</v>
      </c>
      <c r="E178" s="223" t="s">
        <v>19</v>
      </c>
      <c r="F178" s="224" t="s">
        <v>184</v>
      </c>
      <c r="G178" s="222"/>
      <c r="H178" s="225">
        <v>42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181</v>
      </c>
      <c r="AU178" s="231" t="s">
        <v>79</v>
      </c>
      <c r="AV178" s="15" t="s">
        <v>88</v>
      </c>
      <c r="AW178" s="15" t="s">
        <v>31</v>
      </c>
      <c r="AX178" s="15" t="s">
        <v>73</v>
      </c>
      <c r="AY178" s="231" t="s">
        <v>165</v>
      </c>
    </row>
    <row r="179" spans="1:65" s="2" customFormat="1" ht="24.2" customHeight="1">
      <c r="A179" s="37"/>
      <c r="B179" s="38"/>
      <c r="C179" s="181" t="s">
        <v>490</v>
      </c>
      <c r="D179" s="181" t="s">
        <v>167</v>
      </c>
      <c r="E179" s="182" t="s">
        <v>6607</v>
      </c>
      <c r="F179" s="183" t="s">
        <v>6608</v>
      </c>
      <c r="G179" s="184" t="s">
        <v>537</v>
      </c>
      <c r="H179" s="185">
        <v>32</v>
      </c>
      <c r="I179" s="186"/>
      <c r="J179" s="187">
        <f>ROUND(I179*H179,2)</f>
        <v>0</v>
      </c>
      <c r="K179" s="183" t="s">
        <v>171</v>
      </c>
      <c r="L179" s="42"/>
      <c r="M179" s="188" t="s">
        <v>19</v>
      </c>
      <c r="N179" s="189" t="s">
        <v>41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226</v>
      </c>
      <c r="AT179" s="192" t="s">
        <v>167</v>
      </c>
      <c r="AU179" s="192" t="s">
        <v>79</v>
      </c>
      <c r="AY179" s="20" t="s">
        <v>165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226</v>
      </c>
      <c r="BM179" s="192" t="s">
        <v>589</v>
      </c>
    </row>
    <row r="180" spans="1:65" s="2" customFormat="1" ht="11.25">
      <c r="A180" s="37"/>
      <c r="B180" s="38"/>
      <c r="C180" s="39"/>
      <c r="D180" s="194" t="s">
        <v>172</v>
      </c>
      <c r="E180" s="39"/>
      <c r="F180" s="195" t="s">
        <v>6609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172</v>
      </c>
      <c r="AU180" s="20" t="s">
        <v>79</v>
      </c>
    </row>
    <row r="181" spans="1:65" s="13" customFormat="1" ht="11.25">
      <c r="B181" s="199"/>
      <c r="C181" s="200"/>
      <c r="D181" s="201" t="s">
        <v>181</v>
      </c>
      <c r="E181" s="202" t="s">
        <v>19</v>
      </c>
      <c r="F181" s="203" t="s">
        <v>6721</v>
      </c>
      <c r="G181" s="200"/>
      <c r="H181" s="204">
        <v>32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181</v>
      </c>
      <c r="AU181" s="210" t="s">
        <v>79</v>
      </c>
      <c r="AV181" s="13" t="s">
        <v>79</v>
      </c>
      <c r="AW181" s="13" t="s">
        <v>31</v>
      </c>
      <c r="AX181" s="13" t="s">
        <v>69</v>
      </c>
      <c r="AY181" s="210" t="s">
        <v>165</v>
      </c>
    </row>
    <row r="182" spans="1:65" s="15" customFormat="1" ht="11.25">
      <c r="B182" s="221"/>
      <c r="C182" s="222"/>
      <c r="D182" s="201" t="s">
        <v>181</v>
      </c>
      <c r="E182" s="223" t="s">
        <v>19</v>
      </c>
      <c r="F182" s="224" t="s">
        <v>184</v>
      </c>
      <c r="G182" s="222"/>
      <c r="H182" s="225">
        <v>32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181</v>
      </c>
      <c r="AU182" s="231" t="s">
        <v>79</v>
      </c>
      <c r="AV182" s="15" t="s">
        <v>88</v>
      </c>
      <c r="AW182" s="15" t="s">
        <v>31</v>
      </c>
      <c r="AX182" s="15" t="s">
        <v>73</v>
      </c>
      <c r="AY182" s="231" t="s">
        <v>165</v>
      </c>
    </row>
    <row r="183" spans="1:65" s="2" customFormat="1" ht="16.5" customHeight="1">
      <c r="A183" s="37"/>
      <c r="B183" s="38"/>
      <c r="C183" s="181" t="s">
        <v>388</v>
      </c>
      <c r="D183" s="181" t="s">
        <v>167</v>
      </c>
      <c r="E183" s="182" t="s">
        <v>6611</v>
      </c>
      <c r="F183" s="183" t="s">
        <v>6612</v>
      </c>
      <c r="G183" s="184" t="s">
        <v>6606</v>
      </c>
      <c r="H183" s="185">
        <v>1</v>
      </c>
      <c r="I183" s="186"/>
      <c r="J183" s="187">
        <f>ROUND(I183*H183,2)</f>
        <v>0</v>
      </c>
      <c r="K183" s="183" t="s">
        <v>171</v>
      </c>
      <c r="L183" s="42"/>
      <c r="M183" s="188" t="s">
        <v>19</v>
      </c>
      <c r="N183" s="189" t="s">
        <v>41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226</v>
      </c>
      <c r="AT183" s="192" t="s">
        <v>167</v>
      </c>
      <c r="AU183" s="192" t="s">
        <v>79</v>
      </c>
      <c r="AY183" s="20" t="s">
        <v>165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226</v>
      </c>
      <c r="BM183" s="192" t="s">
        <v>595</v>
      </c>
    </row>
    <row r="184" spans="1:65" s="2" customFormat="1" ht="11.25">
      <c r="A184" s="37"/>
      <c r="B184" s="38"/>
      <c r="C184" s="39"/>
      <c r="D184" s="194" t="s">
        <v>172</v>
      </c>
      <c r="E184" s="39"/>
      <c r="F184" s="195" t="s">
        <v>6613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172</v>
      </c>
      <c r="AU184" s="20" t="s">
        <v>79</v>
      </c>
    </row>
    <row r="185" spans="1:65" s="13" customFormat="1" ht="22.5">
      <c r="B185" s="199"/>
      <c r="C185" s="200"/>
      <c r="D185" s="201" t="s">
        <v>181</v>
      </c>
      <c r="E185" s="202" t="s">
        <v>19</v>
      </c>
      <c r="F185" s="203" t="s">
        <v>6614</v>
      </c>
      <c r="G185" s="200"/>
      <c r="H185" s="204">
        <v>1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181</v>
      </c>
      <c r="AU185" s="210" t="s">
        <v>79</v>
      </c>
      <c r="AV185" s="13" t="s">
        <v>79</v>
      </c>
      <c r="AW185" s="13" t="s">
        <v>31</v>
      </c>
      <c r="AX185" s="13" t="s">
        <v>69</v>
      </c>
      <c r="AY185" s="210" t="s">
        <v>165</v>
      </c>
    </row>
    <row r="186" spans="1:65" s="15" customFormat="1" ht="11.25">
      <c r="B186" s="221"/>
      <c r="C186" s="222"/>
      <c r="D186" s="201" t="s">
        <v>181</v>
      </c>
      <c r="E186" s="223" t="s">
        <v>19</v>
      </c>
      <c r="F186" s="224" t="s">
        <v>184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181</v>
      </c>
      <c r="AU186" s="231" t="s">
        <v>79</v>
      </c>
      <c r="AV186" s="15" t="s">
        <v>88</v>
      </c>
      <c r="AW186" s="15" t="s">
        <v>31</v>
      </c>
      <c r="AX186" s="15" t="s">
        <v>73</v>
      </c>
      <c r="AY186" s="231" t="s">
        <v>165</v>
      </c>
    </row>
    <row r="187" spans="1:65" s="2" customFormat="1" ht="16.5" customHeight="1">
      <c r="A187" s="37"/>
      <c r="B187" s="38"/>
      <c r="C187" s="181" t="s">
        <v>501</v>
      </c>
      <c r="D187" s="181" t="s">
        <v>167</v>
      </c>
      <c r="E187" s="182" t="s">
        <v>6615</v>
      </c>
      <c r="F187" s="183" t="s">
        <v>6616</v>
      </c>
      <c r="G187" s="184" t="s">
        <v>6606</v>
      </c>
      <c r="H187" s="185">
        <v>1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41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79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602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6617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79</v>
      </c>
    </row>
    <row r="189" spans="1:65" s="13" customFormat="1" ht="11.25">
      <c r="B189" s="199"/>
      <c r="C189" s="200"/>
      <c r="D189" s="201" t="s">
        <v>181</v>
      </c>
      <c r="E189" s="202" t="s">
        <v>19</v>
      </c>
      <c r="F189" s="203" t="s">
        <v>6618</v>
      </c>
      <c r="G189" s="200"/>
      <c r="H189" s="204">
        <v>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181</v>
      </c>
      <c r="AU189" s="210" t="s">
        <v>79</v>
      </c>
      <c r="AV189" s="13" t="s">
        <v>79</v>
      </c>
      <c r="AW189" s="13" t="s">
        <v>31</v>
      </c>
      <c r="AX189" s="13" t="s">
        <v>69</v>
      </c>
      <c r="AY189" s="210" t="s">
        <v>165</v>
      </c>
    </row>
    <row r="190" spans="1:65" s="15" customFormat="1" ht="11.25">
      <c r="B190" s="221"/>
      <c r="C190" s="222"/>
      <c r="D190" s="201" t="s">
        <v>181</v>
      </c>
      <c r="E190" s="223" t="s">
        <v>19</v>
      </c>
      <c r="F190" s="224" t="s">
        <v>184</v>
      </c>
      <c r="G190" s="222"/>
      <c r="H190" s="225">
        <v>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181</v>
      </c>
      <c r="AU190" s="231" t="s">
        <v>79</v>
      </c>
      <c r="AV190" s="15" t="s">
        <v>88</v>
      </c>
      <c r="AW190" s="15" t="s">
        <v>31</v>
      </c>
      <c r="AX190" s="15" t="s">
        <v>73</v>
      </c>
      <c r="AY190" s="231" t="s">
        <v>165</v>
      </c>
    </row>
    <row r="191" spans="1:65" s="2" customFormat="1" ht="16.5" customHeight="1">
      <c r="A191" s="37"/>
      <c r="B191" s="38"/>
      <c r="C191" s="181" t="s">
        <v>400</v>
      </c>
      <c r="D191" s="181" t="s">
        <v>167</v>
      </c>
      <c r="E191" s="182" t="s">
        <v>6627</v>
      </c>
      <c r="F191" s="183" t="s">
        <v>6628</v>
      </c>
      <c r="G191" s="184" t="s">
        <v>6606</v>
      </c>
      <c r="H191" s="185">
        <v>1</v>
      </c>
      <c r="I191" s="186"/>
      <c r="J191" s="187">
        <f>ROUND(I191*H191,2)</f>
        <v>0</v>
      </c>
      <c r="K191" s="183" t="s">
        <v>171</v>
      </c>
      <c r="L191" s="42"/>
      <c r="M191" s="188" t="s">
        <v>19</v>
      </c>
      <c r="N191" s="189" t="s">
        <v>41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226</v>
      </c>
      <c r="AT191" s="192" t="s">
        <v>167</v>
      </c>
      <c r="AU191" s="192" t="s">
        <v>79</v>
      </c>
      <c r="AY191" s="20" t="s">
        <v>165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226</v>
      </c>
      <c r="BM191" s="192" t="s">
        <v>617</v>
      </c>
    </row>
    <row r="192" spans="1:65" s="2" customFormat="1" ht="11.25">
      <c r="A192" s="37"/>
      <c r="B192" s="38"/>
      <c r="C192" s="39"/>
      <c r="D192" s="194" t="s">
        <v>172</v>
      </c>
      <c r="E192" s="39"/>
      <c r="F192" s="195" t="s">
        <v>6629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172</v>
      </c>
      <c r="AU192" s="20" t="s">
        <v>79</v>
      </c>
    </row>
    <row r="193" spans="1:65" s="13" customFormat="1" ht="11.25">
      <c r="B193" s="199"/>
      <c r="C193" s="200"/>
      <c r="D193" s="201" t="s">
        <v>181</v>
      </c>
      <c r="E193" s="202" t="s">
        <v>19</v>
      </c>
      <c r="F193" s="203" t="s">
        <v>6630</v>
      </c>
      <c r="G193" s="200"/>
      <c r="H193" s="204">
        <v>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181</v>
      </c>
      <c r="AU193" s="210" t="s">
        <v>79</v>
      </c>
      <c r="AV193" s="13" t="s">
        <v>79</v>
      </c>
      <c r="AW193" s="13" t="s">
        <v>31</v>
      </c>
      <c r="AX193" s="13" t="s">
        <v>69</v>
      </c>
      <c r="AY193" s="210" t="s">
        <v>165</v>
      </c>
    </row>
    <row r="194" spans="1:65" s="15" customFormat="1" ht="11.25">
      <c r="B194" s="221"/>
      <c r="C194" s="222"/>
      <c r="D194" s="201" t="s">
        <v>181</v>
      </c>
      <c r="E194" s="223" t="s">
        <v>19</v>
      </c>
      <c r="F194" s="224" t="s">
        <v>184</v>
      </c>
      <c r="G194" s="222"/>
      <c r="H194" s="225">
        <v>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181</v>
      </c>
      <c r="AU194" s="231" t="s">
        <v>79</v>
      </c>
      <c r="AV194" s="15" t="s">
        <v>88</v>
      </c>
      <c r="AW194" s="15" t="s">
        <v>31</v>
      </c>
      <c r="AX194" s="15" t="s">
        <v>73</v>
      </c>
      <c r="AY194" s="231" t="s">
        <v>165</v>
      </c>
    </row>
    <row r="195" spans="1:65" s="2" customFormat="1" ht="49.15" customHeight="1">
      <c r="A195" s="37"/>
      <c r="B195" s="38"/>
      <c r="C195" s="181" t="s">
        <v>513</v>
      </c>
      <c r="D195" s="181" t="s">
        <v>167</v>
      </c>
      <c r="E195" s="182" t="s">
        <v>6596</v>
      </c>
      <c r="F195" s="183" t="s">
        <v>6597</v>
      </c>
      <c r="G195" s="184" t="s">
        <v>256</v>
      </c>
      <c r="H195" s="185">
        <v>5</v>
      </c>
      <c r="I195" s="186"/>
      <c r="J195" s="187">
        <f>ROUND(I195*H195,2)</f>
        <v>0</v>
      </c>
      <c r="K195" s="183" t="s">
        <v>171</v>
      </c>
      <c r="L195" s="42"/>
      <c r="M195" s="188" t="s">
        <v>19</v>
      </c>
      <c r="N195" s="189" t="s">
        <v>41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226</v>
      </c>
      <c r="AT195" s="192" t="s">
        <v>167</v>
      </c>
      <c r="AU195" s="192" t="s">
        <v>79</v>
      </c>
      <c r="AY195" s="20" t="s">
        <v>165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226</v>
      </c>
      <c r="BM195" s="192" t="s">
        <v>625</v>
      </c>
    </row>
    <row r="196" spans="1:65" s="2" customFormat="1" ht="11.25">
      <c r="A196" s="37"/>
      <c r="B196" s="38"/>
      <c r="C196" s="39"/>
      <c r="D196" s="194" t="s">
        <v>172</v>
      </c>
      <c r="E196" s="39"/>
      <c r="F196" s="195" t="s">
        <v>6598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172</v>
      </c>
      <c r="AU196" s="20" t="s">
        <v>79</v>
      </c>
    </row>
    <row r="197" spans="1:65" s="2" customFormat="1" ht="37.9" customHeight="1">
      <c r="A197" s="37"/>
      <c r="B197" s="38"/>
      <c r="C197" s="181" t="s">
        <v>421</v>
      </c>
      <c r="D197" s="181" t="s">
        <v>167</v>
      </c>
      <c r="E197" s="182" t="s">
        <v>6584</v>
      </c>
      <c r="F197" s="183" t="s">
        <v>6585</v>
      </c>
      <c r="G197" s="184" t="s">
        <v>290</v>
      </c>
      <c r="H197" s="185">
        <v>63</v>
      </c>
      <c r="I197" s="186"/>
      <c r="J197" s="187">
        <f>ROUND(I197*H197,2)</f>
        <v>0</v>
      </c>
      <c r="K197" s="183" t="s">
        <v>171</v>
      </c>
      <c r="L197" s="42"/>
      <c r="M197" s="188" t="s">
        <v>19</v>
      </c>
      <c r="N197" s="189" t="s">
        <v>41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226</v>
      </c>
      <c r="AT197" s="192" t="s">
        <v>167</v>
      </c>
      <c r="AU197" s="192" t="s">
        <v>79</v>
      </c>
      <c r="AY197" s="20" t="s">
        <v>165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226</v>
      </c>
      <c r="BM197" s="192" t="s">
        <v>632</v>
      </c>
    </row>
    <row r="198" spans="1:65" s="2" customFormat="1" ht="11.25">
      <c r="A198" s="37"/>
      <c r="B198" s="38"/>
      <c r="C198" s="39"/>
      <c r="D198" s="194" t="s">
        <v>172</v>
      </c>
      <c r="E198" s="39"/>
      <c r="F198" s="195" t="s">
        <v>6586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172</v>
      </c>
      <c r="AU198" s="20" t="s">
        <v>79</v>
      </c>
    </row>
    <row r="199" spans="1:65" s="13" customFormat="1" ht="11.25">
      <c r="B199" s="199"/>
      <c r="C199" s="200"/>
      <c r="D199" s="201" t="s">
        <v>181</v>
      </c>
      <c r="E199" s="202" t="s">
        <v>19</v>
      </c>
      <c r="F199" s="203" t="s">
        <v>6722</v>
      </c>
      <c r="G199" s="200"/>
      <c r="H199" s="204">
        <v>63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181</v>
      </c>
      <c r="AU199" s="210" t="s">
        <v>79</v>
      </c>
      <c r="AV199" s="13" t="s">
        <v>79</v>
      </c>
      <c r="AW199" s="13" t="s">
        <v>31</v>
      </c>
      <c r="AX199" s="13" t="s">
        <v>69</v>
      </c>
      <c r="AY199" s="210" t="s">
        <v>165</v>
      </c>
    </row>
    <row r="200" spans="1:65" s="15" customFormat="1" ht="11.25">
      <c r="B200" s="221"/>
      <c r="C200" s="222"/>
      <c r="D200" s="201" t="s">
        <v>181</v>
      </c>
      <c r="E200" s="223" t="s">
        <v>19</v>
      </c>
      <c r="F200" s="224" t="s">
        <v>184</v>
      </c>
      <c r="G200" s="222"/>
      <c r="H200" s="225">
        <v>63</v>
      </c>
      <c r="I200" s="226"/>
      <c r="J200" s="222"/>
      <c r="K200" s="222"/>
      <c r="L200" s="227"/>
      <c r="M200" s="269"/>
      <c r="N200" s="270"/>
      <c r="O200" s="270"/>
      <c r="P200" s="270"/>
      <c r="Q200" s="270"/>
      <c r="R200" s="270"/>
      <c r="S200" s="270"/>
      <c r="T200" s="271"/>
      <c r="AT200" s="231" t="s">
        <v>181</v>
      </c>
      <c r="AU200" s="231" t="s">
        <v>79</v>
      </c>
      <c r="AV200" s="15" t="s">
        <v>88</v>
      </c>
      <c r="AW200" s="15" t="s">
        <v>31</v>
      </c>
      <c r="AX200" s="15" t="s">
        <v>73</v>
      </c>
      <c r="AY200" s="231" t="s">
        <v>165</v>
      </c>
    </row>
    <row r="201" spans="1:65" s="2" customFormat="1" ht="6.95" customHeight="1">
      <c r="A201" s="37"/>
      <c r="B201" s="50"/>
      <c r="C201" s="51"/>
      <c r="D201" s="51"/>
      <c r="E201" s="51"/>
      <c r="F201" s="51"/>
      <c r="G201" s="51"/>
      <c r="H201" s="51"/>
      <c r="I201" s="51"/>
      <c r="J201" s="51"/>
      <c r="K201" s="51"/>
      <c r="L201" s="42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algorithmName="SHA-512" hashValue="+E0jEIOHnw5hTG0Ms3j+vbdbdT/R3cBHA0u5owYGhntK36YHxzuaQjcJxSWGaL8Q5WST4kVxh7NVodHcpMBT3g==" saltValue="RQ40X0LpmbWWUw8SOvNlG9tfZUrT8xHvOceRFMNbW0fnnbPFW8AnuzsYz2E99jqcDZs6PdbDOtjy+9q1cCsD/Q==" spinCount="100000" sheet="1" objects="1" scenarios="1" formatColumns="0" formatRows="0" autoFilter="0"/>
  <autoFilter ref="C86:K20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4" r:id="rId2"/>
    <hyperlink ref="F97" r:id="rId3"/>
    <hyperlink ref="F100" r:id="rId4"/>
    <hyperlink ref="F103" r:id="rId5"/>
    <hyperlink ref="F106" r:id="rId6"/>
    <hyperlink ref="F109" r:id="rId7"/>
    <hyperlink ref="F112" r:id="rId8"/>
    <hyperlink ref="F115" r:id="rId9"/>
    <hyperlink ref="F118" r:id="rId10"/>
    <hyperlink ref="F121" r:id="rId11"/>
    <hyperlink ref="F124" r:id="rId12"/>
    <hyperlink ref="F130" r:id="rId13"/>
    <hyperlink ref="F132" r:id="rId14"/>
    <hyperlink ref="F135" r:id="rId15"/>
    <hyperlink ref="F140" r:id="rId16"/>
    <hyperlink ref="F143" r:id="rId17"/>
    <hyperlink ref="F146" r:id="rId18"/>
    <hyperlink ref="F149" r:id="rId19"/>
    <hyperlink ref="F153" r:id="rId20"/>
    <hyperlink ref="F155" r:id="rId21"/>
    <hyperlink ref="F157" r:id="rId22"/>
    <hyperlink ref="F159" r:id="rId23"/>
    <hyperlink ref="F161" r:id="rId24"/>
    <hyperlink ref="F164" r:id="rId25"/>
    <hyperlink ref="F168" r:id="rId26"/>
    <hyperlink ref="F172" r:id="rId27"/>
    <hyperlink ref="F176" r:id="rId28"/>
    <hyperlink ref="F180" r:id="rId29"/>
    <hyperlink ref="F184" r:id="rId30"/>
    <hyperlink ref="F188" r:id="rId31"/>
    <hyperlink ref="F192" r:id="rId32"/>
    <hyperlink ref="F196" r:id="rId33"/>
    <hyperlink ref="F198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6723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22" t="s">
        <v>34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ROUND((SUM(BE87:BE339)),  2)</f>
        <v>0</v>
      </c>
      <c r="G35" s="37"/>
      <c r="H35" s="37"/>
      <c r="I35" s="127">
        <v>0.21</v>
      </c>
      <c r="J35" s="126">
        <f>ROUND(((SUM(BE87:BE339))*I35),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ROUND((SUM(BF87:BF339)),  2)</f>
        <v>0</v>
      </c>
      <c r="G36" s="37"/>
      <c r="H36" s="37"/>
      <c r="I36" s="127">
        <v>0.12</v>
      </c>
      <c r="J36" s="126">
        <f>ROUND(((SUM(BF87:BF339))*I36),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ROUND((SUM(BG87:BG339)),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ROUND((SUM(BH87:BH339)),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ROUND((SUM(BI87:BI339)),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6 - Slaboproudá el.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125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130</v>
      </c>
      <c r="E65" s="151"/>
      <c r="F65" s="151"/>
      <c r="G65" s="151"/>
      <c r="H65" s="151"/>
      <c r="I65" s="151"/>
      <c r="J65" s="152">
        <f>J89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150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6.25" customHeight="1">
      <c r="A75" s="37"/>
      <c r="B75" s="38"/>
      <c r="C75" s="39"/>
      <c r="D75" s="39"/>
      <c r="E75" s="423" t="str">
        <f>E7</f>
        <v>RC_STAVEBNÍ ÚPRAVY, PŘÍSTAVBA A NÁSTAVBA STÁVAJÍCÍHO OBJEKTU DOMOVA NARNIE V MORKŮVKÁCH</v>
      </c>
      <c r="F75" s="424"/>
      <c r="G75" s="424"/>
      <c r="H75" s="424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23" t="s">
        <v>110</v>
      </c>
      <c r="F77" s="425"/>
      <c r="G77" s="425"/>
      <c r="H77" s="425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4205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7" t="str">
        <f>E11</f>
        <v>6 - Slaboproudá el.</v>
      </c>
      <c r="F79" s="425"/>
      <c r="G79" s="425"/>
      <c r="H79" s="42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 xml:space="preserve"> </v>
      </c>
      <c r="G81" s="39"/>
      <c r="H81" s="39"/>
      <c r="I81" s="32" t="s">
        <v>23</v>
      </c>
      <c r="J81" s="62" t="str">
        <f>IF(J14="","",J14)</f>
        <v>19. 2. 2024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25</v>
      </c>
      <c r="D83" s="39"/>
      <c r="E83" s="39"/>
      <c r="F83" s="30" t="str">
        <f>E17</f>
        <v xml:space="preserve"> </v>
      </c>
      <c r="G83" s="39"/>
      <c r="H83" s="39"/>
      <c r="I83" s="32" t="s">
        <v>30</v>
      </c>
      <c r="J83" s="35" t="str">
        <f>E23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28</v>
      </c>
      <c r="D84" s="39"/>
      <c r="E84" s="39"/>
      <c r="F84" s="30" t="str">
        <f>IF(E20="","",E20)</f>
        <v>Vyplň údaj</v>
      </c>
      <c r="G84" s="39"/>
      <c r="H84" s="39"/>
      <c r="I84" s="32" t="s">
        <v>32</v>
      </c>
      <c r="J84" s="35" t="str">
        <f>E26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151</v>
      </c>
      <c r="D86" s="157" t="s">
        <v>54</v>
      </c>
      <c r="E86" s="157" t="s">
        <v>50</v>
      </c>
      <c r="F86" s="157" t="s">
        <v>51</v>
      </c>
      <c r="G86" s="157" t="s">
        <v>152</v>
      </c>
      <c r="H86" s="157" t="s">
        <v>153</v>
      </c>
      <c r="I86" s="157" t="s">
        <v>154</v>
      </c>
      <c r="J86" s="157" t="s">
        <v>113</v>
      </c>
      <c r="K86" s="158" t="s">
        <v>155</v>
      </c>
      <c r="L86" s="159"/>
      <c r="M86" s="71" t="s">
        <v>19</v>
      </c>
      <c r="N86" s="72" t="s">
        <v>39</v>
      </c>
      <c r="O86" s="72" t="s">
        <v>156</v>
      </c>
      <c r="P86" s="72" t="s">
        <v>157</v>
      </c>
      <c r="Q86" s="72" t="s">
        <v>158</v>
      </c>
      <c r="R86" s="72" t="s">
        <v>159</v>
      </c>
      <c r="S86" s="72" t="s">
        <v>160</v>
      </c>
      <c r="T86" s="73" t="s">
        <v>161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162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0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68</v>
      </c>
      <c r="AU87" s="20" t="s">
        <v>114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68</v>
      </c>
      <c r="E88" s="168" t="s">
        <v>1798</v>
      </c>
      <c r="F88" s="168" t="s">
        <v>1799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79</v>
      </c>
      <c r="AT88" s="177" t="s">
        <v>68</v>
      </c>
      <c r="AU88" s="177" t="s">
        <v>69</v>
      </c>
      <c r="AY88" s="176" t="s">
        <v>165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68</v>
      </c>
      <c r="E89" s="179" t="s">
        <v>2124</v>
      </c>
      <c r="F89" s="179" t="s">
        <v>2125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SUM(P90:P339)</f>
        <v>0</v>
      </c>
      <c r="Q89" s="173"/>
      <c r="R89" s="174">
        <f>SUM(R90:R339)</f>
        <v>0</v>
      </c>
      <c r="S89" s="173"/>
      <c r="T89" s="175">
        <f>SUM(T90:T339)</f>
        <v>0</v>
      </c>
      <c r="AR89" s="176" t="s">
        <v>79</v>
      </c>
      <c r="AT89" s="177" t="s">
        <v>68</v>
      </c>
      <c r="AU89" s="177" t="s">
        <v>73</v>
      </c>
      <c r="AY89" s="176" t="s">
        <v>165</v>
      </c>
      <c r="BK89" s="178">
        <f>SUM(BK90:BK339)</f>
        <v>0</v>
      </c>
    </row>
    <row r="90" spans="1:65" s="2" customFormat="1" ht="24.2" customHeight="1">
      <c r="A90" s="37"/>
      <c r="B90" s="38"/>
      <c r="C90" s="181" t="s">
        <v>73</v>
      </c>
      <c r="D90" s="181" t="s">
        <v>167</v>
      </c>
      <c r="E90" s="182" t="s">
        <v>6138</v>
      </c>
      <c r="F90" s="183" t="s">
        <v>6139</v>
      </c>
      <c r="G90" s="184" t="s">
        <v>170</v>
      </c>
      <c r="H90" s="185">
        <v>650</v>
      </c>
      <c r="I90" s="186"/>
      <c r="J90" s="187">
        <f>ROUND(I90*H90,2)</f>
        <v>0</v>
      </c>
      <c r="K90" s="183" t="s">
        <v>171</v>
      </c>
      <c r="L90" s="42"/>
      <c r="M90" s="188" t="s">
        <v>19</v>
      </c>
      <c r="N90" s="189" t="s">
        <v>41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226</v>
      </c>
      <c r="AT90" s="192" t="s">
        <v>167</v>
      </c>
      <c r="AU90" s="192" t="s">
        <v>79</v>
      </c>
      <c r="AY90" s="20" t="s">
        <v>165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226</v>
      </c>
      <c r="BM90" s="192" t="s">
        <v>79</v>
      </c>
    </row>
    <row r="91" spans="1:65" s="2" customFormat="1" ht="11.25">
      <c r="A91" s="37"/>
      <c r="B91" s="38"/>
      <c r="C91" s="39"/>
      <c r="D91" s="194" t="s">
        <v>172</v>
      </c>
      <c r="E91" s="39"/>
      <c r="F91" s="195" t="s">
        <v>6140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172</v>
      </c>
      <c r="AU91" s="20" t="s">
        <v>79</v>
      </c>
    </row>
    <row r="92" spans="1:65" s="2" customFormat="1" ht="16.5" customHeight="1">
      <c r="A92" s="37"/>
      <c r="B92" s="38"/>
      <c r="C92" s="233" t="s">
        <v>79</v>
      </c>
      <c r="D92" s="233" t="s">
        <v>502</v>
      </c>
      <c r="E92" s="234" t="s">
        <v>6724</v>
      </c>
      <c r="F92" s="235" t="s">
        <v>6725</v>
      </c>
      <c r="G92" s="236" t="s">
        <v>170</v>
      </c>
      <c r="H92" s="237">
        <v>650</v>
      </c>
      <c r="I92" s="238"/>
      <c r="J92" s="239">
        <f>ROUND(I92*H92,2)</f>
        <v>0</v>
      </c>
      <c r="K92" s="235" t="s">
        <v>3997</v>
      </c>
      <c r="L92" s="240"/>
      <c r="M92" s="241" t="s">
        <v>19</v>
      </c>
      <c r="N92" s="242" t="s">
        <v>41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297</v>
      </c>
      <c r="AT92" s="192" t="s">
        <v>502</v>
      </c>
      <c r="AU92" s="192" t="s">
        <v>79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79</v>
      </c>
      <c r="BK92" s="193">
        <f>ROUND(I92*H92,2)</f>
        <v>0</v>
      </c>
      <c r="BL92" s="20" t="s">
        <v>226</v>
      </c>
      <c r="BM92" s="192" t="s">
        <v>88</v>
      </c>
    </row>
    <row r="93" spans="1:65" s="2" customFormat="1" ht="24.2" customHeight="1">
      <c r="A93" s="37"/>
      <c r="B93" s="38"/>
      <c r="C93" s="181" t="s">
        <v>85</v>
      </c>
      <c r="D93" s="181" t="s">
        <v>167</v>
      </c>
      <c r="E93" s="182" t="s">
        <v>6138</v>
      </c>
      <c r="F93" s="183" t="s">
        <v>6139</v>
      </c>
      <c r="G93" s="184" t="s">
        <v>170</v>
      </c>
      <c r="H93" s="185">
        <v>810</v>
      </c>
      <c r="I93" s="186"/>
      <c r="J93" s="187">
        <f>ROUND(I93*H93,2)</f>
        <v>0</v>
      </c>
      <c r="K93" s="183" t="s">
        <v>171</v>
      </c>
      <c r="L93" s="42"/>
      <c r="M93" s="188" t="s">
        <v>19</v>
      </c>
      <c r="N93" s="189" t="s">
        <v>41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226</v>
      </c>
      <c r="AT93" s="192" t="s">
        <v>167</v>
      </c>
      <c r="AU93" s="192" t="s">
        <v>79</v>
      </c>
      <c r="AY93" s="20" t="s">
        <v>165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226</v>
      </c>
      <c r="BM93" s="192" t="s">
        <v>94</v>
      </c>
    </row>
    <row r="94" spans="1:65" s="2" customFormat="1" ht="11.25">
      <c r="A94" s="37"/>
      <c r="B94" s="38"/>
      <c r="C94" s="39"/>
      <c r="D94" s="194" t="s">
        <v>172</v>
      </c>
      <c r="E94" s="39"/>
      <c r="F94" s="195" t="s">
        <v>6140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172</v>
      </c>
      <c r="AU94" s="20" t="s">
        <v>79</v>
      </c>
    </row>
    <row r="95" spans="1:65" s="2" customFormat="1" ht="33" customHeight="1">
      <c r="A95" s="37"/>
      <c r="B95" s="38"/>
      <c r="C95" s="233" t="s">
        <v>88</v>
      </c>
      <c r="D95" s="233" t="s">
        <v>502</v>
      </c>
      <c r="E95" s="234" t="s">
        <v>6726</v>
      </c>
      <c r="F95" s="235" t="s">
        <v>6727</v>
      </c>
      <c r="G95" s="236" t="s">
        <v>170</v>
      </c>
      <c r="H95" s="237">
        <v>810</v>
      </c>
      <c r="I95" s="238"/>
      <c r="J95" s="239">
        <f>ROUND(I95*H95,2)</f>
        <v>0</v>
      </c>
      <c r="K95" s="235" t="s">
        <v>171</v>
      </c>
      <c r="L95" s="240"/>
      <c r="M95" s="241" t="s">
        <v>19</v>
      </c>
      <c r="N95" s="242" t="s">
        <v>41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297</v>
      </c>
      <c r="AT95" s="192" t="s">
        <v>502</v>
      </c>
      <c r="AU95" s="192" t="s">
        <v>79</v>
      </c>
      <c r="AY95" s="20" t="s">
        <v>165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79</v>
      </c>
      <c r="BK95" s="193">
        <f>ROUND(I95*H95,2)</f>
        <v>0</v>
      </c>
      <c r="BL95" s="20" t="s">
        <v>226</v>
      </c>
      <c r="BM95" s="192" t="s">
        <v>192</v>
      </c>
    </row>
    <row r="96" spans="1:65" s="2" customFormat="1" ht="24.2" customHeight="1">
      <c r="A96" s="37"/>
      <c r="B96" s="38"/>
      <c r="C96" s="181" t="s">
        <v>91</v>
      </c>
      <c r="D96" s="181" t="s">
        <v>167</v>
      </c>
      <c r="E96" s="182" t="s">
        <v>6138</v>
      </c>
      <c r="F96" s="183" t="s">
        <v>6139</v>
      </c>
      <c r="G96" s="184" t="s">
        <v>170</v>
      </c>
      <c r="H96" s="185">
        <v>160</v>
      </c>
      <c r="I96" s="186"/>
      <c r="J96" s="187">
        <f>ROUND(I96*H96,2)</f>
        <v>0</v>
      </c>
      <c r="K96" s="183" t="s">
        <v>171</v>
      </c>
      <c r="L96" s="42"/>
      <c r="M96" s="188" t="s">
        <v>19</v>
      </c>
      <c r="N96" s="189" t="s">
        <v>41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226</v>
      </c>
      <c r="AT96" s="192" t="s">
        <v>167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226</v>
      </c>
      <c r="BM96" s="192" t="s">
        <v>202</v>
      </c>
    </row>
    <row r="97" spans="1:65" s="2" customFormat="1" ht="11.25">
      <c r="A97" s="37"/>
      <c r="B97" s="38"/>
      <c r="C97" s="39"/>
      <c r="D97" s="194" t="s">
        <v>172</v>
      </c>
      <c r="E97" s="39"/>
      <c r="F97" s="195" t="s">
        <v>6140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172</v>
      </c>
      <c r="AU97" s="20" t="s">
        <v>79</v>
      </c>
    </row>
    <row r="98" spans="1:65" s="2" customFormat="1" ht="37.9" customHeight="1">
      <c r="A98" s="37"/>
      <c r="B98" s="38"/>
      <c r="C98" s="233" t="s">
        <v>94</v>
      </c>
      <c r="D98" s="233" t="s">
        <v>502</v>
      </c>
      <c r="E98" s="234" t="s">
        <v>6728</v>
      </c>
      <c r="F98" s="235" t="s">
        <v>6729</v>
      </c>
      <c r="G98" s="236" t="s">
        <v>170</v>
      </c>
      <c r="H98" s="237">
        <v>160</v>
      </c>
      <c r="I98" s="238"/>
      <c r="J98" s="239">
        <f>ROUND(I98*H98,2)</f>
        <v>0</v>
      </c>
      <c r="K98" s="235" t="s">
        <v>171</v>
      </c>
      <c r="L98" s="240"/>
      <c r="M98" s="241" t="s">
        <v>19</v>
      </c>
      <c r="N98" s="242" t="s">
        <v>41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297</v>
      </c>
      <c r="AT98" s="192" t="s">
        <v>502</v>
      </c>
      <c r="AU98" s="192" t="s">
        <v>79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226</v>
      </c>
      <c r="BM98" s="192" t="s">
        <v>8</v>
      </c>
    </row>
    <row r="99" spans="1:65" s="13" customFormat="1" ht="11.25">
      <c r="B99" s="199"/>
      <c r="C99" s="200"/>
      <c r="D99" s="201" t="s">
        <v>181</v>
      </c>
      <c r="E99" s="202" t="s">
        <v>19</v>
      </c>
      <c r="F99" s="203" t="s">
        <v>6730</v>
      </c>
      <c r="G99" s="200"/>
      <c r="H99" s="204">
        <v>160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181</v>
      </c>
      <c r="AU99" s="210" t="s">
        <v>79</v>
      </c>
      <c r="AV99" s="13" t="s">
        <v>79</v>
      </c>
      <c r="AW99" s="13" t="s">
        <v>31</v>
      </c>
      <c r="AX99" s="13" t="s">
        <v>69</v>
      </c>
      <c r="AY99" s="210" t="s">
        <v>165</v>
      </c>
    </row>
    <row r="100" spans="1:65" s="15" customFormat="1" ht="11.25">
      <c r="B100" s="221"/>
      <c r="C100" s="222"/>
      <c r="D100" s="201" t="s">
        <v>181</v>
      </c>
      <c r="E100" s="223" t="s">
        <v>19</v>
      </c>
      <c r="F100" s="224" t="s">
        <v>184</v>
      </c>
      <c r="G100" s="222"/>
      <c r="H100" s="225">
        <v>160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181</v>
      </c>
      <c r="AU100" s="231" t="s">
        <v>79</v>
      </c>
      <c r="AV100" s="15" t="s">
        <v>88</v>
      </c>
      <c r="AW100" s="15" t="s">
        <v>31</v>
      </c>
      <c r="AX100" s="15" t="s">
        <v>73</v>
      </c>
      <c r="AY100" s="231" t="s">
        <v>165</v>
      </c>
    </row>
    <row r="101" spans="1:65" s="2" customFormat="1" ht="24.2" customHeight="1">
      <c r="A101" s="37"/>
      <c r="B101" s="38"/>
      <c r="C101" s="181" t="s">
        <v>97</v>
      </c>
      <c r="D101" s="181" t="s">
        <v>167</v>
      </c>
      <c r="E101" s="182" t="s">
        <v>5856</v>
      </c>
      <c r="F101" s="183" t="s">
        <v>5857</v>
      </c>
      <c r="G101" s="184" t="s">
        <v>170</v>
      </c>
      <c r="H101" s="185">
        <v>260</v>
      </c>
      <c r="I101" s="186"/>
      <c r="J101" s="187">
        <f>ROUND(I101*H101,2)</f>
        <v>0</v>
      </c>
      <c r="K101" s="183" t="s">
        <v>171</v>
      </c>
      <c r="L101" s="42"/>
      <c r="M101" s="188" t="s">
        <v>19</v>
      </c>
      <c r="N101" s="189" t="s">
        <v>41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226</v>
      </c>
      <c r="AT101" s="192" t="s">
        <v>167</v>
      </c>
      <c r="AU101" s="192" t="s">
        <v>79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226</v>
      </c>
      <c r="BM101" s="192" t="s">
        <v>214</v>
      </c>
    </row>
    <row r="102" spans="1:65" s="2" customFormat="1" ht="11.25">
      <c r="A102" s="37"/>
      <c r="B102" s="38"/>
      <c r="C102" s="39"/>
      <c r="D102" s="194" t="s">
        <v>172</v>
      </c>
      <c r="E102" s="39"/>
      <c r="F102" s="195" t="s">
        <v>5859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172</v>
      </c>
      <c r="AU102" s="20" t="s">
        <v>79</v>
      </c>
    </row>
    <row r="103" spans="1:65" s="2" customFormat="1" ht="24.2" customHeight="1">
      <c r="A103" s="37"/>
      <c r="B103" s="38"/>
      <c r="C103" s="233" t="s">
        <v>192</v>
      </c>
      <c r="D103" s="233" t="s">
        <v>502</v>
      </c>
      <c r="E103" s="234" t="s">
        <v>6731</v>
      </c>
      <c r="F103" s="235" t="s">
        <v>6732</v>
      </c>
      <c r="G103" s="236" t="s">
        <v>170</v>
      </c>
      <c r="H103" s="237">
        <v>260</v>
      </c>
      <c r="I103" s="238"/>
      <c r="J103" s="239">
        <f>ROUND(I103*H103,2)</f>
        <v>0</v>
      </c>
      <c r="K103" s="235" t="s">
        <v>171</v>
      </c>
      <c r="L103" s="240"/>
      <c r="M103" s="241" t="s">
        <v>19</v>
      </c>
      <c r="N103" s="242" t="s">
        <v>41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297</v>
      </c>
      <c r="AT103" s="192" t="s">
        <v>502</v>
      </c>
      <c r="AU103" s="192" t="s">
        <v>79</v>
      </c>
      <c r="AY103" s="20" t="s">
        <v>165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226</v>
      </c>
      <c r="BM103" s="192" t="s">
        <v>226</v>
      </c>
    </row>
    <row r="104" spans="1:65" s="2" customFormat="1" ht="24.2" customHeight="1">
      <c r="A104" s="37"/>
      <c r="B104" s="38"/>
      <c r="C104" s="181" t="s">
        <v>211</v>
      </c>
      <c r="D104" s="181" t="s">
        <v>167</v>
      </c>
      <c r="E104" s="182" t="s">
        <v>6733</v>
      </c>
      <c r="F104" s="183" t="s">
        <v>6734</v>
      </c>
      <c r="G104" s="184" t="s">
        <v>170</v>
      </c>
      <c r="H104" s="185">
        <v>3520</v>
      </c>
      <c r="I104" s="186"/>
      <c r="J104" s="187">
        <f>ROUND(I104*H104,2)</f>
        <v>0</v>
      </c>
      <c r="K104" s="183" t="s">
        <v>171</v>
      </c>
      <c r="L104" s="42"/>
      <c r="M104" s="188" t="s">
        <v>19</v>
      </c>
      <c r="N104" s="189" t="s">
        <v>41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226</v>
      </c>
      <c r="AT104" s="192" t="s">
        <v>167</v>
      </c>
      <c r="AU104" s="192" t="s">
        <v>79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226</v>
      </c>
      <c r="BM104" s="192" t="s">
        <v>281</v>
      </c>
    </row>
    <row r="105" spans="1:65" s="2" customFormat="1" ht="11.25">
      <c r="A105" s="37"/>
      <c r="B105" s="38"/>
      <c r="C105" s="39"/>
      <c r="D105" s="194" t="s">
        <v>172</v>
      </c>
      <c r="E105" s="39"/>
      <c r="F105" s="195" t="s">
        <v>6735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172</v>
      </c>
      <c r="AU105" s="20" t="s">
        <v>79</v>
      </c>
    </row>
    <row r="106" spans="1:65" s="2" customFormat="1" ht="24.2" customHeight="1">
      <c r="A106" s="37"/>
      <c r="B106" s="38"/>
      <c r="C106" s="233" t="s">
        <v>202</v>
      </c>
      <c r="D106" s="233" t="s">
        <v>502</v>
      </c>
      <c r="E106" s="234" t="s">
        <v>6736</v>
      </c>
      <c r="F106" s="235" t="s">
        <v>6737</v>
      </c>
      <c r="G106" s="236" t="s">
        <v>170</v>
      </c>
      <c r="H106" s="237">
        <v>3520</v>
      </c>
      <c r="I106" s="238"/>
      <c r="J106" s="239">
        <f>ROUND(I106*H106,2)</f>
        <v>0</v>
      </c>
      <c r="K106" s="235" t="s">
        <v>171</v>
      </c>
      <c r="L106" s="240"/>
      <c r="M106" s="241" t="s">
        <v>19</v>
      </c>
      <c r="N106" s="242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297</v>
      </c>
      <c r="AT106" s="192" t="s">
        <v>502</v>
      </c>
      <c r="AU106" s="192" t="s">
        <v>79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226</v>
      </c>
      <c r="BM106" s="192" t="s">
        <v>294</v>
      </c>
    </row>
    <row r="107" spans="1:65" s="2" customFormat="1" ht="24.2" customHeight="1">
      <c r="A107" s="37"/>
      <c r="B107" s="38"/>
      <c r="C107" s="181" t="s">
        <v>223</v>
      </c>
      <c r="D107" s="181" t="s">
        <v>167</v>
      </c>
      <c r="E107" s="182" t="s">
        <v>6738</v>
      </c>
      <c r="F107" s="183" t="s">
        <v>6739</v>
      </c>
      <c r="G107" s="184" t="s">
        <v>290</v>
      </c>
      <c r="H107" s="185">
        <v>66</v>
      </c>
      <c r="I107" s="186"/>
      <c r="J107" s="187">
        <f>ROUND(I107*H107,2)</f>
        <v>0</v>
      </c>
      <c r="K107" s="183" t="s">
        <v>171</v>
      </c>
      <c r="L107" s="42"/>
      <c r="M107" s="188" t="s">
        <v>19</v>
      </c>
      <c r="N107" s="189" t="s">
        <v>41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226</v>
      </c>
      <c r="AT107" s="192" t="s">
        <v>167</v>
      </c>
      <c r="AU107" s="192" t="s">
        <v>79</v>
      </c>
      <c r="AY107" s="20" t="s">
        <v>165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79</v>
      </c>
      <c r="BK107" s="193">
        <f>ROUND(I107*H107,2)</f>
        <v>0</v>
      </c>
      <c r="BL107" s="20" t="s">
        <v>226</v>
      </c>
      <c r="BM107" s="192" t="s">
        <v>309</v>
      </c>
    </row>
    <row r="108" spans="1:65" s="2" customFormat="1" ht="11.25">
      <c r="A108" s="37"/>
      <c r="B108" s="38"/>
      <c r="C108" s="39"/>
      <c r="D108" s="194" t="s">
        <v>172</v>
      </c>
      <c r="E108" s="39"/>
      <c r="F108" s="195" t="s">
        <v>6740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172</v>
      </c>
      <c r="AU108" s="20" t="s">
        <v>79</v>
      </c>
    </row>
    <row r="109" spans="1:65" s="2" customFormat="1" ht="24.2" customHeight="1">
      <c r="A109" s="37"/>
      <c r="B109" s="38"/>
      <c r="C109" s="233" t="s">
        <v>8</v>
      </c>
      <c r="D109" s="233" t="s">
        <v>502</v>
      </c>
      <c r="E109" s="234" t="s">
        <v>6741</v>
      </c>
      <c r="F109" s="235" t="s">
        <v>6742</v>
      </c>
      <c r="G109" s="236" t="s">
        <v>290</v>
      </c>
      <c r="H109" s="237">
        <v>66</v>
      </c>
      <c r="I109" s="238"/>
      <c r="J109" s="239">
        <f>ROUND(I109*H109,2)</f>
        <v>0</v>
      </c>
      <c r="K109" s="235" t="s">
        <v>171</v>
      </c>
      <c r="L109" s="240"/>
      <c r="M109" s="241" t="s">
        <v>19</v>
      </c>
      <c r="N109" s="242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297</v>
      </c>
      <c r="AT109" s="192" t="s">
        <v>502</v>
      </c>
      <c r="AU109" s="192" t="s">
        <v>79</v>
      </c>
      <c r="AY109" s="20" t="s">
        <v>165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226</v>
      </c>
      <c r="BM109" s="192" t="s">
        <v>234</v>
      </c>
    </row>
    <row r="110" spans="1:65" s="2" customFormat="1" ht="33" customHeight="1">
      <c r="A110" s="37"/>
      <c r="B110" s="38"/>
      <c r="C110" s="181" t="s">
        <v>240</v>
      </c>
      <c r="D110" s="181" t="s">
        <v>167</v>
      </c>
      <c r="E110" s="182" t="s">
        <v>6743</v>
      </c>
      <c r="F110" s="183" t="s">
        <v>6744</v>
      </c>
      <c r="G110" s="184" t="s">
        <v>290</v>
      </c>
      <c r="H110" s="185">
        <v>1</v>
      </c>
      <c r="I110" s="186"/>
      <c r="J110" s="187">
        <f>ROUND(I110*H110,2)</f>
        <v>0</v>
      </c>
      <c r="K110" s="183" t="s">
        <v>171</v>
      </c>
      <c r="L110" s="42"/>
      <c r="M110" s="188" t="s">
        <v>19</v>
      </c>
      <c r="N110" s="189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226</v>
      </c>
      <c r="AT110" s="192" t="s">
        <v>167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226</v>
      </c>
      <c r="BM110" s="192" t="s">
        <v>263</v>
      </c>
    </row>
    <row r="111" spans="1:65" s="2" customFormat="1" ht="11.25">
      <c r="A111" s="37"/>
      <c r="B111" s="38"/>
      <c r="C111" s="39"/>
      <c r="D111" s="194" t="s">
        <v>172</v>
      </c>
      <c r="E111" s="39"/>
      <c r="F111" s="195" t="s">
        <v>6745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172</v>
      </c>
      <c r="AU111" s="20" t="s">
        <v>79</v>
      </c>
    </row>
    <row r="112" spans="1:65" s="2" customFormat="1" ht="24.2" customHeight="1">
      <c r="A112" s="37"/>
      <c r="B112" s="38"/>
      <c r="C112" s="233" t="s">
        <v>214</v>
      </c>
      <c r="D112" s="233" t="s">
        <v>502</v>
      </c>
      <c r="E112" s="234" t="s">
        <v>6746</v>
      </c>
      <c r="F112" s="235" t="s">
        <v>6747</v>
      </c>
      <c r="G112" s="236" t="s">
        <v>290</v>
      </c>
      <c r="H112" s="237">
        <v>1</v>
      </c>
      <c r="I112" s="238"/>
      <c r="J112" s="239">
        <f>ROUND(I112*H112,2)</f>
        <v>0</v>
      </c>
      <c r="K112" s="235" t="s">
        <v>171</v>
      </c>
      <c r="L112" s="240"/>
      <c r="M112" s="241" t="s">
        <v>19</v>
      </c>
      <c r="N112" s="242" t="s">
        <v>41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297</v>
      </c>
      <c r="AT112" s="192" t="s">
        <v>502</v>
      </c>
      <c r="AU112" s="192" t="s">
        <v>79</v>
      </c>
      <c r="AY112" s="20" t="s">
        <v>165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226</v>
      </c>
      <c r="BM112" s="192" t="s">
        <v>272</v>
      </c>
    </row>
    <row r="113" spans="1:65" s="2" customFormat="1" ht="44.25" customHeight="1">
      <c r="A113" s="37"/>
      <c r="B113" s="38"/>
      <c r="C113" s="181" t="s">
        <v>238</v>
      </c>
      <c r="D113" s="181" t="s">
        <v>167</v>
      </c>
      <c r="E113" s="182" t="s">
        <v>6748</v>
      </c>
      <c r="F113" s="183" t="s">
        <v>6749</v>
      </c>
      <c r="G113" s="184" t="s">
        <v>170</v>
      </c>
      <c r="H113" s="185">
        <v>20</v>
      </c>
      <c r="I113" s="186"/>
      <c r="J113" s="187">
        <f>ROUND(I113*H113,2)</f>
        <v>0</v>
      </c>
      <c r="K113" s="183" t="s">
        <v>171</v>
      </c>
      <c r="L113" s="42"/>
      <c r="M113" s="188" t="s">
        <v>19</v>
      </c>
      <c r="N113" s="189" t="s">
        <v>41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226</v>
      </c>
      <c r="AT113" s="192" t="s">
        <v>167</v>
      </c>
      <c r="AU113" s="192" t="s">
        <v>79</v>
      </c>
      <c r="AY113" s="20" t="s">
        <v>165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226</v>
      </c>
      <c r="BM113" s="192" t="s">
        <v>284</v>
      </c>
    </row>
    <row r="114" spans="1:65" s="2" customFormat="1" ht="11.25">
      <c r="A114" s="37"/>
      <c r="B114" s="38"/>
      <c r="C114" s="39"/>
      <c r="D114" s="194" t="s">
        <v>172</v>
      </c>
      <c r="E114" s="39"/>
      <c r="F114" s="195" t="s">
        <v>6750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172</v>
      </c>
      <c r="AU114" s="20" t="s">
        <v>79</v>
      </c>
    </row>
    <row r="115" spans="1:65" s="2" customFormat="1" ht="16.5" customHeight="1">
      <c r="A115" s="37"/>
      <c r="B115" s="38"/>
      <c r="C115" s="233" t="s">
        <v>226</v>
      </c>
      <c r="D115" s="233" t="s">
        <v>502</v>
      </c>
      <c r="E115" s="234" t="s">
        <v>6751</v>
      </c>
      <c r="F115" s="235" t="s">
        <v>6752</v>
      </c>
      <c r="G115" s="236" t="s">
        <v>170</v>
      </c>
      <c r="H115" s="237">
        <v>20</v>
      </c>
      <c r="I115" s="238"/>
      <c r="J115" s="239">
        <f>ROUND(I115*H115,2)</f>
        <v>0</v>
      </c>
      <c r="K115" s="235" t="s">
        <v>3997</v>
      </c>
      <c r="L115" s="240"/>
      <c r="M115" s="241" t="s">
        <v>19</v>
      </c>
      <c r="N115" s="242" t="s">
        <v>41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297</v>
      </c>
      <c r="AT115" s="192" t="s">
        <v>502</v>
      </c>
      <c r="AU115" s="192" t="s">
        <v>79</v>
      </c>
      <c r="AY115" s="20" t="s">
        <v>165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226</v>
      </c>
      <c r="BM115" s="192" t="s">
        <v>297</v>
      </c>
    </row>
    <row r="116" spans="1:65" s="2" customFormat="1" ht="44.25" customHeight="1">
      <c r="A116" s="37"/>
      <c r="B116" s="38"/>
      <c r="C116" s="181" t="s">
        <v>269</v>
      </c>
      <c r="D116" s="181" t="s">
        <v>167</v>
      </c>
      <c r="E116" s="182" t="s">
        <v>6753</v>
      </c>
      <c r="F116" s="183" t="s">
        <v>6754</v>
      </c>
      <c r="G116" s="184" t="s">
        <v>170</v>
      </c>
      <c r="H116" s="185">
        <v>420</v>
      </c>
      <c r="I116" s="186"/>
      <c r="J116" s="187">
        <f>ROUND(I116*H116,2)</f>
        <v>0</v>
      </c>
      <c r="K116" s="183" t="s">
        <v>171</v>
      </c>
      <c r="L116" s="42"/>
      <c r="M116" s="188" t="s">
        <v>19</v>
      </c>
      <c r="N116" s="189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226</v>
      </c>
      <c r="AT116" s="192" t="s">
        <v>167</v>
      </c>
      <c r="AU116" s="192" t="s">
        <v>79</v>
      </c>
      <c r="AY116" s="20" t="s">
        <v>165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226</v>
      </c>
      <c r="BM116" s="192" t="s">
        <v>302</v>
      </c>
    </row>
    <row r="117" spans="1:65" s="2" customFormat="1" ht="11.25">
      <c r="A117" s="37"/>
      <c r="B117" s="38"/>
      <c r="C117" s="39"/>
      <c r="D117" s="194" t="s">
        <v>172</v>
      </c>
      <c r="E117" s="39"/>
      <c r="F117" s="195" t="s">
        <v>6755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172</v>
      </c>
      <c r="AU117" s="20" t="s">
        <v>79</v>
      </c>
    </row>
    <row r="118" spans="1:65" s="2" customFormat="1" ht="21.75" customHeight="1">
      <c r="A118" s="37"/>
      <c r="B118" s="38"/>
      <c r="C118" s="233" t="s">
        <v>281</v>
      </c>
      <c r="D118" s="233" t="s">
        <v>502</v>
      </c>
      <c r="E118" s="234" t="s">
        <v>6756</v>
      </c>
      <c r="F118" s="235" t="s">
        <v>6757</v>
      </c>
      <c r="G118" s="236" t="s">
        <v>170</v>
      </c>
      <c r="H118" s="237">
        <v>420</v>
      </c>
      <c r="I118" s="238"/>
      <c r="J118" s="239">
        <f>ROUND(I118*H118,2)</f>
        <v>0</v>
      </c>
      <c r="K118" s="235" t="s">
        <v>171</v>
      </c>
      <c r="L118" s="240"/>
      <c r="M118" s="241" t="s">
        <v>19</v>
      </c>
      <c r="N118" s="242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297</v>
      </c>
      <c r="AT118" s="192" t="s">
        <v>502</v>
      </c>
      <c r="AU118" s="192" t="s">
        <v>79</v>
      </c>
      <c r="AY118" s="20" t="s">
        <v>165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226</v>
      </c>
      <c r="BM118" s="192" t="s">
        <v>312</v>
      </c>
    </row>
    <row r="119" spans="1:65" s="2" customFormat="1" ht="44.25" customHeight="1">
      <c r="A119" s="37"/>
      <c r="B119" s="38"/>
      <c r="C119" s="181" t="s">
        <v>287</v>
      </c>
      <c r="D119" s="181" t="s">
        <v>167</v>
      </c>
      <c r="E119" s="182" t="s">
        <v>6758</v>
      </c>
      <c r="F119" s="183" t="s">
        <v>6759</v>
      </c>
      <c r="G119" s="184" t="s">
        <v>170</v>
      </c>
      <c r="H119" s="185">
        <v>130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41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226</v>
      </c>
      <c r="AT119" s="192" t="s">
        <v>167</v>
      </c>
      <c r="AU119" s="192" t="s">
        <v>79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226</v>
      </c>
      <c r="BM119" s="192" t="s">
        <v>318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6760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79</v>
      </c>
    </row>
    <row r="121" spans="1:65" s="2" customFormat="1" ht="21.75" customHeight="1">
      <c r="A121" s="37"/>
      <c r="B121" s="38"/>
      <c r="C121" s="233" t="s">
        <v>294</v>
      </c>
      <c r="D121" s="233" t="s">
        <v>502</v>
      </c>
      <c r="E121" s="234" t="s">
        <v>6761</v>
      </c>
      <c r="F121" s="235" t="s">
        <v>6762</v>
      </c>
      <c r="G121" s="236" t="s">
        <v>170</v>
      </c>
      <c r="H121" s="237">
        <v>130</v>
      </c>
      <c r="I121" s="238"/>
      <c r="J121" s="239">
        <f>ROUND(I121*H121,2)</f>
        <v>0</v>
      </c>
      <c r="K121" s="235" t="s">
        <v>171</v>
      </c>
      <c r="L121" s="240"/>
      <c r="M121" s="241" t="s">
        <v>19</v>
      </c>
      <c r="N121" s="242" t="s">
        <v>41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297</v>
      </c>
      <c r="AT121" s="192" t="s">
        <v>502</v>
      </c>
      <c r="AU121" s="192" t="s">
        <v>79</v>
      </c>
      <c r="AY121" s="20" t="s">
        <v>165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226</v>
      </c>
      <c r="BM121" s="192" t="s">
        <v>324</v>
      </c>
    </row>
    <row r="122" spans="1:65" s="2" customFormat="1" ht="44.25" customHeight="1">
      <c r="A122" s="37"/>
      <c r="B122" s="38"/>
      <c r="C122" s="181" t="s">
        <v>7</v>
      </c>
      <c r="D122" s="181" t="s">
        <v>167</v>
      </c>
      <c r="E122" s="182" t="s">
        <v>6758</v>
      </c>
      <c r="F122" s="183" t="s">
        <v>6759</v>
      </c>
      <c r="G122" s="184" t="s">
        <v>170</v>
      </c>
      <c r="H122" s="185">
        <v>340</v>
      </c>
      <c r="I122" s="186"/>
      <c r="J122" s="187">
        <f>ROUND(I122*H122,2)</f>
        <v>0</v>
      </c>
      <c r="K122" s="183" t="s">
        <v>171</v>
      </c>
      <c r="L122" s="42"/>
      <c r="M122" s="188" t="s">
        <v>19</v>
      </c>
      <c r="N122" s="189" t="s">
        <v>41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226</v>
      </c>
      <c r="AT122" s="192" t="s">
        <v>167</v>
      </c>
      <c r="AU122" s="192" t="s">
        <v>79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226</v>
      </c>
      <c r="BM122" s="192" t="s">
        <v>330</v>
      </c>
    </row>
    <row r="123" spans="1:65" s="2" customFormat="1" ht="11.25">
      <c r="A123" s="37"/>
      <c r="B123" s="38"/>
      <c r="C123" s="39"/>
      <c r="D123" s="194" t="s">
        <v>172</v>
      </c>
      <c r="E123" s="39"/>
      <c r="F123" s="195" t="s">
        <v>6760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172</v>
      </c>
      <c r="AU123" s="20" t="s">
        <v>79</v>
      </c>
    </row>
    <row r="124" spans="1:65" s="2" customFormat="1" ht="21.75" customHeight="1">
      <c r="A124" s="37"/>
      <c r="B124" s="38"/>
      <c r="C124" s="233" t="s">
        <v>309</v>
      </c>
      <c r="D124" s="233" t="s">
        <v>502</v>
      </c>
      <c r="E124" s="234" t="s">
        <v>6763</v>
      </c>
      <c r="F124" s="235" t="s">
        <v>6764</v>
      </c>
      <c r="G124" s="236" t="s">
        <v>170</v>
      </c>
      <c r="H124" s="237">
        <v>340</v>
      </c>
      <c r="I124" s="238"/>
      <c r="J124" s="239">
        <f>ROUND(I124*H124,2)</f>
        <v>0</v>
      </c>
      <c r="K124" s="235" t="s">
        <v>171</v>
      </c>
      <c r="L124" s="240"/>
      <c r="M124" s="241" t="s">
        <v>19</v>
      </c>
      <c r="N124" s="242" t="s">
        <v>41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297</v>
      </c>
      <c r="AT124" s="192" t="s">
        <v>502</v>
      </c>
      <c r="AU124" s="192" t="s">
        <v>79</v>
      </c>
      <c r="AY124" s="20" t="s">
        <v>165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226</v>
      </c>
      <c r="BM124" s="192" t="s">
        <v>335</v>
      </c>
    </row>
    <row r="125" spans="1:65" s="2" customFormat="1" ht="44.25" customHeight="1">
      <c r="A125" s="37"/>
      <c r="B125" s="38"/>
      <c r="C125" s="181" t="s">
        <v>315</v>
      </c>
      <c r="D125" s="181" t="s">
        <v>167</v>
      </c>
      <c r="E125" s="182" t="s">
        <v>6765</v>
      </c>
      <c r="F125" s="183" t="s">
        <v>6766</v>
      </c>
      <c r="G125" s="184" t="s">
        <v>170</v>
      </c>
      <c r="H125" s="185">
        <v>280</v>
      </c>
      <c r="I125" s="186"/>
      <c r="J125" s="187">
        <f>ROUND(I125*H125,2)</f>
        <v>0</v>
      </c>
      <c r="K125" s="183" t="s">
        <v>171</v>
      </c>
      <c r="L125" s="42"/>
      <c r="M125" s="188" t="s">
        <v>19</v>
      </c>
      <c r="N125" s="189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226</v>
      </c>
      <c r="AT125" s="192" t="s">
        <v>167</v>
      </c>
      <c r="AU125" s="192" t="s">
        <v>79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226</v>
      </c>
      <c r="BM125" s="192" t="s">
        <v>351</v>
      </c>
    </row>
    <row r="126" spans="1:65" s="2" customFormat="1" ht="11.25">
      <c r="A126" s="37"/>
      <c r="B126" s="38"/>
      <c r="C126" s="39"/>
      <c r="D126" s="194" t="s">
        <v>172</v>
      </c>
      <c r="E126" s="39"/>
      <c r="F126" s="195" t="s">
        <v>6767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172</v>
      </c>
      <c r="AU126" s="20" t="s">
        <v>79</v>
      </c>
    </row>
    <row r="127" spans="1:65" s="2" customFormat="1" ht="21.75" customHeight="1">
      <c r="A127" s="37"/>
      <c r="B127" s="38"/>
      <c r="C127" s="233" t="s">
        <v>234</v>
      </c>
      <c r="D127" s="233" t="s">
        <v>502</v>
      </c>
      <c r="E127" s="234" t="s">
        <v>6768</v>
      </c>
      <c r="F127" s="235" t="s">
        <v>6769</v>
      </c>
      <c r="G127" s="236" t="s">
        <v>170</v>
      </c>
      <c r="H127" s="237">
        <v>280</v>
      </c>
      <c r="I127" s="238"/>
      <c r="J127" s="239">
        <f>ROUND(I127*H127,2)</f>
        <v>0</v>
      </c>
      <c r="K127" s="235" t="s">
        <v>171</v>
      </c>
      <c r="L127" s="240"/>
      <c r="M127" s="241" t="s">
        <v>19</v>
      </c>
      <c r="N127" s="242" t="s">
        <v>41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297</v>
      </c>
      <c r="AT127" s="192" t="s">
        <v>502</v>
      </c>
      <c r="AU127" s="192" t="s">
        <v>79</v>
      </c>
      <c r="AY127" s="20" t="s">
        <v>165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226</v>
      </c>
      <c r="BM127" s="192" t="s">
        <v>360</v>
      </c>
    </row>
    <row r="128" spans="1:65" s="2" customFormat="1" ht="44.25" customHeight="1">
      <c r="A128" s="37"/>
      <c r="B128" s="38"/>
      <c r="C128" s="181" t="s">
        <v>327</v>
      </c>
      <c r="D128" s="181" t="s">
        <v>167</v>
      </c>
      <c r="E128" s="182" t="s">
        <v>6765</v>
      </c>
      <c r="F128" s="183" t="s">
        <v>6766</v>
      </c>
      <c r="G128" s="184" t="s">
        <v>170</v>
      </c>
      <c r="H128" s="185">
        <v>50</v>
      </c>
      <c r="I128" s="186"/>
      <c r="J128" s="187">
        <f>ROUND(I128*H128,2)</f>
        <v>0</v>
      </c>
      <c r="K128" s="183" t="s">
        <v>171</v>
      </c>
      <c r="L128" s="42"/>
      <c r="M128" s="188" t="s">
        <v>19</v>
      </c>
      <c r="N128" s="189" t="s">
        <v>41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226</v>
      </c>
      <c r="AT128" s="192" t="s">
        <v>167</v>
      </c>
      <c r="AU128" s="192" t="s">
        <v>79</v>
      </c>
      <c r="AY128" s="20" t="s">
        <v>165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226</v>
      </c>
      <c r="BM128" s="192" t="s">
        <v>388</v>
      </c>
    </row>
    <row r="129" spans="1:65" s="2" customFormat="1" ht="11.25">
      <c r="A129" s="37"/>
      <c r="B129" s="38"/>
      <c r="C129" s="39"/>
      <c r="D129" s="194" t="s">
        <v>172</v>
      </c>
      <c r="E129" s="39"/>
      <c r="F129" s="195" t="s">
        <v>6767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172</v>
      </c>
      <c r="AU129" s="20" t="s">
        <v>79</v>
      </c>
    </row>
    <row r="130" spans="1:65" s="2" customFormat="1" ht="21.75" customHeight="1">
      <c r="A130" s="37"/>
      <c r="B130" s="38"/>
      <c r="C130" s="233" t="s">
        <v>263</v>
      </c>
      <c r="D130" s="233" t="s">
        <v>502</v>
      </c>
      <c r="E130" s="234" t="s">
        <v>6770</v>
      </c>
      <c r="F130" s="235" t="s">
        <v>6771</v>
      </c>
      <c r="G130" s="236" t="s">
        <v>170</v>
      </c>
      <c r="H130" s="237">
        <v>50</v>
      </c>
      <c r="I130" s="238"/>
      <c r="J130" s="239">
        <f>ROUND(I130*H130,2)</f>
        <v>0</v>
      </c>
      <c r="K130" s="235" t="s">
        <v>171</v>
      </c>
      <c r="L130" s="240"/>
      <c r="M130" s="241" t="s">
        <v>19</v>
      </c>
      <c r="N130" s="242" t="s">
        <v>41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297</v>
      </c>
      <c r="AT130" s="192" t="s">
        <v>502</v>
      </c>
      <c r="AU130" s="192" t="s">
        <v>79</v>
      </c>
      <c r="AY130" s="20" t="s">
        <v>165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226</v>
      </c>
      <c r="BM130" s="192" t="s">
        <v>400</v>
      </c>
    </row>
    <row r="131" spans="1:65" s="2" customFormat="1" ht="33" customHeight="1">
      <c r="A131" s="37"/>
      <c r="B131" s="38"/>
      <c r="C131" s="181" t="s">
        <v>338</v>
      </c>
      <c r="D131" s="181" t="s">
        <v>167</v>
      </c>
      <c r="E131" s="182" t="s">
        <v>6772</v>
      </c>
      <c r="F131" s="183" t="s">
        <v>6773</v>
      </c>
      <c r="G131" s="184" t="s">
        <v>170</v>
      </c>
      <c r="H131" s="185">
        <v>50</v>
      </c>
      <c r="I131" s="186"/>
      <c r="J131" s="187">
        <f>ROUND(I131*H131,2)</f>
        <v>0</v>
      </c>
      <c r="K131" s="183" t="s">
        <v>171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226</v>
      </c>
      <c r="AT131" s="192" t="s">
        <v>167</v>
      </c>
      <c r="AU131" s="192" t="s">
        <v>79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226</v>
      </c>
      <c r="BM131" s="192" t="s">
        <v>421</v>
      </c>
    </row>
    <row r="132" spans="1:65" s="2" customFormat="1" ht="11.25">
      <c r="A132" s="37"/>
      <c r="B132" s="38"/>
      <c r="C132" s="39"/>
      <c r="D132" s="194" t="s">
        <v>172</v>
      </c>
      <c r="E132" s="39"/>
      <c r="F132" s="195" t="s">
        <v>6774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172</v>
      </c>
      <c r="AU132" s="20" t="s">
        <v>79</v>
      </c>
    </row>
    <row r="133" spans="1:65" s="2" customFormat="1" ht="16.5" customHeight="1">
      <c r="A133" s="37"/>
      <c r="B133" s="38"/>
      <c r="C133" s="233" t="s">
        <v>272</v>
      </c>
      <c r="D133" s="233" t="s">
        <v>502</v>
      </c>
      <c r="E133" s="234" t="s">
        <v>6288</v>
      </c>
      <c r="F133" s="235" t="s">
        <v>6775</v>
      </c>
      <c r="G133" s="236" t="s">
        <v>170</v>
      </c>
      <c r="H133" s="237">
        <v>50</v>
      </c>
      <c r="I133" s="238"/>
      <c r="J133" s="239">
        <f>ROUND(I133*H133,2)</f>
        <v>0</v>
      </c>
      <c r="K133" s="235" t="s">
        <v>3997</v>
      </c>
      <c r="L133" s="240"/>
      <c r="M133" s="241" t="s">
        <v>19</v>
      </c>
      <c r="N133" s="242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297</v>
      </c>
      <c r="AT133" s="192" t="s">
        <v>502</v>
      </c>
      <c r="AU133" s="192" t="s">
        <v>79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226</v>
      </c>
      <c r="BM133" s="192" t="s">
        <v>429</v>
      </c>
    </row>
    <row r="134" spans="1:65" s="2" customFormat="1" ht="49.15" customHeight="1">
      <c r="A134" s="37"/>
      <c r="B134" s="38"/>
      <c r="C134" s="181" t="s">
        <v>348</v>
      </c>
      <c r="D134" s="181" t="s">
        <v>167</v>
      </c>
      <c r="E134" s="182" t="s">
        <v>6776</v>
      </c>
      <c r="F134" s="183" t="s">
        <v>6777</v>
      </c>
      <c r="G134" s="184" t="s">
        <v>290</v>
      </c>
      <c r="H134" s="185">
        <v>34</v>
      </c>
      <c r="I134" s="186"/>
      <c r="J134" s="187">
        <f>ROUND(I134*H134,2)</f>
        <v>0</v>
      </c>
      <c r="K134" s="183" t="s">
        <v>171</v>
      </c>
      <c r="L134" s="42"/>
      <c r="M134" s="188" t="s">
        <v>19</v>
      </c>
      <c r="N134" s="189" t="s">
        <v>41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226</v>
      </c>
      <c r="AT134" s="192" t="s">
        <v>167</v>
      </c>
      <c r="AU134" s="192" t="s">
        <v>79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226</v>
      </c>
      <c r="BM134" s="192" t="s">
        <v>436</v>
      </c>
    </row>
    <row r="135" spans="1:65" s="2" customFormat="1" ht="11.25">
      <c r="A135" s="37"/>
      <c r="B135" s="38"/>
      <c r="C135" s="39"/>
      <c r="D135" s="194" t="s">
        <v>172</v>
      </c>
      <c r="E135" s="39"/>
      <c r="F135" s="195" t="s">
        <v>6778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172</v>
      </c>
      <c r="AU135" s="20" t="s">
        <v>79</v>
      </c>
    </row>
    <row r="136" spans="1:65" s="2" customFormat="1" ht="24.2" customHeight="1">
      <c r="A136" s="37"/>
      <c r="B136" s="38"/>
      <c r="C136" s="233" t="s">
        <v>284</v>
      </c>
      <c r="D136" s="233" t="s">
        <v>502</v>
      </c>
      <c r="E136" s="234" t="s">
        <v>6779</v>
      </c>
      <c r="F136" s="235" t="s">
        <v>6780</v>
      </c>
      <c r="G136" s="236" t="s">
        <v>290</v>
      </c>
      <c r="H136" s="237">
        <v>34</v>
      </c>
      <c r="I136" s="238"/>
      <c r="J136" s="239">
        <f>ROUND(I136*H136,2)</f>
        <v>0</v>
      </c>
      <c r="K136" s="235" t="s">
        <v>171</v>
      </c>
      <c r="L136" s="240"/>
      <c r="M136" s="241" t="s">
        <v>19</v>
      </c>
      <c r="N136" s="242" t="s">
        <v>41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297</v>
      </c>
      <c r="AT136" s="192" t="s">
        <v>502</v>
      </c>
      <c r="AU136" s="192" t="s">
        <v>79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79</v>
      </c>
      <c r="BK136" s="193">
        <f>ROUND(I136*H136,2)</f>
        <v>0</v>
      </c>
      <c r="BL136" s="20" t="s">
        <v>226</v>
      </c>
      <c r="BM136" s="192" t="s">
        <v>441</v>
      </c>
    </row>
    <row r="137" spans="1:65" s="2" customFormat="1" ht="49.15" customHeight="1">
      <c r="A137" s="37"/>
      <c r="B137" s="38"/>
      <c r="C137" s="181" t="s">
        <v>372</v>
      </c>
      <c r="D137" s="181" t="s">
        <v>167</v>
      </c>
      <c r="E137" s="182" t="s">
        <v>6781</v>
      </c>
      <c r="F137" s="183" t="s">
        <v>6782</v>
      </c>
      <c r="G137" s="184" t="s">
        <v>290</v>
      </c>
      <c r="H137" s="185">
        <v>50</v>
      </c>
      <c r="I137" s="186"/>
      <c r="J137" s="187">
        <f>ROUND(I137*H137,2)</f>
        <v>0</v>
      </c>
      <c r="K137" s="183" t="s">
        <v>171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226</v>
      </c>
      <c r="AT137" s="192" t="s">
        <v>167</v>
      </c>
      <c r="AU137" s="192" t="s">
        <v>79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226</v>
      </c>
      <c r="BM137" s="192" t="s">
        <v>446</v>
      </c>
    </row>
    <row r="138" spans="1:65" s="2" customFormat="1" ht="11.25">
      <c r="A138" s="37"/>
      <c r="B138" s="38"/>
      <c r="C138" s="39"/>
      <c r="D138" s="194" t="s">
        <v>172</v>
      </c>
      <c r="E138" s="39"/>
      <c r="F138" s="195" t="s">
        <v>6783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172</v>
      </c>
      <c r="AU138" s="20" t="s">
        <v>79</v>
      </c>
    </row>
    <row r="139" spans="1:65" s="2" customFormat="1" ht="24.2" customHeight="1">
      <c r="A139" s="37"/>
      <c r="B139" s="38"/>
      <c r="C139" s="233" t="s">
        <v>297</v>
      </c>
      <c r="D139" s="233" t="s">
        <v>502</v>
      </c>
      <c r="E139" s="234" t="s">
        <v>6307</v>
      </c>
      <c r="F139" s="235" t="s">
        <v>6308</v>
      </c>
      <c r="G139" s="236" t="s">
        <v>290</v>
      </c>
      <c r="H139" s="237">
        <v>50</v>
      </c>
      <c r="I139" s="238"/>
      <c r="J139" s="239">
        <f>ROUND(I139*H139,2)</f>
        <v>0</v>
      </c>
      <c r="K139" s="235" t="s">
        <v>171</v>
      </c>
      <c r="L139" s="240"/>
      <c r="M139" s="241" t="s">
        <v>19</v>
      </c>
      <c r="N139" s="242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297</v>
      </c>
      <c r="AT139" s="192" t="s">
        <v>502</v>
      </c>
      <c r="AU139" s="192" t="s">
        <v>79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226</v>
      </c>
      <c r="BM139" s="192" t="s">
        <v>452</v>
      </c>
    </row>
    <row r="140" spans="1:65" s="2" customFormat="1" ht="49.15" customHeight="1">
      <c r="A140" s="37"/>
      <c r="B140" s="38"/>
      <c r="C140" s="181" t="s">
        <v>385</v>
      </c>
      <c r="D140" s="181" t="s">
        <v>167</v>
      </c>
      <c r="E140" s="182" t="s">
        <v>6781</v>
      </c>
      <c r="F140" s="183" t="s">
        <v>6782</v>
      </c>
      <c r="G140" s="184" t="s">
        <v>290</v>
      </c>
      <c r="H140" s="185">
        <v>68</v>
      </c>
      <c r="I140" s="186"/>
      <c r="J140" s="187">
        <f>ROUND(I140*H140,2)</f>
        <v>0</v>
      </c>
      <c r="K140" s="183" t="s">
        <v>171</v>
      </c>
      <c r="L140" s="42"/>
      <c r="M140" s="188" t="s">
        <v>19</v>
      </c>
      <c r="N140" s="189" t="s">
        <v>41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226</v>
      </c>
      <c r="AT140" s="192" t="s">
        <v>167</v>
      </c>
      <c r="AU140" s="192" t="s">
        <v>79</v>
      </c>
      <c r="AY140" s="20" t="s">
        <v>165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226</v>
      </c>
      <c r="BM140" s="192" t="s">
        <v>457</v>
      </c>
    </row>
    <row r="141" spans="1:65" s="2" customFormat="1" ht="11.25">
      <c r="A141" s="37"/>
      <c r="B141" s="38"/>
      <c r="C141" s="39"/>
      <c r="D141" s="194" t="s">
        <v>172</v>
      </c>
      <c r="E141" s="39"/>
      <c r="F141" s="195" t="s">
        <v>6783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172</v>
      </c>
      <c r="AU141" s="20" t="s">
        <v>79</v>
      </c>
    </row>
    <row r="142" spans="1:65" s="2" customFormat="1" ht="21.75" customHeight="1">
      <c r="A142" s="37"/>
      <c r="B142" s="38"/>
      <c r="C142" s="233" t="s">
        <v>302</v>
      </c>
      <c r="D142" s="233" t="s">
        <v>502</v>
      </c>
      <c r="E142" s="234" t="s">
        <v>6303</v>
      </c>
      <c r="F142" s="235" t="s">
        <v>6304</v>
      </c>
      <c r="G142" s="236" t="s">
        <v>290</v>
      </c>
      <c r="H142" s="237">
        <v>68</v>
      </c>
      <c r="I142" s="238"/>
      <c r="J142" s="239">
        <f>ROUND(I142*H142,2)</f>
        <v>0</v>
      </c>
      <c r="K142" s="235" t="s">
        <v>171</v>
      </c>
      <c r="L142" s="240"/>
      <c r="M142" s="241" t="s">
        <v>19</v>
      </c>
      <c r="N142" s="242" t="s">
        <v>41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297</v>
      </c>
      <c r="AT142" s="192" t="s">
        <v>502</v>
      </c>
      <c r="AU142" s="192" t="s">
        <v>79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79</v>
      </c>
      <c r="BK142" s="193">
        <f>ROUND(I142*H142,2)</f>
        <v>0</v>
      </c>
      <c r="BL142" s="20" t="s">
        <v>226</v>
      </c>
      <c r="BM142" s="192" t="s">
        <v>462</v>
      </c>
    </row>
    <row r="143" spans="1:65" s="2" customFormat="1" ht="24.2" customHeight="1">
      <c r="A143" s="37"/>
      <c r="B143" s="38"/>
      <c r="C143" s="181" t="s">
        <v>397</v>
      </c>
      <c r="D143" s="181" t="s">
        <v>167</v>
      </c>
      <c r="E143" s="182" t="s">
        <v>6784</v>
      </c>
      <c r="F143" s="183" t="s">
        <v>6785</v>
      </c>
      <c r="G143" s="184" t="s">
        <v>290</v>
      </c>
      <c r="H143" s="185">
        <v>15</v>
      </c>
      <c r="I143" s="186"/>
      <c r="J143" s="187">
        <f>ROUND(I143*H143,2)</f>
        <v>0</v>
      </c>
      <c r="K143" s="183" t="s">
        <v>171</v>
      </c>
      <c r="L143" s="42"/>
      <c r="M143" s="188" t="s">
        <v>19</v>
      </c>
      <c r="N143" s="189" t="s">
        <v>41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226</v>
      </c>
      <c r="AT143" s="192" t="s">
        <v>167</v>
      </c>
      <c r="AU143" s="192" t="s">
        <v>79</v>
      </c>
      <c r="AY143" s="20" t="s">
        <v>165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226</v>
      </c>
      <c r="BM143" s="192" t="s">
        <v>466</v>
      </c>
    </row>
    <row r="144" spans="1:65" s="2" customFormat="1" ht="11.25">
      <c r="A144" s="37"/>
      <c r="B144" s="38"/>
      <c r="C144" s="39"/>
      <c r="D144" s="194" t="s">
        <v>172</v>
      </c>
      <c r="E144" s="39"/>
      <c r="F144" s="195" t="s">
        <v>6786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172</v>
      </c>
      <c r="AU144" s="20" t="s">
        <v>79</v>
      </c>
    </row>
    <row r="145" spans="1:65" s="2" customFormat="1" ht="24.2" customHeight="1">
      <c r="A145" s="37"/>
      <c r="B145" s="38"/>
      <c r="C145" s="233" t="s">
        <v>312</v>
      </c>
      <c r="D145" s="233" t="s">
        <v>502</v>
      </c>
      <c r="E145" s="234" t="s">
        <v>6787</v>
      </c>
      <c r="F145" s="235" t="s">
        <v>6788</v>
      </c>
      <c r="G145" s="236" t="s">
        <v>290</v>
      </c>
      <c r="H145" s="237">
        <v>15</v>
      </c>
      <c r="I145" s="238"/>
      <c r="J145" s="239">
        <f>ROUND(I145*H145,2)</f>
        <v>0</v>
      </c>
      <c r="K145" s="235" t="s">
        <v>171</v>
      </c>
      <c r="L145" s="240"/>
      <c r="M145" s="241" t="s">
        <v>19</v>
      </c>
      <c r="N145" s="242" t="s">
        <v>41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297</v>
      </c>
      <c r="AT145" s="192" t="s">
        <v>502</v>
      </c>
      <c r="AU145" s="192" t="s">
        <v>79</v>
      </c>
      <c r="AY145" s="20" t="s">
        <v>165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79</v>
      </c>
      <c r="BK145" s="193">
        <f>ROUND(I145*H145,2)</f>
        <v>0</v>
      </c>
      <c r="BL145" s="20" t="s">
        <v>226</v>
      </c>
      <c r="BM145" s="192" t="s">
        <v>472</v>
      </c>
    </row>
    <row r="146" spans="1:65" s="2" customFormat="1" ht="16.5" customHeight="1">
      <c r="A146" s="37"/>
      <c r="B146" s="38"/>
      <c r="C146" s="233" t="s">
        <v>426</v>
      </c>
      <c r="D146" s="233" t="s">
        <v>502</v>
      </c>
      <c r="E146" s="234" t="s">
        <v>6789</v>
      </c>
      <c r="F146" s="235" t="s">
        <v>6790</v>
      </c>
      <c r="G146" s="236" t="s">
        <v>290</v>
      </c>
      <c r="H146" s="237">
        <v>15</v>
      </c>
      <c r="I146" s="238"/>
      <c r="J146" s="239">
        <f>ROUND(I146*H146,2)</f>
        <v>0</v>
      </c>
      <c r="K146" s="235" t="s">
        <v>171</v>
      </c>
      <c r="L146" s="240"/>
      <c r="M146" s="241" t="s">
        <v>19</v>
      </c>
      <c r="N146" s="242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297</v>
      </c>
      <c r="AT146" s="192" t="s">
        <v>502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226</v>
      </c>
      <c r="BM146" s="192" t="s">
        <v>477</v>
      </c>
    </row>
    <row r="147" spans="1:65" s="2" customFormat="1" ht="16.5" customHeight="1">
      <c r="A147" s="37"/>
      <c r="B147" s="38"/>
      <c r="C147" s="233" t="s">
        <v>318</v>
      </c>
      <c r="D147" s="233" t="s">
        <v>502</v>
      </c>
      <c r="E147" s="234" t="s">
        <v>6356</v>
      </c>
      <c r="F147" s="235" t="s">
        <v>6357</v>
      </c>
      <c r="G147" s="236" t="s">
        <v>290</v>
      </c>
      <c r="H147" s="237">
        <v>15</v>
      </c>
      <c r="I147" s="238"/>
      <c r="J147" s="239">
        <f>ROUND(I147*H147,2)</f>
        <v>0</v>
      </c>
      <c r="K147" s="235" t="s">
        <v>171</v>
      </c>
      <c r="L147" s="240"/>
      <c r="M147" s="241" t="s">
        <v>19</v>
      </c>
      <c r="N147" s="242" t="s">
        <v>41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297</v>
      </c>
      <c r="AT147" s="192" t="s">
        <v>502</v>
      </c>
      <c r="AU147" s="192" t="s">
        <v>79</v>
      </c>
      <c r="AY147" s="20" t="s">
        <v>165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79</v>
      </c>
      <c r="BK147" s="193">
        <f>ROUND(I147*H147,2)</f>
        <v>0</v>
      </c>
      <c r="BL147" s="20" t="s">
        <v>226</v>
      </c>
      <c r="BM147" s="192" t="s">
        <v>483</v>
      </c>
    </row>
    <row r="148" spans="1:65" s="2" customFormat="1" ht="37.9" customHeight="1">
      <c r="A148" s="37"/>
      <c r="B148" s="38"/>
      <c r="C148" s="181" t="s">
        <v>438</v>
      </c>
      <c r="D148" s="181" t="s">
        <v>167</v>
      </c>
      <c r="E148" s="182" t="s">
        <v>6791</v>
      </c>
      <c r="F148" s="183" t="s">
        <v>6792</v>
      </c>
      <c r="G148" s="184" t="s">
        <v>290</v>
      </c>
      <c r="H148" s="185">
        <v>33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41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226</v>
      </c>
      <c r="AT148" s="192" t="s">
        <v>167</v>
      </c>
      <c r="AU148" s="192" t="s">
        <v>79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226</v>
      </c>
      <c r="BM148" s="192" t="s">
        <v>488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6793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79</v>
      </c>
    </row>
    <row r="150" spans="1:65" s="2" customFormat="1" ht="16.5" customHeight="1">
      <c r="A150" s="37"/>
      <c r="B150" s="38"/>
      <c r="C150" s="233" t="s">
        <v>324</v>
      </c>
      <c r="D150" s="233" t="s">
        <v>502</v>
      </c>
      <c r="E150" s="234" t="s">
        <v>6794</v>
      </c>
      <c r="F150" s="235" t="s">
        <v>6795</v>
      </c>
      <c r="G150" s="236" t="s">
        <v>290</v>
      </c>
      <c r="H150" s="237">
        <v>33</v>
      </c>
      <c r="I150" s="238"/>
      <c r="J150" s="239">
        <f t="shared" ref="J150:J155" si="0">ROUND(I150*H150,2)</f>
        <v>0</v>
      </c>
      <c r="K150" s="235" t="s">
        <v>171</v>
      </c>
      <c r="L150" s="240"/>
      <c r="M150" s="241" t="s">
        <v>19</v>
      </c>
      <c r="N150" s="242" t="s">
        <v>41</v>
      </c>
      <c r="O150" s="67"/>
      <c r="P150" s="190">
        <f t="shared" ref="P150:P155" si="1">O150*H150</f>
        <v>0</v>
      </c>
      <c r="Q150" s="190">
        <v>0</v>
      </c>
      <c r="R150" s="190">
        <f t="shared" ref="R150:R155" si="2">Q150*H150</f>
        <v>0</v>
      </c>
      <c r="S150" s="190">
        <v>0</v>
      </c>
      <c r="T150" s="191">
        <f t="shared" ref="T150:T155" si="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297</v>
      </c>
      <c r="AT150" s="192" t="s">
        <v>502</v>
      </c>
      <c r="AU150" s="192" t="s">
        <v>79</v>
      </c>
      <c r="AY150" s="20" t="s">
        <v>165</v>
      </c>
      <c r="BE150" s="193">
        <f t="shared" ref="BE150:BE155" si="4">IF(N150="základní",J150,0)</f>
        <v>0</v>
      </c>
      <c r="BF150" s="193">
        <f t="shared" ref="BF150:BF155" si="5">IF(N150="snížená",J150,0)</f>
        <v>0</v>
      </c>
      <c r="BG150" s="193">
        <f t="shared" ref="BG150:BG155" si="6">IF(N150="zákl. přenesená",J150,0)</f>
        <v>0</v>
      </c>
      <c r="BH150" s="193">
        <f t="shared" ref="BH150:BH155" si="7">IF(N150="sníž. přenesená",J150,0)</f>
        <v>0</v>
      </c>
      <c r="BI150" s="193">
        <f t="shared" ref="BI150:BI155" si="8">IF(N150="nulová",J150,0)</f>
        <v>0</v>
      </c>
      <c r="BJ150" s="20" t="s">
        <v>79</v>
      </c>
      <c r="BK150" s="193">
        <f t="shared" ref="BK150:BK155" si="9">ROUND(I150*H150,2)</f>
        <v>0</v>
      </c>
      <c r="BL150" s="20" t="s">
        <v>226</v>
      </c>
      <c r="BM150" s="192" t="s">
        <v>493</v>
      </c>
    </row>
    <row r="151" spans="1:65" s="2" customFormat="1" ht="24.2" customHeight="1">
      <c r="A151" s="37"/>
      <c r="B151" s="38"/>
      <c r="C151" s="233" t="s">
        <v>449</v>
      </c>
      <c r="D151" s="233" t="s">
        <v>502</v>
      </c>
      <c r="E151" s="234" t="s">
        <v>6796</v>
      </c>
      <c r="F151" s="235" t="s">
        <v>6797</v>
      </c>
      <c r="G151" s="236" t="s">
        <v>290</v>
      </c>
      <c r="H151" s="237">
        <v>33</v>
      </c>
      <c r="I151" s="238"/>
      <c r="J151" s="239">
        <f t="shared" si="0"/>
        <v>0</v>
      </c>
      <c r="K151" s="235" t="s">
        <v>171</v>
      </c>
      <c r="L151" s="240"/>
      <c r="M151" s="241" t="s">
        <v>19</v>
      </c>
      <c r="N151" s="242" t="s">
        <v>41</v>
      </c>
      <c r="O151" s="67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297</v>
      </c>
      <c r="AT151" s="192" t="s">
        <v>502</v>
      </c>
      <c r="AU151" s="192" t="s">
        <v>79</v>
      </c>
      <c r="AY151" s="20" t="s">
        <v>165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0" t="s">
        <v>79</v>
      </c>
      <c r="BK151" s="193">
        <f t="shared" si="9"/>
        <v>0</v>
      </c>
      <c r="BL151" s="20" t="s">
        <v>226</v>
      </c>
      <c r="BM151" s="192" t="s">
        <v>714</v>
      </c>
    </row>
    <row r="152" spans="1:65" s="2" customFormat="1" ht="16.5" customHeight="1">
      <c r="A152" s="37"/>
      <c r="B152" s="38"/>
      <c r="C152" s="233" t="s">
        <v>330</v>
      </c>
      <c r="D152" s="233" t="s">
        <v>502</v>
      </c>
      <c r="E152" s="234" t="s">
        <v>6798</v>
      </c>
      <c r="F152" s="235" t="s">
        <v>6799</v>
      </c>
      <c r="G152" s="236" t="s">
        <v>290</v>
      </c>
      <c r="H152" s="237">
        <v>33</v>
      </c>
      <c r="I152" s="238"/>
      <c r="J152" s="239">
        <f t="shared" si="0"/>
        <v>0</v>
      </c>
      <c r="K152" s="235" t="s">
        <v>171</v>
      </c>
      <c r="L152" s="240"/>
      <c r="M152" s="241" t="s">
        <v>19</v>
      </c>
      <c r="N152" s="242" t="s">
        <v>41</v>
      </c>
      <c r="O152" s="67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297</v>
      </c>
      <c r="AT152" s="192" t="s">
        <v>502</v>
      </c>
      <c r="AU152" s="192" t="s">
        <v>79</v>
      </c>
      <c r="AY152" s="20" t="s">
        <v>165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0" t="s">
        <v>79</v>
      </c>
      <c r="BK152" s="193">
        <f t="shared" si="9"/>
        <v>0</v>
      </c>
      <c r="BL152" s="20" t="s">
        <v>226</v>
      </c>
      <c r="BM152" s="192" t="s">
        <v>498</v>
      </c>
    </row>
    <row r="153" spans="1:65" s="2" customFormat="1" ht="21.75" customHeight="1">
      <c r="A153" s="37"/>
      <c r="B153" s="38"/>
      <c r="C153" s="233" t="s">
        <v>459</v>
      </c>
      <c r="D153" s="233" t="s">
        <v>502</v>
      </c>
      <c r="E153" s="234" t="s">
        <v>6800</v>
      </c>
      <c r="F153" s="235" t="s">
        <v>6801</v>
      </c>
      <c r="G153" s="236" t="s">
        <v>290</v>
      </c>
      <c r="H153" s="237">
        <v>33</v>
      </c>
      <c r="I153" s="238"/>
      <c r="J153" s="239">
        <f t="shared" si="0"/>
        <v>0</v>
      </c>
      <c r="K153" s="235" t="s">
        <v>171</v>
      </c>
      <c r="L153" s="240"/>
      <c r="M153" s="241" t="s">
        <v>19</v>
      </c>
      <c r="N153" s="242" t="s">
        <v>41</v>
      </c>
      <c r="O153" s="67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297</v>
      </c>
      <c r="AT153" s="192" t="s">
        <v>502</v>
      </c>
      <c r="AU153" s="192" t="s">
        <v>79</v>
      </c>
      <c r="AY153" s="20" t="s">
        <v>165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0" t="s">
        <v>79</v>
      </c>
      <c r="BK153" s="193">
        <f t="shared" si="9"/>
        <v>0</v>
      </c>
      <c r="BL153" s="20" t="s">
        <v>226</v>
      </c>
      <c r="BM153" s="192" t="s">
        <v>544</v>
      </c>
    </row>
    <row r="154" spans="1:65" s="2" customFormat="1" ht="24.2" customHeight="1">
      <c r="A154" s="37"/>
      <c r="B154" s="38"/>
      <c r="C154" s="233" t="s">
        <v>335</v>
      </c>
      <c r="D154" s="233" t="s">
        <v>502</v>
      </c>
      <c r="E154" s="234" t="s">
        <v>6802</v>
      </c>
      <c r="F154" s="235" t="s">
        <v>6803</v>
      </c>
      <c r="G154" s="236" t="s">
        <v>290</v>
      </c>
      <c r="H154" s="237">
        <v>66</v>
      </c>
      <c r="I154" s="238"/>
      <c r="J154" s="239">
        <f t="shared" si="0"/>
        <v>0</v>
      </c>
      <c r="K154" s="235" t="s">
        <v>171</v>
      </c>
      <c r="L154" s="240"/>
      <c r="M154" s="241" t="s">
        <v>19</v>
      </c>
      <c r="N154" s="242" t="s">
        <v>41</v>
      </c>
      <c r="O154" s="67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297</v>
      </c>
      <c r="AT154" s="192" t="s">
        <v>502</v>
      </c>
      <c r="AU154" s="192" t="s">
        <v>79</v>
      </c>
      <c r="AY154" s="20" t="s">
        <v>165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0" t="s">
        <v>79</v>
      </c>
      <c r="BK154" s="193">
        <f t="shared" si="9"/>
        <v>0</v>
      </c>
      <c r="BL154" s="20" t="s">
        <v>226</v>
      </c>
      <c r="BM154" s="192" t="s">
        <v>557</v>
      </c>
    </row>
    <row r="155" spans="1:65" s="2" customFormat="1" ht="37.9" customHeight="1">
      <c r="A155" s="37"/>
      <c r="B155" s="38"/>
      <c r="C155" s="181" t="s">
        <v>469</v>
      </c>
      <c r="D155" s="181" t="s">
        <v>167</v>
      </c>
      <c r="E155" s="182" t="s">
        <v>6408</v>
      </c>
      <c r="F155" s="183" t="s">
        <v>6409</v>
      </c>
      <c r="G155" s="184" t="s">
        <v>290</v>
      </c>
      <c r="H155" s="185">
        <v>2</v>
      </c>
      <c r="I155" s="186"/>
      <c r="J155" s="187">
        <f t="shared" si="0"/>
        <v>0</v>
      </c>
      <c r="K155" s="183" t="s">
        <v>171</v>
      </c>
      <c r="L155" s="42"/>
      <c r="M155" s="188" t="s">
        <v>19</v>
      </c>
      <c r="N155" s="189" t="s">
        <v>41</v>
      </c>
      <c r="O155" s="67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226</v>
      </c>
      <c r="AT155" s="192" t="s">
        <v>167</v>
      </c>
      <c r="AU155" s="192" t="s">
        <v>79</v>
      </c>
      <c r="AY155" s="20" t="s">
        <v>165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0" t="s">
        <v>79</v>
      </c>
      <c r="BK155" s="193">
        <f t="shared" si="9"/>
        <v>0</v>
      </c>
      <c r="BL155" s="20" t="s">
        <v>226</v>
      </c>
      <c r="BM155" s="192" t="s">
        <v>562</v>
      </c>
    </row>
    <row r="156" spans="1:65" s="2" customFormat="1" ht="11.25">
      <c r="A156" s="37"/>
      <c r="B156" s="38"/>
      <c r="C156" s="39"/>
      <c r="D156" s="194" t="s">
        <v>172</v>
      </c>
      <c r="E156" s="39"/>
      <c r="F156" s="195" t="s">
        <v>6410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172</v>
      </c>
      <c r="AU156" s="20" t="s">
        <v>79</v>
      </c>
    </row>
    <row r="157" spans="1:65" s="2" customFormat="1" ht="16.5" customHeight="1">
      <c r="A157" s="37"/>
      <c r="B157" s="38"/>
      <c r="C157" s="233" t="s">
        <v>351</v>
      </c>
      <c r="D157" s="233" t="s">
        <v>502</v>
      </c>
      <c r="E157" s="234" t="s">
        <v>6804</v>
      </c>
      <c r="F157" s="235" t="s">
        <v>6805</v>
      </c>
      <c r="G157" s="236" t="s">
        <v>290</v>
      </c>
      <c r="H157" s="237">
        <v>2</v>
      </c>
      <c r="I157" s="238"/>
      <c r="J157" s="239">
        <f>ROUND(I157*H157,2)</f>
        <v>0</v>
      </c>
      <c r="K157" s="235" t="s">
        <v>171</v>
      </c>
      <c r="L157" s="240"/>
      <c r="M157" s="241" t="s">
        <v>19</v>
      </c>
      <c r="N157" s="242" t="s">
        <v>41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297</v>
      </c>
      <c r="AT157" s="192" t="s">
        <v>502</v>
      </c>
      <c r="AU157" s="192" t="s">
        <v>79</v>
      </c>
      <c r="AY157" s="20" t="s">
        <v>165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226</v>
      </c>
      <c r="BM157" s="192" t="s">
        <v>568</v>
      </c>
    </row>
    <row r="158" spans="1:65" s="2" customFormat="1" ht="16.5" customHeight="1">
      <c r="A158" s="37"/>
      <c r="B158" s="38"/>
      <c r="C158" s="233" t="s">
        <v>480</v>
      </c>
      <c r="D158" s="233" t="s">
        <v>502</v>
      </c>
      <c r="E158" s="234" t="s">
        <v>6356</v>
      </c>
      <c r="F158" s="235" t="s">
        <v>6357</v>
      </c>
      <c r="G158" s="236" t="s">
        <v>290</v>
      </c>
      <c r="H158" s="237">
        <v>2</v>
      </c>
      <c r="I158" s="238"/>
      <c r="J158" s="239">
        <f>ROUND(I158*H158,2)</f>
        <v>0</v>
      </c>
      <c r="K158" s="235" t="s">
        <v>171</v>
      </c>
      <c r="L158" s="240"/>
      <c r="M158" s="241" t="s">
        <v>19</v>
      </c>
      <c r="N158" s="242" t="s">
        <v>41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297</v>
      </c>
      <c r="AT158" s="192" t="s">
        <v>502</v>
      </c>
      <c r="AU158" s="192" t="s">
        <v>79</v>
      </c>
      <c r="AY158" s="20" t="s">
        <v>165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226</v>
      </c>
      <c r="BM158" s="192" t="s">
        <v>574</v>
      </c>
    </row>
    <row r="159" spans="1:65" s="2" customFormat="1" ht="16.5" customHeight="1">
      <c r="A159" s="37"/>
      <c r="B159" s="38"/>
      <c r="C159" s="233" t="s">
        <v>360</v>
      </c>
      <c r="D159" s="233" t="s">
        <v>502</v>
      </c>
      <c r="E159" s="234" t="s">
        <v>6806</v>
      </c>
      <c r="F159" s="235" t="s">
        <v>6807</v>
      </c>
      <c r="G159" s="236" t="s">
        <v>290</v>
      </c>
      <c r="H159" s="237">
        <v>2</v>
      </c>
      <c r="I159" s="238"/>
      <c r="J159" s="239">
        <f>ROUND(I159*H159,2)</f>
        <v>0</v>
      </c>
      <c r="K159" s="235" t="s">
        <v>3997</v>
      </c>
      <c r="L159" s="240"/>
      <c r="M159" s="241" t="s">
        <v>19</v>
      </c>
      <c r="N159" s="242" t="s">
        <v>41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297</v>
      </c>
      <c r="AT159" s="192" t="s">
        <v>502</v>
      </c>
      <c r="AU159" s="192" t="s">
        <v>79</v>
      </c>
      <c r="AY159" s="20" t="s">
        <v>165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226</v>
      </c>
      <c r="BM159" s="192" t="s">
        <v>583</v>
      </c>
    </row>
    <row r="160" spans="1:65" s="2" customFormat="1" ht="21.75" customHeight="1">
      <c r="A160" s="37"/>
      <c r="B160" s="38"/>
      <c r="C160" s="181" t="s">
        <v>490</v>
      </c>
      <c r="D160" s="181" t="s">
        <v>167</v>
      </c>
      <c r="E160" s="182" t="s">
        <v>6808</v>
      </c>
      <c r="F160" s="183" t="s">
        <v>6809</v>
      </c>
      <c r="G160" s="184" t="s">
        <v>290</v>
      </c>
      <c r="H160" s="185">
        <v>1</v>
      </c>
      <c r="I160" s="186"/>
      <c r="J160" s="187">
        <f>ROUND(I160*H160,2)</f>
        <v>0</v>
      </c>
      <c r="K160" s="183" t="s">
        <v>171</v>
      </c>
      <c r="L160" s="42"/>
      <c r="M160" s="188" t="s">
        <v>19</v>
      </c>
      <c r="N160" s="189" t="s">
        <v>41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226</v>
      </c>
      <c r="AT160" s="192" t="s">
        <v>167</v>
      </c>
      <c r="AU160" s="192" t="s">
        <v>79</v>
      </c>
      <c r="AY160" s="20" t="s">
        <v>165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226</v>
      </c>
      <c r="BM160" s="192" t="s">
        <v>589</v>
      </c>
    </row>
    <row r="161" spans="1:65" s="2" customFormat="1" ht="11.25">
      <c r="A161" s="37"/>
      <c r="B161" s="38"/>
      <c r="C161" s="39"/>
      <c r="D161" s="194" t="s">
        <v>172</v>
      </c>
      <c r="E161" s="39"/>
      <c r="F161" s="195" t="s">
        <v>6810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172</v>
      </c>
      <c r="AU161" s="20" t="s">
        <v>79</v>
      </c>
    </row>
    <row r="162" spans="1:65" s="2" customFormat="1" ht="24.2" customHeight="1">
      <c r="A162" s="37"/>
      <c r="B162" s="38"/>
      <c r="C162" s="233" t="s">
        <v>388</v>
      </c>
      <c r="D162" s="233" t="s">
        <v>502</v>
      </c>
      <c r="E162" s="234" t="s">
        <v>6811</v>
      </c>
      <c r="F162" s="235" t="s">
        <v>6812</v>
      </c>
      <c r="G162" s="236" t="s">
        <v>290</v>
      </c>
      <c r="H162" s="237">
        <v>1</v>
      </c>
      <c r="I162" s="238"/>
      <c r="J162" s="239">
        <f>ROUND(I162*H162,2)</f>
        <v>0</v>
      </c>
      <c r="K162" s="235" t="s">
        <v>171</v>
      </c>
      <c r="L162" s="240"/>
      <c r="M162" s="241" t="s">
        <v>19</v>
      </c>
      <c r="N162" s="242" t="s">
        <v>41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297</v>
      </c>
      <c r="AT162" s="192" t="s">
        <v>502</v>
      </c>
      <c r="AU162" s="192" t="s">
        <v>79</v>
      </c>
      <c r="AY162" s="20" t="s">
        <v>165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226</v>
      </c>
      <c r="BM162" s="192" t="s">
        <v>595</v>
      </c>
    </row>
    <row r="163" spans="1:65" s="2" customFormat="1" ht="24.2" customHeight="1">
      <c r="A163" s="37"/>
      <c r="B163" s="38"/>
      <c r="C163" s="181" t="s">
        <v>501</v>
      </c>
      <c r="D163" s="181" t="s">
        <v>167</v>
      </c>
      <c r="E163" s="182" t="s">
        <v>6813</v>
      </c>
      <c r="F163" s="183" t="s">
        <v>6814</v>
      </c>
      <c r="G163" s="184" t="s">
        <v>290</v>
      </c>
      <c r="H163" s="185">
        <v>1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79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602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6815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79</v>
      </c>
    </row>
    <row r="165" spans="1:65" s="2" customFormat="1" ht="24.2" customHeight="1">
      <c r="A165" s="37"/>
      <c r="B165" s="38"/>
      <c r="C165" s="233" t="s">
        <v>400</v>
      </c>
      <c r="D165" s="233" t="s">
        <v>502</v>
      </c>
      <c r="E165" s="234" t="s">
        <v>6816</v>
      </c>
      <c r="F165" s="235" t="s">
        <v>6817</v>
      </c>
      <c r="G165" s="236" t="s">
        <v>290</v>
      </c>
      <c r="H165" s="237">
        <v>1</v>
      </c>
      <c r="I165" s="238"/>
      <c r="J165" s="239">
        <f>ROUND(I165*H165,2)</f>
        <v>0</v>
      </c>
      <c r="K165" s="235" t="s">
        <v>171</v>
      </c>
      <c r="L165" s="240"/>
      <c r="M165" s="241" t="s">
        <v>19</v>
      </c>
      <c r="N165" s="242" t="s">
        <v>41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297</v>
      </c>
      <c r="AT165" s="192" t="s">
        <v>502</v>
      </c>
      <c r="AU165" s="192" t="s">
        <v>79</v>
      </c>
      <c r="AY165" s="20" t="s">
        <v>165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226</v>
      </c>
      <c r="BM165" s="192" t="s">
        <v>617</v>
      </c>
    </row>
    <row r="166" spans="1:65" s="2" customFormat="1" ht="24.2" customHeight="1">
      <c r="A166" s="37"/>
      <c r="B166" s="38"/>
      <c r="C166" s="181" t="s">
        <v>513</v>
      </c>
      <c r="D166" s="181" t="s">
        <v>167</v>
      </c>
      <c r="E166" s="182" t="s">
        <v>6818</v>
      </c>
      <c r="F166" s="183" t="s">
        <v>6819</v>
      </c>
      <c r="G166" s="184" t="s">
        <v>290</v>
      </c>
      <c r="H166" s="185">
        <v>1</v>
      </c>
      <c r="I166" s="186"/>
      <c r="J166" s="187">
        <f>ROUND(I166*H166,2)</f>
        <v>0</v>
      </c>
      <c r="K166" s="183" t="s">
        <v>171</v>
      </c>
      <c r="L166" s="42"/>
      <c r="M166" s="188" t="s">
        <v>19</v>
      </c>
      <c r="N166" s="189" t="s">
        <v>41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226</v>
      </c>
      <c r="AT166" s="192" t="s">
        <v>167</v>
      </c>
      <c r="AU166" s="192" t="s">
        <v>79</v>
      </c>
      <c r="AY166" s="20" t="s">
        <v>165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226</v>
      </c>
      <c r="BM166" s="192" t="s">
        <v>625</v>
      </c>
    </row>
    <row r="167" spans="1:65" s="2" customFormat="1" ht="11.25">
      <c r="A167" s="37"/>
      <c r="B167" s="38"/>
      <c r="C167" s="39"/>
      <c r="D167" s="194" t="s">
        <v>172</v>
      </c>
      <c r="E167" s="39"/>
      <c r="F167" s="195" t="s">
        <v>6820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172</v>
      </c>
      <c r="AU167" s="20" t="s">
        <v>79</v>
      </c>
    </row>
    <row r="168" spans="1:65" s="2" customFormat="1" ht="24.2" customHeight="1">
      <c r="A168" s="37"/>
      <c r="B168" s="38"/>
      <c r="C168" s="233" t="s">
        <v>421</v>
      </c>
      <c r="D168" s="233" t="s">
        <v>502</v>
      </c>
      <c r="E168" s="234" t="s">
        <v>6821</v>
      </c>
      <c r="F168" s="235" t="s">
        <v>6822</v>
      </c>
      <c r="G168" s="236" t="s">
        <v>290</v>
      </c>
      <c r="H168" s="237">
        <v>1</v>
      </c>
      <c r="I168" s="238"/>
      <c r="J168" s="239">
        <f>ROUND(I168*H168,2)</f>
        <v>0</v>
      </c>
      <c r="K168" s="235" t="s">
        <v>171</v>
      </c>
      <c r="L168" s="240"/>
      <c r="M168" s="241" t="s">
        <v>19</v>
      </c>
      <c r="N168" s="242" t="s">
        <v>41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297</v>
      </c>
      <c r="AT168" s="192" t="s">
        <v>502</v>
      </c>
      <c r="AU168" s="192" t="s">
        <v>79</v>
      </c>
      <c r="AY168" s="20" t="s">
        <v>165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226</v>
      </c>
      <c r="BM168" s="192" t="s">
        <v>632</v>
      </c>
    </row>
    <row r="169" spans="1:65" s="2" customFormat="1" ht="33" customHeight="1">
      <c r="A169" s="37"/>
      <c r="B169" s="38"/>
      <c r="C169" s="181" t="s">
        <v>523</v>
      </c>
      <c r="D169" s="181" t="s">
        <v>167</v>
      </c>
      <c r="E169" s="182" t="s">
        <v>6823</v>
      </c>
      <c r="F169" s="183" t="s">
        <v>6824</v>
      </c>
      <c r="G169" s="184" t="s">
        <v>290</v>
      </c>
      <c r="H169" s="185">
        <v>5</v>
      </c>
      <c r="I169" s="186"/>
      <c r="J169" s="187">
        <f>ROUND(I169*H169,2)</f>
        <v>0</v>
      </c>
      <c r="K169" s="183" t="s">
        <v>171</v>
      </c>
      <c r="L169" s="42"/>
      <c r="M169" s="188" t="s">
        <v>19</v>
      </c>
      <c r="N169" s="189" t="s">
        <v>41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226</v>
      </c>
      <c r="AT169" s="192" t="s">
        <v>167</v>
      </c>
      <c r="AU169" s="192" t="s">
        <v>79</v>
      </c>
      <c r="AY169" s="20" t="s">
        <v>165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226</v>
      </c>
      <c r="BM169" s="192" t="s">
        <v>641</v>
      </c>
    </row>
    <row r="170" spans="1:65" s="2" customFormat="1" ht="11.25">
      <c r="A170" s="37"/>
      <c r="B170" s="38"/>
      <c r="C170" s="39"/>
      <c r="D170" s="194" t="s">
        <v>172</v>
      </c>
      <c r="E170" s="39"/>
      <c r="F170" s="195" t="s">
        <v>6825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172</v>
      </c>
      <c r="AU170" s="20" t="s">
        <v>79</v>
      </c>
    </row>
    <row r="171" spans="1:65" s="2" customFormat="1" ht="21.75" customHeight="1">
      <c r="A171" s="37"/>
      <c r="B171" s="38"/>
      <c r="C171" s="233" t="s">
        <v>429</v>
      </c>
      <c r="D171" s="233" t="s">
        <v>502</v>
      </c>
      <c r="E171" s="234" t="s">
        <v>6826</v>
      </c>
      <c r="F171" s="235" t="s">
        <v>6827</v>
      </c>
      <c r="G171" s="236" t="s">
        <v>290</v>
      </c>
      <c r="H171" s="237">
        <v>5</v>
      </c>
      <c r="I171" s="238"/>
      <c r="J171" s="239">
        <f>ROUND(I171*H171,2)</f>
        <v>0</v>
      </c>
      <c r="K171" s="235" t="s">
        <v>171</v>
      </c>
      <c r="L171" s="240"/>
      <c r="M171" s="241" t="s">
        <v>19</v>
      </c>
      <c r="N171" s="242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297</v>
      </c>
      <c r="AT171" s="192" t="s">
        <v>502</v>
      </c>
      <c r="AU171" s="192" t="s">
        <v>79</v>
      </c>
      <c r="AY171" s="20" t="s">
        <v>165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226</v>
      </c>
      <c r="BM171" s="192" t="s">
        <v>647</v>
      </c>
    </row>
    <row r="172" spans="1:65" s="2" customFormat="1" ht="33" customHeight="1">
      <c r="A172" s="37"/>
      <c r="B172" s="38"/>
      <c r="C172" s="181" t="s">
        <v>534</v>
      </c>
      <c r="D172" s="181" t="s">
        <v>167</v>
      </c>
      <c r="E172" s="182" t="s">
        <v>6828</v>
      </c>
      <c r="F172" s="183" t="s">
        <v>6829</v>
      </c>
      <c r="G172" s="184" t="s">
        <v>290</v>
      </c>
      <c r="H172" s="185">
        <v>5</v>
      </c>
      <c r="I172" s="186"/>
      <c r="J172" s="187">
        <f>ROUND(I172*H172,2)</f>
        <v>0</v>
      </c>
      <c r="K172" s="183" t="s">
        <v>171</v>
      </c>
      <c r="L172" s="42"/>
      <c r="M172" s="188" t="s">
        <v>19</v>
      </c>
      <c r="N172" s="189" t="s">
        <v>41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226</v>
      </c>
      <c r="AT172" s="192" t="s">
        <v>167</v>
      </c>
      <c r="AU172" s="192" t="s">
        <v>79</v>
      </c>
      <c r="AY172" s="20" t="s">
        <v>165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226</v>
      </c>
      <c r="BM172" s="192" t="s">
        <v>658</v>
      </c>
    </row>
    <row r="173" spans="1:65" s="2" customFormat="1" ht="11.25">
      <c r="A173" s="37"/>
      <c r="B173" s="38"/>
      <c r="C173" s="39"/>
      <c r="D173" s="194" t="s">
        <v>172</v>
      </c>
      <c r="E173" s="39"/>
      <c r="F173" s="195" t="s">
        <v>6830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172</v>
      </c>
      <c r="AU173" s="20" t="s">
        <v>79</v>
      </c>
    </row>
    <row r="174" spans="1:65" s="2" customFormat="1" ht="16.5" customHeight="1">
      <c r="A174" s="37"/>
      <c r="B174" s="38"/>
      <c r="C174" s="233" t="s">
        <v>436</v>
      </c>
      <c r="D174" s="233" t="s">
        <v>502</v>
      </c>
      <c r="E174" s="234" t="s">
        <v>6831</v>
      </c>
      <c r="F174" s="235" t="s">
        <v>6832</v>
      </c>
      <c r="G174" s="236" t="s">
        <v>290</v>
      </c>
      <c r="H174" s="237">
        <v>5</v>
      </c>
      <c r="I174" s="238"/>
      <c r="J174" s="239">
        <f>ROUND(I174*H174,2)</f>
        <v>0</v>
      </c>
      <c r="K174" s="235" t="s">
        <v>171</v>
      </c>
      <c r="L174" s="240"/>
      <c r="M174" s="241" t="s">
        <v>19</v>
      </c>
      <c r="N174" s="242" t="s">
        <v>41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297</v>
      </c>
      <c r="AT174" s="192" t="s">
        <v>502</v>
      </c>
      <c r="AU174" s="192" t="s">
        <v>79</v>
      </c>
      <c r="AY174" s="20" t="s">
        <v>165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226</v>
      </c>
      <c r="BM174" s="192" t="s">
        <v>663</v>
      </c>
    </row>
    <row r="175" spans="1:65" s="2" customFormat="1" ht="24.2" customHeight="1">
      <c r="A175" s="37"/>
      <c r="B175" s="38"/>
      <c r="C175" s="181" t="s">
        <v>554</v>
      </c>
      <c r="D175" s="181" t="s">
        <v>167</v>
      </c>
      <c r="E175" s="182" t="s">
        <v>6738</v>
      </c>
      <c r="F175" s="183" t="s">
        <v>6739</v>
      </c>
      <c r="G175" s="184" t="s">
        <v>290</v>
      </c>
      <c r="H175" s="185">
        <v>10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226</v>
      </c>
      <c r="AT175" s="192" t="s">
        <v>167</v>
      </c>
      <c r="AU175" s="192" t="s">
        <v>79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226</v>
      </c>
      <c r="BM175" s="192" t="s">
        <v>667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6740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79</v>
      </c>
    </row>
    <row r="177" spans="1:65" s="2" customFormat="1" ht="24.2" customHeight="1">
      <c r="A177" s="37"/>
      <c r="B177" s="38"/>
      <c r="C177" s="233" t="s">
        <v>441</v>
      </c>
      <c r="D177" s="233" t="s">
        <v>502</v>
      </c>
      <c r="E177" s="234" t="s">
        <v>6741</v>
      </c>
      <c r="F177" s="235" t="s">
        <v>6742</v>
      </c>
      <c r="G177" s="236" t="s">
        <v>290</v>
      </c>
      <c r="H177" s="237">
        <v>10</v>
      </c>
      <c r="I177" s="238"/>
      <c r="J177" s="239">
        <f>ROUND(I177*H177,2)</f>
        <v>0</v>
      </c>
      <c r="K177" s="235" t="s">
        <v>171</v>
      </c>
      <c r="L177" s="240"/>
      <c r="M177" s="241" t="s">
        <v>19</v>
      </c>
      <c r="N177" s="242" t="s">
        <v>41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297</v>
      </c>
      <c r="AT177" s="192" t="s">
        <v>502</v>
      </c>
      <c r="AU177" s="192" t="s">
        <v>79</v>
      </c>
      <c r="AY177" s="20" t="s">
        <v>165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226</v>
      </c>
      <c r="BM177" s="192" t="s">
        <v>672</v>
      </c>
    </row>
    <row r="178" spans="1:65" s="2" customFormat="1" ht="24.2" customHeight="1">
      <c r="A178" s="37"/>
      <c r="B178" s="38"/>
      <c r="C178" s="181" t="s">
        <v>565</v>
      </c>
      <c r="D178" s="181" t="s">
        <v>167</v>
      </c>
      <c r="E178" s="182" t="s">
        <v>6833</v>
      </c>
      <c r="F178" s="183" t="s">
        <v>6834</v>
      </c>
      <c r="G178" s="184" t="s">
        <v>290</v>
      </c>
      <c r="H178" s="185">
        <v>3</v>
      </c>
      <c r="I178" s="186"/>
      <c r="J178" s="187">
        <f>ROUND(I178*H178,2)</f>
        <v>0</v>
      </c>
      <c r="K178" s="183" t="s">
        <v>171</v>
      </c>
      <c r="L178" s="42"/>
      <c r="M178" s="188" t="s">
        <v>19</v>
      </c>
      <c r="N178" s="189" t="s">
        <v>41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226</v>
      </c>
      <c r="AT178" s="192" t="s">
        <v>167</v>
      </c>
      <c r="AU178" s="192" t="s">
        <v>79</v>
      </c>
      <c r="AY178" s="20" t="s">
        <v>165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79</v>
      </c>
      <c r="BK178" s="193">
        <f>ROUND(I178*H178,2)</f>
        <v>0</v>
      </c>
      <c r="BL178" s="20" t="s">
        <v>226</v>
      </c>
      <c r="BM178" s="192" t="s">
        <v>678</v>
      </c>
    </row>
    <row r="179" spans="1:65" s="2" customFormat="1" ht="11.25">
      <c r="A179" s="37"/>
      <c r="B179" s="38"/>
      <c r="C179" s="39"/>
      <c r="D179" s="194" t="s">
        <v>172</v>
      </c>
      <c r="E179" s="39"/>
      <c r="F179" s="195" t="s">
        <v>6835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172</v>
      </c>
      <c r="AU179" s="20" t="s">
        <v>79</v>
      </c>
    </row>
    <row r="180" spans="1:65" s="2" customFormat="1" ht="24.2" customHeight="1">
      <c r="A180" s="37"/>
      <c r="B180" s="38"/>
      <c r="C180" s="233" t="s">
        <v>446</v>
      </c>
      <c r="D180" s="233" t="s">
        <v>502</v>
      </c>
      <c r="E180" s="234" t="s">
        <v>6836</v>
      </c>
      <c r="F180" s="235" t="s">
        <v>6837</v>
      </c>
      <c r="G180" s="236" t="s">
        <v>290</v>
      </c>
      <c r="H180" s="237">
        <v>3</v>
      </c>
      <c r="I180" s="238"/>
      <c r="J180" s="239">
        <f>ROUND(I180*H180,2)</f>
        <v>0</v>
      </c>
      <c r="K180" s="235" t="s">
        <v>171</v>
      </c>
      <c r="L180" s="240"/>
      <c r="M180" s="241" t="s">
        <v>19</v>
      </c>
      <c r="N180" s="242" t="s">
        <v>41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297</v>
      </c>
      <c r="AT180" s="192" t="s">
        <v>502</v>
      </c>
      <c r="AU180" s="192" t="s">
        <v>79</v>
      </c>
      <c r="AY180" s="20" t="s">
        <v>165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79</v>
      </c>
      <c r="BK180" s="193">
        <f>ROUND(I180*H180,2)</f>
        <v>0</v>
      </c>
      <c r="BL180" s="20" t="s">
        <v>226</v>
      </c>
      <c r="BM180" s="192" t="s">
        <v>683</v>
      </c>
    </row>
    <row r="181" spans="1:65" s="2" customFormat="1" ht="16.5" customHeight="1">
      <c r="A181" s="37"/>
      <c r="B181" s="38"/>
      <c r="C181" s="181" t="s">
        <v>580</v>
      </c>
      <c r="D181" s="181" t="s">
        <v>167</v>
      </c>
      <c r="E181" s="182" t="s">
        <v>6838</v>
      </c>
      <c r="F181" s="183" t="s">
        <v>6839</v>
      </c>
      <c r="G181" s="184" t="s">
        <v>290</v>
      </c>
      <c r="H181" s="185">
        <v>3</v>
      </c>
      <c r="I181" s="186"/>
      <c r="J181" s="187">
        <f>ROUND(I181*H181,2)</f>
        <v>0</v>
      </c>
      <c r="K181" s="183" t="s">
        <v>171</v>
      </c>
      <c r="L181" s="42"/>
      <c r="M181" s="188" t="s">
        <v>19</v>
      </c>
      <c r="N181" s="189" t="s">
        <v>41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226</v>
      </c>
      <c r="AT181" s="192" t="s">
        <v>167</v>
      </c>
      <c r="AU181" s="192" t="s">
        <v>79</v>
      </c>
      <c r="AY181" s="20" t="s">
        <v>165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226</v>
      </c>
      <c r="BM181" s="192" t="s">
        <v>692</v>
      </c>
    </row>
    <row r="182" spans="1:65" s="2" customFormat="1" ht="11.25">
      <c r="A182" s="37"/>
      <c r="B182" s="38"/>
      <c r="C182" s="39"/>
      <c r="D182" s="194" t="s">
        <v>172</v>
      </c>
      <c r="E182" s="39"/>
      <c r="F182" s="195" t="s">
        <v>6840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172</v>
      </c>
      <c r="AU182" s="20" t="s">
        <v>79</v>
      </c>
    </row>
    <row r="183" spans="1:65" s="2" customFormat="1" ht="24.2" customHeight="1">
      <c r="A183" s="37"/>
      <c r="B183" s="38"/>
      <c r="C183" s="233" t="s">
        <v>452</v>
      </c>
      <c r="D183" s="233" t="s">
        <v>502</v>
      </c>
      <c r="E183" s="234" t="s">
        <v>6841</v>
      </c>
      <c r="F183" s="235" t="s">
        <v>6842</v>
      </c>
      <c r="G183" s="236" t="s">
        <v>290</v>
      </c>
      <c r="H183" s="237">
        <v>3</v>
      </c>
      <c r="I183" s="238"/>
      <c r="J183" s="239">
        <f>ROUND(I183*H183,2)</f>
        <v>0</v>
      </c>
      <c r="K183" s="235" t="s">
        <v>171</v>
      </c>
      <c r="L183" s="240"/>
      <c r="M183" s="241" t="s">
        <v>19</v>
      </c>
      <c r="N183" s="242" t="s">
        <v>41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297</v>
      </c>
      <c r="AT183" s="192" t="s">
        <v>502</v>
      </c>
      <c r="AU183" s="192" t="s">
        <v>79</v>
      </c>
      <c r="AY183" s="20" t="s">
        <v>165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226</v>
      </c>
      <c r="BM183" s="192" t="s">
        <v>701</v>
      </c>
    </row>
    <row r="184" spans="1:65" s="2" customFormat="1" ht="24.2" customHeight="1">
      <c r="A184" s="37"/>
      <c r="B184" s="38"/>
      <c r="C184" s="181" t="s">
        <v>592</v>
      </c>
      <c r="D184" s="181" t="s">
        <v>167</v>
      </c>
      <c r="E184" s="182" t="s">
        <v>6843</v>
      </c>
      <c r="F184" s="183" t="s">
        <v>6844</v>
      </c>
      <c r="G184" s="184" t="s">
        <v>290</v>
      </c>
      <c r="H184" s="185">
        <v>3</v>
      </c>
      <c r="I184" s="186"/>
      <c r="J184" s="187">
        <f>ROUND(I184*H184,2)</f>
        <v>0</v>
      </c>
      <c r="K184" s="183" t="s">
        <v>171</v>
      </c>
      <c r="L184" s="42"/>
      <c r="M184" s="188" t="s">
        <v>19</v>
      </c>
      <c r="N184" s="189" t="s">
        <v>41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226</v>
      </c>
      <c r="AT184" s="192" t="s">
        <v>167</v>
      </c>
      <c r="AU184" s="192" t="s">
        <v>79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226</v>
      </c>
      <c r="BM184" s="192" t="s">
        <v>706</v>
      </c>
    </row>
    <row r="185" spans="1:65" s="2" customFormat="1" ht="11.25">
      <c r="A185" s="37"/>
      <c r="B185" s="38"/>
      <c r="C185" s="39"/>
      <c r="D185" s="194" t="s">
        <v>172</v>
      </c>
      <c r="E185" s="39"/>
      <c r="F185" s="195" t="s">
        <v>6845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172</v>
      </c>
      <c r="AU185" s="20" t="s">
        <v>79</v>
      </c>
    </row>
    <row r="186" spans="1:65" s="2" customFormat="1" ht="24.2" customHeight="1">
      <c r="A186" s="37"/>
      <c r="B186" s="38"/>
      <c r="C186" s="233" t="s">
        <v>457</v>
      </c>
      <c r="D186" s="233" t="s">
        <v>502</v>
      </c>
      <c r="E186" s="234" t="s">
        <v>6846</v>
      </c>
      <c r="F186" s="235" t="s">
        <v>6847</v>
      </c>
      <c r="G186" s="236" t="s">
        <v>290</v>
      </c>
      <c r="H186" s="237">
        <v>3</v>
      </c>
      <c r="I186" s="238"/>
      <c r="J186" s="239">
        <f>ROUND(I186*H186,2)</f>
        <v>0</v>
      </c>
      <c r="K186" s="235" t="s">
        <v>171</v>
      </c>
      <c r="L186" s="240"/>
      <c r="M186" s="241" t="s">
        <v>19</v>
      </c>
      <c r="N186" s="242" t="s">
        <v>41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297</v>
      </c>
      <c r="AT186" s="192" t="s">
        <v>502</v>
      </c>
      <c r="AU186" s="192" t="s">
        <v>79</v>
      </c>
      <c r="AY186" s="20" t="s">
        <v>165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79</v>
      </c>
      <c r="BK186" s="193">
        <f>ROUND(I186*H186,2)</f>
        <v>0</v>
      </c>
      <c r="BL186" s="20" t="s">
        <v>226</v>
      </c>
      <c r="BM186" s="192" t="s">
        <v>711</v>
      </c>
    </row>
    <row r="187" spans="1:65" s="2" customFormat="1" ht="33" customHeight="1">
      <c r="A187" s="37"/>
      <c r="B187" s="38"/>
      <c r="C187" s="233" t="s">
        <v>614</v>
      </c>
      <c r="D187" s="233" t="s">
        <v>502</v>
      </c>
      <c r="E187" s="234" t="s">
        <v>6848</v>
      </c>
      <c r="F187" s="235" t="s">
        <v>6849</v>
      </c>
      <c r="G187" s="236" t="s">
        <v>290</v>
      </c>
      <c r="H187" s="237">
        <v>3</v>
      </c>
      <c r="I187" s="238"/>
      <c r="J187" s="239">
        <f>ROUND(I187*H187,2)</f>
        <v>0</v>
      </c>
      <c r="K187" s="235" t="s">
        <v>171</v>
      </c>
      <c r="L187" s="240"/>
      <c r="M187" s="241" t="s">
        <v>19</v>
      </c>
      <c r="N187" s="242" t="s">
        <v>41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297</v>
      </c>
      <c r="AT187" s="192" t="s">
        <v>502</v>
      </c>
      <c r="AU187" s="192" t="s">
        <v>79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717</v>
      </c>
    </row>
    <row r="188" spans="1:65" s="2" customFormat="1" ht="24.2" customHeight="1">
      <c r="A188" s="37"/>
      <c r="B188" s="38"/>
      <c r="C188" s="181" t="s">
        <v>462</v>
      </c>
      <c r="D188" s="181" t="s">
        <v>167</v>
      </c>
      <c r="E188" s="182" t="s">
        <v>6850</v>
      </c>
      <c r="F188" s="183" t="s">
        <v>6851</v>
      </c>
      <c r="G188" s="184" t="s">
        <v>290</v>
      </c>
      <c r="H188" s="185">
        <v>3</v>
      </c>
      <c r="I188" s="186"/>
      <c r="J188" s="187">
        <f>ROUND(I188*H188,2)</f>
        <v>0</v>
      </c>
      <c r="K188" s="183" t="s">
        <v>171</v>
      </c>
      <c r="L188" s="42"/>
      <c r="M188" s="188" t="s">
        <v>19</v>
      </c>
      <c r="N188" s="189" t="s">
        <v>41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226</v>
      </c>
      <c r="AT188" s="192" t="s">
        <v>167</v>
      </c>
      <c r="AU188" s="192" t="s">
        <v>79</v>
      </c>
      <c r="AY188" s="20" t="s">
        <v>165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226</v>
      </c>
      <c r="BM188" s="192" t="s">
        <v>722</v>
      </c>
    </row>
    <row r="189" spans="1:65" s="2" customFormat="1" ht="11.25">
      <c r="A189" s="37"/>
      <c r="B189" s="38"/>
      <c r="C189" s="39"/>
      <c r="D189" s="194" t="s">
        <v>172</v>
      </c>
      <c r="E189" s="39"/>
      <c r="F189" s="195" t="s">
        <v>6852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172</v>
      </c>
      <c r="AU189" s="20" t="s">
        <v>79</v>
      </c>
    </row>
    <row r="190" spans="1:65" s="2" customFormat="1" ht="24.2" customHeight="1">
      <c r="A190" s="37"/>
      <c r="B190" s="38"/>
      <c r="C190" s="233" t="s">
        <v>629</v>
      </c>
      <c r="D190" s="233" t="s">
        <v>502</v>
      </c>
      <c r="E190" s="234" t="s">
        <v>6853</v>
      </c>
      <c r="F190" s="235" t="s">
        <v>6854</v>
      </c>
      <c r="G190" s="236" t="s">
        <v>290</v>
      </c>
      <c r="H190" s="237">
        <v>3</v>
      </c>
      <c r="I190" s="238"/>
      <c r="J190" s="239">
        <f>ROUND(I190*H190,2)</f>
        <v>0</v>
      </c>
      <c r="K190" s="235" t="s">
        <v>171</v>
      </c>
      <c r="L190" s="240"/>
      <c r="M190" s="241" t="s">
        <v>19</v>
      </c>
      <c r="N190" s="242" t="s">
        <v>41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297</v>
      </c>
      <c r="AT190" s="192" t="s">
        <v>502</v>
      </c>
      <c r="AU190" s="192" t="s">
        <v>79</v>
      </c>
      <c r="AY190" s="20" t="s">
        <v>165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226</v>
      </c>
      <c r="BM190" s="192" t="s">
        <v>729</v>
      </c>
    </row>
    <row r="191" spans="1:65" s="2" customFormat="1" ht="24.2" customHeight="1">
      <c r="A191" s="37"/>
      <c r="B191" s="38"/>
      <c r="C191" s="181" t="s">
        <v>466</v>
      </c>
      <c r="D191" s="181" t="s">
        <v>167</v>
      </c>
      <c r="E191" s="182" t="s">
        <v>6855</v>
      </c>
      <c r="F191" s="183" t="s">
        <v>6856</v>
      </c>
      <c r="G191" s="184" t="s">
        <v>290</v>
      </c>
      <c r="H191" s="185">
        <v>3</v>
      </c>
      <c r="I191" s="186"/>
      <c r="J191" s="187">
        <f>ROUND(I191*H191,2)</f>
        <v>0</v>
      </c>
      <c r="K191" s="183" t="s">
        <v>171</v>
      </c>
      <c r="L191" s="42"/>
      <c r="M191" s="188" t="s">
        <v>19</v>
      </c>
      <c r="N191" s="189" t="s">
        <v>41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226</v>
      </c>
      <c r="AT191" s="192" t="s">
        <v>167</v>
      </c>
      <c r="AU191" s="192" t="s">
        <v>79</v>
      </c>
      <c r="AY191" s="20" t="s">
        <v>165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226</v>
      </c>
      <c r="BM191" s="192" t="s">
        <v>734</v>
      </c>
    </row>
    <row r="192" spans="1:65" s="2" customFormat="1" ht="11.25">
      <c r="A192" s="37"/>
      <c r="B192" s="38"/>
      <c r="C192" s="39"/>
      <c r="D192" s="194" t="s">
        <v>172</v>
      </c>
      <c r="E192" s="39"/>
      <c r="F192" s="195" t="s">
        <v>6857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172</v>
      </c>
      <c r="AU192" s="20" t="s">
        <v>79</v>
      </c>
    </row>
    <row r="193" spans="1:65" s="2" customFormat="1" ht="24.2" customHeight="1">
      <c r="A193" s="37"/>
      <c r="B193" s="38"/>
      <c r="C193" s="233" t="s">
        <v>644</v>
      </c>
      <c r="D193" s="233" t="s">
        <v>502</v>
      </c>
      <c r="E193" s="234" t="s">
        <v>6858</v>
      </c>
      <c r="F193" s="235" t="s">
        <v>6859</v>
      </c>
      <c r="G193" s="236" t="s">
        <v>290</v>
      </c>
      <c r="H193" s="237">
        <v>3</v>
      </c>
      <c r="I193" s="238"/>
      <c r="J193" s="239">
        <f>ROUND(I193*H193,2)</f>
        <v>0</v>
      </c>
      <c r="K193" s="235" t="s">
        <v>171</v>
      </c>
      <c r="L193" s="240"/>
      <c r="M193" s="241" t="s">
        <v>19</v>
      </c>
      <c r="N193" s="242" t="s">
        <v>41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297</v>
      </c>
      <c r="AT193" s="192" t="s">
        <v>502</v>
      </c>
      <c r="AU193" s="192" t="s">
        <v>79</v>
      </c>
      <c r="AY193" s="20" t="s">
        <v>165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226</v>
      </c>
      <c r="BM193" s="192" t="s">
        <v>738</v>
      </c>
    </row>
    <row r="194" spans="1:65" s="2" customFormat="1" ht="16.5" customHeight="1">
      <c r="A194" s="37"/>
      <c r="B194" s="38"/>
      <c r="C194" s="181" t="s">
        <v>472</v>
      </c>
      <c r="D194" s="181" t="s">
        <v>167</v>
      </c>
      <c r="E194" s="182" t="s">
        <v>6860</v>
      </c>
      <c r="F194" s="183" t="s">
        <v>6861</v>
      </c>
      <c r="G194" s="184" t="s">
        <v>290</v>
      </c>
      <c r="H194" s="185">
        <v>1</v>
      </c>
      <c r="I194" s="186"/>
      <c r="J194" s="187">
        <f>ROUND(I194*H194,2)</f>
        <v>0</v>
      </c>
      <c r="K194" s="183" t="s">
        <v>171</v>
      </c>
      <c r="L194" s="42"/>
      <c r="M194" s="188" t="s">
        <v>19</v>
      </c>
      <c r="N194" s="189" t="s">
        <v>41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226</v>
      </c>
      <c r="AT194" s="192" t="s">
        <v>167</v>
      </c>
      <c r="AU194" s="192" t="s">
        <v>79</v>
      </c>
      <c r="AY194" s="20" t="s">
        <v>165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226</v>
      </c>
      <c r="BM194" s="192" t="s">
        <v>744</v>
      </c>
    </row>
    <row r="195" spans="1:65" s="2" customFormat="1" ht="11.25">
      <c r="A195" s="37"/>
      <c r="B195" s="38"/>
      <c r="C195" s="39"/>
      <c r="D195" s="194" t="s">
        <v>172</v>
      </c>
      <c r="E195" s="39"/>
      <c r="F195" s="195" t="s">
        <v>6862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172</v>
      </c>
      <c r="AU195" s="20" t="s">
        <v>79</v>
      </c>
    </row>
    <row r="196" spans="1:65" s="2" customFormat="1" ht="24.2" customHeight="1">
      <c r="A196" s="37"/>
      <c r="B196" s="38"/>
      <c r="C196" s="233" t="s">
        <v>660</v>
      </c>
      <c r="D196" s="233" t="s">
        <v>502</v>
      </c>
      <c r="E196" s="234" t="s">
        <v>6863</v>
      </c>
      <c r="F196" s="235" t="s">
        <v>6864</v>
      </c>
      <c r="G196" s="236" t="s">
        <v>290</v>
      </c>
      <c r="H196" s="237">
        <v>1</v>
      </c>
      <c r="I196" s="238"/>
      <c r="J196" s="239">
        <f>ROUND(I196*H196,2)</f>
        <v>0</v>
      </c>
      <c r="K196" s="235" t="s">
        <v>171</v>
      </c>
      <c r="L196" s="240"/>
      <c r="M196" s="241" t="s">
        <v>19</v>
      </c>
      <c r="N196" s="242" t="s">
        <v>41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297</v>
      </c>
      <c r="AT196" s="192" t="s">
        <v>502</v>
      </c>
      <c r="AU196" s="192" t="s">
        <v>79</v>
      </c>
      <c r="AY196" s="20" t="s">
        <v>165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79</v>
      </c>
      <c r="BK196" s="193">
        <f>ROUND(I196*H196,2)</f>
        <v>0</v>
      </c>
      <c r="BL196" s="20" t="s">
        <v>226</v>
      </c>
      <c r="BM196" s="192" t="s">
        <v>749</v>
      </c>
    </row>
    <row r="197" spans="1:65" s="2" customFormat="1" ht="24.2" customHeight="1">
      <c r="A197" s="37"/>
      <c r="B197" s="38"/>
      <c r="C197" s="181" t="s">
        <v>477</v>
      </c>
      <c r="D197" s="181" t="s">
        <v>167</v>
      </c>
      <c r="E197" s="182" t="s">
        <v>6865</v>
      </c>
      <c r="F197" s="183" t="s">
        <v>6866</v>
      </c>
      <c r="G197" s="184" t="s">
        <v>290</v>
      </c>
      <c r="H197" s="185">
        <v>1</v>
      </c>
      <c r="I197" s="186"/>
      <c r="J197" s="187">
        <f>ROUND(I197*H197,2)</f>
        <v>0</v>
      </c>
      <c r="K197" s="183" t="s">
        <v>171</v>
      </c>
      <c r="L197" s="42"/>
      <c r="M197" s="188" t="s">
        <v>19</v>
      </c>
      <c r="N197" s="189" t="s">
        <v>41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226</v>
      </c>
      <c r="AT197" s="192" t="s">
        <v>167</v>
      </c>
      <c r="AU197" s="192" t="s">
        <v>79</v>
      </c>
      <c r="AY197" s="20" t="s">
        <v>165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226</v>
      </c>
      <c r="BM197" s="192" t="s">
        <v>755</v>
      </c>
    </row>
    <row r="198" spans="1:65" s="2" customFormat="1" ht="11.25">
      <c r="A198" s="37"/>
      <c r="B198" s="38"/>
      <c r="C198" s="39"/>
      <c r="D198" s="194" t="s">
        <v>172</v>
      </c>
      <c r="E198" s="39"/>
      <c r="F198" s="195" t="s">
        <v>6867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172</v>
      </c>
      <c r="AU198" s="20" t="s">
        <v>79</v>
      </c>
    </row>
    <row r="199" spans="1:65" s="2" customFormat="1" ht="24.2" customHeight="1">
      <c r="A199" s="37"/>
      <c r="B199" s="38"/>
      <c r="C199" s="233" t="s">
        <v>669</v>
      </c>
      <c r="D199" s="233" t="s">
        <v>502</v>
      </c>
      <c r="E199" s="234" t="s">
        <v>6868</v>
      </c>
      <c r="F199" s="235" t="s">
        <v>6869</v>
      </c>
      <c r="G199" s="236" t="s">
        <v>290</v>
      </c>
      <c r="H199" s="237">
        <v>1</v>
      </c>
      <c r="I199" s="238"/>
      <c r="J199" s="239">
        <f>ROUND(I199*H199,2)</f>
        <v>0</v>
      </c>
      <c r="K199" s="235" t="s">
        <v>171</v>
      </c>
      <c r="L199" s="240"/>
      <c r="M199" s="241" t="s">
        <v>19</v>
      </c>
      <c r="N199" s="242" t="s">
        <v>41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297</v>
      </c>
      <c r="AT199" s="192" t="s">
        <v>502</v>
      </c>
      <c r="AU199" s="192" t="s">
        <v>79</v>
      </c>
      <c r="AY199" s="20" t="s">
        <v>165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226</v>
      </c>
      <c r="BM199" s="192" t="s">
        <v>761</v>
      </c>
    </row>
    <row r="200" spans="1:65" s="2" customFormat="1" ht="24.2" customHeight="1">
      <c r="A200" s="37"/>
      <c r="B200" s="38"/>
      <c r="C200" s="181" t="s">
        <v>483</v>
      </c>
      <c r="D200" s="181" t="s">
        <v>167</v>
      </c>
      <c r="E200" s="182" t="s">
        <v>6870</v>
      </c>
      <c r="F200" s="183" t="s">
        <v>6871</v>
      </c>
      <c r="G200" s="184" t="s">
        <v>290</v>
      </c>
      <c r="H200" s="185">
        <v>3</v>
      </c>
      <c r="I200" s="186"/>
      <c r="J200" s="187">
        <f>ROUND(I200*H200,2)</f>
        <v>0</v>
      </c>
      <c r="K200" s="183" t="s">
        <v>171</v>
      </c>
      <c r="L200" s="42"/>
      <c r="M200" s="188" t="s">
        <v>19</v>
      </c>
      <c r="N200" s="189" t="s">
        <v>41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226</v>
      </c>
      <c r="AT200" s="192" t="s">
        <v>167</v>
      </c>
      <c r="AU200" s="192" t="s">
        <v>79</v>
      </c>
      <c r="AY200" s="20" t="s">
        <v>165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226</v>
      </c>
      <c r="BM200" s="192" t="s">
        <v>766</v>
      </c>
    </row>
    <row r="201" spans="1:65" s="2" customFormat="1" ht="11.25">
      <c r="A201" s="37"/>
      <c r="B201" s="38"/>
      <c r="C201" s="39"/>
      <c r="D201" s="194" t="s">
        <v>172</v>
      </c>
      <c r="E201" s="39"/>
      <c r="F201" s="195" t="s">
        <v>6872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172</v>
      </c>
      <c r="AU201" s="20" t="s">
        <v>79</v>
      </c>
    </row>
    <row r="202" spans="1:65" s="2" customFormat="1" ht="16.5" customHeight="1">
      <c r="A202" s="37"/>
      <c r="B202" s="38"/>
      <c r="C202" s="233" t="s">
        <v>680</v>
      </c>
      <c r="D202" s="233" t="s">
        <v>502</v>
      </c>
      <c r="E202" s="234" t="s">
        <v>6873</v>
      </c>
      <c r="F202" s="235" t="s">
        <v>6874</v>
      </c>
      <c r="G202" s="236" t="s">
        <v>290</v>
      </c>
      <c r="H202" s="237">
        <v>3</v>
      </c>
      <c r="I202" s="238"/>
      <c r="J202" s="239">
        <f>ROUND(I202*H202,2)</f>
        <v>0</v>
      </c>
      <c r="K202" s="235" t="s">
        <v>171</v>
      </c>
      <c r="L202" s="240"/>
      <c r="M202" s="241" t="s">
        <v>19</v>
      </c>
      <c r="N202" s="242" t="s">
        <v>41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297</v>
      </c>
      <c r="AT202" s="192" t="s">
        <v>502</v>
      </c>
      <c r="AU202" s="192" t="s">
        <v>79</v>
      </c>
      <c r="AY202" s="20" t="s">
        <v>165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226</v>
      </c>
      <c r="BM202" s="192" t="s">
        <v>771</v>
      </c>
    </row>
    <row r="203" spans="1:65" s="2" customFormat="1" ht="24.2" customHeight="1">
      <c r="A203" s="37"/>
      <c r="B203" s="38"/>
      <c r="C203" s="181" t="s">
        <v>488</v>
      </c>
      <c r="D203" s="181" t="s">
        <v>167</v>
      </c>
      <c r="E203" s="182" t="s">
        <v>6875</v>
      </c>
      <c r="F203" s="183" t="s">
        <v>6876</v>
      </c>
      <c r="G203" s="184" t="s">
        <v>290</v>
      </c>
      <c r="H203" s="185">
        <v>3</v>
      </c>
      <c r="I203" s="186"/>
      <c r="J203" s="187">
        <f>ROUND(I203*H203,2)</f>
        <v>0</v>
      </c>
      <c r="K203" s="183" t="s">
        <v>171</v>
      </c>
      <c r="L203" s="42"/>
      <c r="M203" s="188" t="s">
        <v>19</v>
      </c>
      <c r="N203" s="189" t="s">
        <v>41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226</v>
      </c>
      <c r="AT203" s="192" t="s">
        <v>167</v>
      </c>
      <c r="AU203" s="192" t="s">
        <v>79</v>
      </c>
      <c r="AY203" s="20" t="s">
        <v>165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79</v>
      </c>
      <c r="BK203" s="193">
        <f>ROUND(I203*H203,2)</f>
        <v>0</v>
      </c>
      <c r="BL203" s="20" t="s">
        <v>226</v>
      </c>
      <c r="BM203" s="192" t="s">
        <v>777</v>
      </c>
    </row>
    <row r="204" spans="1:65" s="2" customFormat="1" ht="11.25">
      <c r="A204" s="37"/>
      <c r="B204" s="38"/>
      <c r="C204" s="39"/>
      <c r="D204" s="194" t="s">
        <v>172</v>
      </c>
      <c r="E204" s="39"/>
      <c r="F204" s="195" t="s">
        <v>6877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172</v>
      </c>
      <c r="AU204" s="20" t="s">
        <v>79</v>
      </c>
    </row>
    <row r="205" spans="1:65" s="2" customFormat="1" ht="16.5" customHeight="1">
      <c r="A205" s="37"/>
      <c r="B205" s="38"/>
      <c r="C205" s="181" t="s">
        <v>698</v>
      </c>
      <c r="D205" s="181" t="s">
        <v>167</v>
      </c>
      <c r="E205" s="182" t="s">
        <v>6878</v>
      </c>
      <c r="F205" s="183" t="s">
        <v>6879</v>
      </c>
      <c r="G205" s="184" t="s">
        <v>290</v>
      </c>
      <c r="H205" s="185">
        <v>2</v>
      </c>
      <c r="I205" s="186"/>
      <c r="J205" s="187">
        <f>ROUND(I205*H205,2)</f>
        <v>0</v>
      </c>
      <c r="K205" s="183" t="s">
        <v>171</v>
      </c>
      <c r="L205" s="42"/>
      <c r="M205" s="188" t="s">
        <v>19</v>
      </c>
      <c r="N205" s="189" t="s">
        <v>41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226</v>
      </c>
      <c r="AT205" s="192" t="s">
        <v>167</v>
      </c>
      <c r="AU205" s="192" t="s">
        <v>79</v>
      </c>
      <c r="AY205" s="20" t="s">
        <v>165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226</v>
      </c>
      <c r="BM205" s="192" t="s">
        <v>782</v>
      </c>
    </row>
    <row r="206" spans="1:65" s="2" customFormat="1" ht="11.25">
      <c r="A206" s="37"/>
      <c r="B206" s="38"/>
      <c r="C206" s="39"/>
      <c r="D206" s="194" t="s">
        <v>172</v>
      </c>
      <c r="E206" s="39"/>
      <c r="F206" s="195" t="s">
        <v>6880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172</v>
      </c>
      <c r="AU206" s="20" t="s">
        <v>79</v>
      </c>
    </row>
    <row r="207" spans="1:65" s="2" customFormat="1" ht="24.2" customHeight="1">
      <c r="A207" s="37"/>
      <c r="B207" s="38"/>
      <c r="C207" s="233" t="s">
        <v>493</v>
      </c>
      <c r="D207" s="233" t="s">
        <v>502</v>
      </c>
      <c r="E207" s="234" t="s">
        <v>6881</v>
      </c>
      <c r="F207" s="235" t="s">
        <v>6882</v>
      </c>
      <c r="G207" s="236" t="s">
        <v>290</v>
      </c>
      <c r="H207" s="237">
        <v>2</v>
      </c>
      <c r="I207" s="238"/>
      <c r="J207" s="239">
        <f>ROUND(I207*H207,2)</f>
        <v>0</v>
      </c>
      <c r="K207" s="235" t="s">
        <v>171</v>
      </c>
      <c r="L207" s="240"/>
      <c r="M207" s="241" t="s">
        <v>19</v>
      </c>
      <c r="N207" s="242" t="s">
        <v>41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297</v>
      </c>
      <c r="AT207" s="192" t="s">
        <v>502</v>
      </c>
      <c r="AU207" s="192" t="s">
        <v>79</v>
      </c>
      <c r="AY207" s="20" t="s">
        <v>165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226</v>
      </c>
      <c r="BM207" s="192" t="s">
        <v>788</v>
      </c>
    </row>
    <row r="208" spans="1:65" s="2" customFormat="1" ht="24.2" customHeight="1">
      <c r="A208" s="37"/>
      <c r="B208" s="38"/>
      <c r="C208" s="181" t="s">
        <v>708</v>
      </c>
      <c r="D208" s="181" t="s">
        <v>167</v>
      </c>
      <c r="E208" s="182" t="s">
        <v>6883</v>
      </c>
      <c r="F208" s="183" t="s">
        <v>6884</v>
      </c>
      <c r="G208" s="184" t="s">
        <v>290</v>
      </c>
      <c r="H208" s="185">
        <v>2</v>
      </c>
      <c r="I208" s="186"/>
      <c r="J208" s="187">
        <f>ROUND(I208*H208,2)</f>
        <v>0</v>
      </c>
      <c r="K208" s="183" t="s">
        <v>171</v>
      </c>
      <c r="L208" s="42"/>
      <c r="M208" s="188" t="s">
        <v>19</v>
      </c>
      <c r="N208" s="189" t="s">
        <v>41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226</v>
      </c>
      <c r="AT208" s="192" t="s">
        <v>167</v>
      </c>
      <c r="AU208" s="192" t="s">
        <v>79</v>
      </c>
      <c r="AY208" s="20" t="s">
        <v>165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226</v>
      </c>
      <c r="BM208" s="192" t="s">
        <v>794</v>
      </c>
    </row>
    <row r="209" spans="1:65" s="2" customFormat="1" ht="11.25">
      <c r="A209" s="37"/>
      <c r="B209" s="38"/>
      <c r="C209" s="39"/>
      <c r="D209" s="194" t="s">
        <v>172</v>
      </c>
      <c r="E209" s="39"/>
      <c r="F209" s="195" t="s">
        <v>6885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172</v>
      </c>
      <c r="AU209" s="20" t="s">
        <v>79</v>
      </c>
    </row>
    <row r="210" spans="1:65" s="2" customFormat="1" ht="24.2" customHeight="1">
      <c r="A210" s="37"/>
      <c r="B210" s="38"/>
      <c r="C210" s="233" t="s">
        <v>714</v>
      </c>
      <c r="D210" s="233" t="s">
        <v>502</v>
      </c>
      <c r="E210" s="234" t="s">
        <v>6886</v>
      </c>
      <c r="F210" s="235" t="s">
        <v>6887</v>
      </c>
      <c r="G210" s="236" t="s">
        <v>290</v>
      </c>
      <c r="H210" s="237">
        <v>2</v>
      </c>
      <c r="I210" s="238"/>
      <c r="J210" s="239">
        <f>ROUND(I210*H210,2)</f>
        <v>0</v>
      </c>
      <c r="K210" s="235" t="s">
        <v>171</v>
      </c>
      <c r="L210" s="240"/>
      <c r="M210" s="241" t="s">
        <v>19</v>
      </c>
      <c r="N210" s="242" t="s">
        <v>41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297</v>
      </c>
      <c r="AT210" s="192" t="s">
        <v>502</v>
      </c>
      <c r="AU210" s="192" t="s">
        <v>79</v>
      </c>
      <c r="AY210" s="20" t="s">
        <v>165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226</v>
      </c>
      <c r="BM210" s="192" t="s">
        <v>800</v>
      </c>
    </row>
    <row r="211" spans="1:65" s="2" customFormat="1" ht="24.2" customHeight="1">
      <c r="A211" s="37"/>
      <c r="B211" s="38"/>
      <c r="C211" s="181" t="s">
        <v>719</v>
      </c>
      <c r="D211" s="181" t="s">
        <v>167</v>
      </c>
      <c r="E211" s="182" t="s">
        <v>6888</v>
      </c>
      <c r="F211" s="183" t="s">
        <v>6889</v>
      </c>
      <c r="G211" s="184" t="s">
        <v>290</v>
      </c>
      <c r="H211" s="185">
        <v>2</v>
      </c>
      <c r="I211" s="186"/>
      <c r="J211" s="187">
        <f>ROUND(I211*H211,2)</f>
        <v>0</v>
      </c>
      <c r="K211" s="183" t="s">
        <v>171</v>
      </c>
      <c r="L211" s="42"/>
      <c r="M211" s="188" t="s">
        <v>19</v>
      </c>
      <c r="N211" s="189" t="s">
        <v>41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226</v>
      </c>
      <c r="AT211" s="192" t="s">
        <v>167</v>
      </c>
      <c r="AU211" s="192" t="s">
        <v>79</v>
      </c>
      <c r="AY211" s="20" t="s">
        <v>165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226</v>
      </c>
      <c r="BM211" s="192" t="s">
        <v>804</v>
      </c>
    </row>
    <row r="212" spans="1:65" s="2" customFormat="1" ht="11.25">
      <c r="A212" s="37"/>
      <c r="B212" s="38"/>
      <c r="C212" s="39"/>
      <c r="D212" s="194" t="s">
        <v>172</v>
      </c>
      <c r="E212" s="39"/>
      <c r="F212" s="195" t="s">
        <v>6890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172</v>
      </c>
      <c r="AU212" s="20" t="s">
        <v>79</v>
      </c>
    </row>
    <row r="213" spans="1:65" s="2" customFormat="1" ht="24.2" customHeight="1">
      <c r="A213" s="37"/>
      <c r="B213" s="38"/>
      <c r="C213" s="233" t="s">
        <v>498</v>
      </c>
      <c r="D213" s="233" t="s">
        <v>502</v>
      </c>
      <c r="E213" s="234" t="s">
        <v>6891</v>
      </c>
      <c r="F213" s="235" t="s">
        <v>6892</v>
      </c>
      <c r="G213" s="236" t="s">
        <v>290</v>
      </c>
      <c r="H213" s="237">
        <v>2</v>
      </c>
      <c r="I213" s="238"/>
      <c r="J213" s="239">
        <f>ROUND(I213*H213,2)</f>
        <v>0</v>
      </c>
      <c r="K213" s="235" t="s">
        <v>171</v>
      </c>
      <c r="L213" s="240"/>
      <c r="M213" s="241" t="s">
        <v>19</v>
      </c>
      <c r="N213" s="242" t="s">
        <v>41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297</v>
      </c>
      <c r="AT213" s="192" t="s">
        <v>502</v>
      </c>
      <c r="AU213" s="192" t="s">
        <v>79</v>
      </c>
      <c r="AY213" s="20" t="s">
        <v>165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79</v>
      </c>
      <c r="BK213" s="193">
        <f>ROUND(I213*H213,2)</f>
        <v>0</v>
      </c>
      <c r="BL213" s="20" t="s">
        <v>226</v>
      </c>
      <c r="BM213" s="192" t="s">
        <v>811</v>
      </c>
    </row>
    <row r="214" spans="1:65" s="2" customFormat="1" ht="16.5" customHeight="1">
      <c r="A214" s="37"/>
      <c r="B214" s="38"/>
      <c r="C214" s="181" t="s">
        <v>731</v>
      </c>
      <c r="D214" s="181" t="s">
        <v>167</v>
      </c>
      <c r="E214" s="182" t="s">
        <v>6893</v>
      </c>
      <c r="F214" s="183" t="s">
        <v>6894</v>
      </c>
      <c r="G214" s="184" t="s">
        <v>290</v>
      </c>
      <c r="H214" s="185">
        <v>2</v>
      </c>
      <c r="I214" s="186"/>
      <c r="J214" s="187">
        <f>ROUND(I214*H214,2)</f>
        <v>0</v>
      </c>
      <c r="K214" s="183" t="s">
        <v>171</v>
      </c>
      <c r="L214" s="42"/>
      <c r="M214" s="188" t="s">
        <v>19</v>
      </c>
      <c r="N214" s="189" t="s">
        <v>41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226</v>
      </c>
      <c r="AT214" s="192" t="s">
        <v>167</v>
      </c>
      <c r="AU214" s="192" t="s">
        <v>79</v>
      </c>
      <c r="AY214" s="20" t="s">
        <v>165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226</v>
      </c>
      <c r="BM214" s="192" t="s">
        <v>815</v>
      </c>
    </row>
    <row r="215" spans="1:65" s="2" customFormat="1" ht="11.25">
      <c r="A215" s="37"/>
      <c r="B215" s="38"/>
      <c r="C215" s="39"/>
      <c r="D215" s="194" t="s">
        <v>172</v>
      </c>
      <c r="E215" s="39"/>
      <c r="F215" s="195" t="s">
        <v>6895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172</v>
      </c>
      <c r="AU215" s="20" t="s">
        <v>79</v>
      </c>
    </row>
    <row r="216" spans="1:65" s="2" customFormat="1" ht="16.5" customHeight="1">
      <c r="A216" s="37"/>
      <c r="B216" s="38"/>
      <c r="C216" s="233" t="s">
        <v>544</v>
      </c>
      <c r="D216" s="233" t="s">
        <v>502</v>
      </c>
      <c r="E216" s="234" t="s">
        <v>6896</v>
      </c>
      <c r="F216" s="235" t="s">
        <v>6897</v>
      </c>
      <c r="G216" s="236" t="s">
        <v>290</v>
      </c>
      <c r="H216" s="237">
        <v>2</v>
      </c>
      <c r="I216" s="238"/>
      <c r="J216" s="239">
        <f>ROUND(I216*H216,2)</f>
        <v>0</v>
      </c>
      <c r="K216" s="235" t="s">
        <v>171</v>
      </c>
      <c r="L216" s="240"/>
      <c r="M216" s="241" t="s">
        <v>19</v>
      </c>
      <c r="N216" s="242" t="s">
        <v>41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297</v>
      </c>
      <c r="AT216" s="192" t="s">
        <v>502</v>
      </c>
      <c r="AU216" s="192" t="s">
        <v>79</v>
      </c>
      <c r="AY216" s="20" t="s">
        <v>165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79</v>
      </c>
      <c r="BK216" s="193">
        <f>ROUND(I216*H216,2)</f>
        <v>0</v>
      </c>
      <c r="BL216" s="20" t="s">
        <v>226</v>
      </c>
      <c r="BM216" s="192" t="s">
        <v>822</v>
      </c>
    </row>
    <row r="217" spans="1:65" s="2" customFormat="1" ht="24.2" customHeight="1">
      <c r="A217" s="37"/>
      <c r="B217" s="38"/>
      <c r="C217" s="181" t="s">
        <v>741</v>
      </c>
      <c r="D217" s="181" t="s">
        <v>167</v>
      </c>
      <c r="E217" s="182" t="s">
        <v>6898</v>
      </c>
      <c r="F217" s="183" t="s">
        <v>6899</v>
      </c>
      <c r="G217" s="184" t="s">
        <v>290</v>
      </c>
      <c r="H217" s="185">
        <v>2</v>
      </c>
      <c r="I217" s="186"/>
      <c r="J217" s="187">
        <f>ROUND(I217*H217,2)</f>
        <v>0</v>
      </c>
      <c r="K217" s="183" t="s">
        <v>171</v>
      </c>
      <c r="L217" s="42"/>
      <c r="M217" s="188" t="s">
        <v>19</v>
      </c>
      <c r="N217" s="189" t="s">
        <v>41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226</v>
      </c>
      <c r="AT217" s="192" t="s">
        <v>167</v>
      </c>
      <c r="AU217" s="192" t="s">
        <v>79</v>
      </c>
      <c r="AY217" s="20" t="s">
        <v>165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226</v>
      </c>
      <c r="BM217" s="192" t="s">
        <v>1316</v>
      </c>
    </row>
    <row r="218" spans="1:65" s="2" customFormat="1" ht="11.25">
      <c r="A218" s="37"/>
      <c r="B218" s="38"/>
      <c r="C218" s="39"/>
      <c r="D218" s="194" t="s">
        <v>172</v>
      </c>
      <c r="E218" s="39"/>
      <c r="F218" s="195" t="s">
        <v>6900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172</v>
      </c>
      <c r="AU218" s="20" t="s">
        <v>79</v>
      </c>
    </row>
    <row r="219" spans="1:65" s="2" customFormat="1" ht="16.5" customHeight="1">
      <c r="A219" s="37"/>
      <c r="B219" s="38"/>
      <c r="C219" s="233" t="s">
        <v>557</v>
      </c>
      <c r="D219" s="233" t="s">
        <v>502</v>
      </c>
      <c r="E219" s="234" t="s">
        <v>6901</v>
      </c>
      <c r="F219" s="235" t="s">
        <v>6902</v>
      </c>
      <c r="G219" s="236" t="s">
        <v>290</v>
      </c>
      <c r="H219" s="237">
        <v>2</v>
      </c>
      <c r="I219" s="238"/>
      <c r="J219" s="239">
        <f>ROUND(I219*H219,2)</f>
        <v>0</v>
      </c>
      <c r="K219" s="235" t="s">
        <v>171</v>
      </c>
      <c r="L219" s="240"/>
      <c r="M219" s="241" t="s">
        <v>19</v>
      </c>
      <c r="N219" s="242" t="s">
        <v>41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297</v>
      </c>
      <c r="AT219" s="192" t="s">
        <v>502</v>
      </c>
      <c r="AU219" s="192" t="s">
        <v>79</v>
      </c>
      <c r="AY219" s="20" t="s">
        <v>165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79</v>
      </c>
      <c r="BK219" s="193">
        <f>ROUND(I219*H219,2)</f>
        <v>0</v>
      </c>
      <c r="BL219" s="20" t="s">
        <v>226</v>
      </c>
      <c r="BM219" s="192" t="s">
        <v>1325</v>
      </c>
    </row>
    <row r="220" spans="1:65" s="2" customFormat="1" ht="24.2" customHeight="1">
      <c r="A220" s="37"/>
      <c r="B220" s="38"/>
      <c r="C220" s="181" t="s">
        <v>752</v>
      </c>
      <c r="D220" s="181" t="s">
        <v>167</v>
      </c>
      <c r="E220" s="182" t="s">
        <v>6903</v>
      </c>
      <c r="F220" s="183" t="s">
        <v>6904</v>
      </c>
      <c r="G220" s="184" t="s">
        <v>290</v>
      </c>
      <c r="H220" s="185">
        <v>2</v>
      </c>
      <c r="I220" s="186"/>
      <c r="J220" s="187">
        <f>ROUND(I220*H220,2)</f>
        <v>0</v>
      </c>
      <c r="K220" s="183" t="s">
        <v>171</v>
      </c>
      <c r="L220" s="42"/>
      <c r="M220" s="188" t="s">
        <v>19</v>
      </c>
      <c r="N220" s="189" t="s">
        <v>41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226</v>
      </c>
      <c r="AT220" s="192" t="s">
        <v>167</v>
      </c>
      <c r="AU220" s="192" t="s">
        <v>79</v>
      </c>
      <c r="AY220" s="20" t="s">
        <v>165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79</v>
      </c>
      <c r="BK220" s="193">
        <f>ROUND(I220*H220,2)</f>
        <v>0</v>
      </c>
      <c r="BL220" s="20" t="s">
        <v>226</v>
      </c>
      <c r="BM220" s="192" t="s">
        <v>1342</v>
      </c>
    </row>
    <row r="221" spans="1:65" s="2" customFormat="1" ht="11.25">
      <c r="A221" s="37"/>
      <c r="B221" s="38"/>
      <c r="C221" s="39"/>
      <c r="D221" s="194" t="s">
        <v>172</v>
      </c>
      <c r="E221" s="39"/>
      <c r="F221" s="195" t="s">
        <v>6905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172</v>
      </c>
      <c r="AU221" s="20" t="s">
        <v>79</v>
      </c>
    </row>
    <row r="222" spans="1:65" s="2" customFormat="1" ht="16.5" customHeight="1">
      <c r="A222" s="37"/>
      <c r="B222" s="38"/>
      <c r="C222" s="233" t="s">
        <v>562</v>
      </c>
      <c r="D222" s="233" t="s">
        <v>502</v>
      </c>
      <c r="E222" s="234" t="s">
        <v>6906</v>
      </c>
      <c r="F222" s="235" t="s">
        <v>6907</v>
      </c>
      <c r="G222" s="236" t="s">
        <v>290</v>
      </c>
      <c r="H222" s="237">
        <v>2</v>
      </c>
      <c r="I222" s="238"/>
      <c r="J222" s="239">
        <f>ROUND(I222*H222,2)</f>
        <v>0</v>
      </c>
      <c r="K222" s="235" t="s">
        <v>171</v>
      </c>
      <c r="L222" s="240"/>
      <c r="M222" s="241" t="s">
        <v>19</v>
      </c>
      <c r="N222" s="242" t="s">
        <v>41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297</v>
      </c>
      <c r="AT222" s="192" t="s">
        <v>502</v>
      </c>
      <c r="AU222" s="192" t="s">
        <v>79</v>
      </c>
      <c r="AY222" s="20" t="s">
        <v>165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79</v>
      </c>
      <c r="BK222" s="193">
        <f>ROUND(I222*H222,2)</f>
        <v>0</v>
      </c>
      <c r="BL222" s="20" t="s">
        <v>226</v>
      </c>
      <c r="BM222" s="192" t="s">
        <v>1393</v>
      </c>
    </row>
    <row r="223" spans="1:65" s="2" customFormat="1" ht="16.5" customHeight="1">
      <c r="A223" s="37"/>
      <c r="B223" s="38"/>
      <c r="C223" s="181" t="s">
        <v>763</v>
      </c>
      <c r="D223" s="181" t="s">
        <v>167</v>
      </c>
      <c r="E223" s="182" t="s">
        <v>6908</v>
      </c>
      <c r="F223" s="183" t="s">
        <v>6909</v>
      </c>
      <c r="G223" s="184" t="s">
        <v>290</v>
      </c>
      <c r="H223" s="185">
        <v>2</v>
      </c>
      <c r="I223" s="186"/>
      <c r="J223" s="187">
        <f>ROUND(I223*H223,2)</f>
        <v>0</v>
      </c>
      <c r="K223" s="183" t="s">
        <v>171</v>
      </c>
      <c r="L223" s="42"/>
      <c r="M223" s="188" t="s">
        <v>19</v>
      </c>
      <c r="N223" s="189" t="s">
        <v>41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226</v>
      </c>
      <c r="AT223" s="192" t="s">
        <v>167</v>
      </c>
      <c r="AU223" s="192" t="s">
        <v>79</v>
      </c>
      <c r="AY223" s="20" t="s">
        <v>165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79</v>
      </c>
      <c r="BK223" s="193">
        <f>ROUND(I223*H223,2)</f>
        <v>0</v>
      </c>
      <c r="BL223" s="20" t="s">
        <v>226</v>
      </c>
      <c r="BM223" s="192" t="s">
        <v>842</v>
      </c>
    </row>
    <row r="224" spans="1:65" s="2" customFormat="1" ht="11.25">
      <c r="A224" s="37"/>
      <c r="B224" s="38"/>
      <c r="C224" s="39"/>
      <c r="D224" s="194" t="s">
        <v>172</v>
      </c>
      <c r="E224" s="39"/>
      <c r="F224" s="195" t="s">
        <v>6910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172</v>
      </c>
      <c r="AU224" s="20" t="s">
        <v>79</v>
      </c>
    </row>
    <row r="225" spans="1:65" s="2" customFormat="1" ht="16.5" customHeight="1">
      <c r="A225" s="37"/>
      <c r="B225" s="38"/>
      <c r="C225" s="233" t="s">
        <v>568</v>
      </c>
      <c r="D225" s="233" t="s">
        <v>502</v>
      </c>
      <c r="E225" s="234" t="s">
        <v>6911</v>
      </c>
      <c r="F225" s="235" t="s">
        <v>6912</v>
      </c>
      <c r="G225" s="236" t="s">
        <v>290</v>
      </c>
      <c r="H225" s="237">
        <v>2</v>
      </c>
      <c r="I225" s="238"/>
      <c r="J225" s="239">
        <f>ROUND(I225*H225,2)</f>
        <v>0</v>
      </c>
      <c r="K225" s="235" t="s">
        <v>171</v>
      </c>
      <c r="L225" s="240"/>
      <c r="M225" s="241" t="s">
        <v>19</v>
      </c>
      <c r="N225" s="242" t="s">
        <v>41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297</v>
      </c>
      <c r="AT225" s="192" t="s">
        <v>502</v>
      </c>
      <c r="AU225" s="192" t="s">
        <v>79</v>
      </c>
      <c r="AY225" s="20" t="s">
        <v>165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226</v>
      </c>
      <c r="BM225" s="192" t="s">
        <v>1428</v>
      </c>
    </row>
    <row r="226" spans="1:65" s="2" customFormat="1" ht="16.5" customHeight="1">
      <c r="A226" s="37"/>
      <c r="B226" s="38"/>
      <c r="C226" s="233" t="s">
        <v>774</v>
      </c>
      <c r="D226" s="233" t="s">
        <v>502</v>
      </c>
      <c r="E226" s="234" t="s">
        <v>6913</v>
      </c>
      <c r="F226" s="235" t="s">
        <v>6914</v>
      </c>
      <c r="G226" s="236" t="s">
        <v>290</v>
      </c>
      <c r="H226" s="237">
        <v>200</v>
      </c>
      <c r="I226" s="238"/>
      <c r="J226" s="239">
        <f>ROUND(I226*H226,2)</f>
        <v>0</v>
      </c>
      <c r="K226" s="235" t="s">
        <v>3997</v>
      </c>
      <c r="L226" s="240"/>
      <c r="M226" s="241" t="s">
        <v>19</v>
      </c>
      <c r="N226" s="242" t="s">
        <v>41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297</v>
      </c>
      <c r="AT226" s="192" t="s">
        <v>502</v>
      </c>
      <c r="AU226" s="192" t="s">
        <v>79</v>
      </c>
      <c r="AY226" s="20" t="s">
        <v>165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79</v>
      </c>
      <c r="BK226" s="193">
        <f>ROUND(I226*H226,2)</f>
        <v>0</v>
      </c>
      <c r="BL226" s="20" t="s">
        <v>226</v>
      </c>
      <c r="BM226" s="192" t="s">
        <v>846</v>
      </c>
    </row>
    <row r="227" spans="1:65" s="2" customFormat="1" ht="24.2" customHeight="1">
      <c r="A227" s="37"/>
      <c r="B227" s="38"/>
      <c r="C227" s="181" t="s">
        <v>574</v>
      </c>
      <c r="D227" s="181" t="s">
        <v>167</v>
      </c>
      <c r="E227" s="182" t="s">
        <v>6915</v>
      </c>
      <c r="F227" s="183" t="s">
        <v>6916</v>
      </c>
      <c r="G227" s="184" t="s">
        <v>290</v>
      </c>
      <c r="H227" s="185">
        <v>2</v>
      </c>
      <c r="I227" s="186"/>
      <c r="J227" s="187">
        <f>ROUND(I227*H227,2)</f>
        <v>0</v>
      </c>
      <c r="K227" s="183" t="s">
        <v>171</v>
      </c>
      <c r="L227" s="42"/>
      <c r="M227" s="188" t="s">
        <v>19</v>
      </c>
      <c r="N227" s="189" t="s">
        <v>41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226</v>
      </c>
      <c r="AT227" s="192" t="s">
        <v>167</v>
      </c>
      <c r="AU227" s="192" t="s">
        <v>79</v>
      </c>
      <c r="AY227" s="20" t="s">
        <v>165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226</v>
      </c>
      <c r="BM227" s="192" t="s">
        <v>1447</v>
      </c>
    </row>
    <row r="228" spans="1:65" s="2" customFormat="1" ht="11.25">
      <c r="A228" s="37"/>
      <c r="B228" s="38"/>
      <c r="C228" s="39"/>
      <c r="D228" s="194" t="s">
        <v>172</v>
      </c>
      <c r="E228" s="39"/>
      <c r="F228" s="195" t="s">
        <v>6917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172</v>
      </c>
      <c r="AU228" s="20" t="s">
        <v>79</v>
      </c>
    </row>
    <row r="229" spans="1:65" s="2" customFormat="1" ht="16.5" customHeight="1">
      <c r="A229" s="37"/>
      <c r="B229" s="38"/>
      <c r="C229" s="233" t="s">
        <v>785</v>
      </c>
      <c r="D229" s="233" t="s">
        <v>502</v>
      </c>
      <c r="E229" s="234" t="s">
        <v>6918</v>
      </c>
      <c r="F229" s="235" t="s">
        <v>6919</v>
      </c>
      <c r="G229" s="236" t="s">
        <v>290</v>
      </c>
      <c r="H229" s="237">
        <v>2</v>
      </c>
      <c r="I229" s="238"/>
      <c r="J229" s="239">
        <f>ROUND(I229*H229,2)</f>
        <v>0</v>
      </c>
      <c r="K229" s="235" t="s">
        <v>3997</v>
      </c>
      <c r="L229" s="240"/>
      <c r="M229" s="241" t="s">
        <v>19</v>
      </c>
      <c r="N229" s="242" t="s">
        <v>41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297</v>
      </c>
      <c r="AT229" s="192" t="s">
        <v>502</v>
      </c>
      <c r="AU229" s="192" t="s">
        <v>79</v>
      </c>
      <c r="AY229" s="20" t="s">
        <v>165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226</v>
      </c>
      <c r="BM229" s="192" t="s">
        <v>856</v>
      </c>
    </row>
    <row r="230" spans="1:65" s="13" customFormat="1" ht="11.25">
      <c r="B230" s="199"/>
      <c r="C230" s="200"/>
      <c r="D230" s="201" t="s">
        <v>181</v>
      </c>
      <c r="E230" s="202" t="s">
        <v>19</v>
      </c>
      <c r="F230" s="203" t="s">
        <v>6920</v>
      </c>
      <c r="G230" s="200"/>
      <c r="H230" s="204">
        <v>2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181</v>
      </c>
      <c r="AU230" s="210" t="s">
        <v>79</v>
      </c>
      <c r="AV230" s="13" t="s">
        <v>79</v>
      </c>
      <c r="AW230" s="13" t="s">
        <v>31</v>
      </c>
      <c r="AX230" s="13" t="s">
        <v>69</v>
      </c>
      <c r="AY230" s="210" t="s">
        <v>165</v>
      </c>
    </row>
    <row r="231" spans="1:65" s="15" customFormat="1" ht="11.25">
      <c r="B231" s="221"/>
      <c r="C231" s="222"/>
      <c r="D231" s="201" t="s">
        <v>181</v>
      </c>
      <c r="E231" s="223" t="s">
        <v>19</v>
      </c>
      <c r="F231" s="224" t="s">
        <v>184</v>
      </c>
      <c r="G231" s="222"/>
      <c r="H231" s="225">
        <v>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181</v>
      </c>
      <c r="AU231" s="231" t="s">
        <v>79</v>
      </c>
      <c r="AV231" s="15" t="s">
        <v>88</v>
      </c>
      <c r="AW231" s="15" t="s">
        <v>31</v>
      </c>
      <c r="AX231" s="15" t="s">
        <v>73</v>
      </c>
      <c r="AY231" s="231" t="s">
        <v>165</v>
      </c>
    </row>
    <row r="232" spans="1:65" s="2" customFormat="1" ht="16.5" customHeight="1">
      <c r="A232" s="37"/>
      <c r="B232" s="38"/>
      <c r="C232" s="181" t="s">
        <v>583</v>
      </c>
      <c r="D232" s="181" t="s">
        <v>167</v>
      </c>
      <c r="E232" s="182" t="s">
        <v>6921</v>
      </c>
      <c r="F232" s="183" t="s">
        <v>6922</v>
      </c>
      <c r="G232" s="184" t="s">
        <v>290</v>
      </c>
      <c r="H232" s="185">
        <v>2</v>
      </c>
      <c r="I232" s="186"/>
      <c r="J232" s="187">
        <f>ROUND(I232*H232,2)</f>
        <v>0</v>
      </c>
      <c r="K232" s="183" t="s">
        <v>3997</v>
      </c>
      <c r="L232" s="42"/>
      <c r="M232" s="188" t="s">
        <v>19</v>
      </c>
      <c r="N232" s="189" t="s">
        <v>41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226</v>
      </c>
      <c r="AT232" s="192" t="s">
        <v>167</v>
      </c>
      <c r="AU232" s="192" t="s">
        <v>79</v>
      </c>
      <c r="AY232" s="20" t="s">
        <v>165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226</v>
      </c>
      <c r="BM232" s="192" t="s">
        <v>1479</v>
      </c>
    </row>
    <row r="233" spans="1:65" s="2" customFormat="1" ht="156.75" customHeight="1">
      <c r="A233" s="37"/>
      <c r="B233" s="38"/>
      <c r="C233" s="233" t="s">
        <v>797</v>
      </c>
      <c r="D233" s="233" t="s">
        <v>502</v>
      </c>
      <c r="E233" s="234" t="s">
        <v>6923</v>
      </c>
      <c r="F233" s="235" t="s">
        <v>6924</v>
      </c>
      <c r="G233" s="236" t="s">
        <v>290</v>
      </c>
      <c r="H233" s="237">
        <v>2</v>
      </c>
      <c r="I233" s="238"/>
      <c r="J233" s="239">
        <f>ROUND(I233*H233,2)</f>
        <v>0</v>
      </c>
      <c r="K233" s="235" t="s">
        <v>3997</v>
      </c>
      <c r="L233" s="240"/>
      <c r="M233" s="241" t="s">
        <v>19</v>
      </c>
      <c r="N233" s="242" t="s">
        <v>41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297</v>
      </c>
      <c r="AT233" s="192" t="s">
        <v>502</v>
      </c>
      <c r="AU233" s="192" t="s">
        <v>79</v>
      </c>
      <c r="AY233" s="20" t="s">
        <v>165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226</v>
      </c>
      <c r="BM233" s="192" t="s">
        <v>1492</v>
      </c>
    </row>
    <row r="234" spans="1:65" s="2" customFormat="1" ht="21.75" customHeight="1">
      <c r="A234" s="37"/>
      <c r="B234" s="38"/>
      <c r="C234" s="181" t="s">
        <v>589</v>
      </c>
      <c r="D234" s="181" t="s">
        <v>167</v>
      </c>
      <c r="E234" s="182" t="s">
        <v>6925</v>
      </c>
      <c r="F234" s="183" t="s">
        <v>6926</v>
      </c>
      <c r="G234" s="184" t="s">
        <v>290</v>
      </c>
      <c r="H234" s="185">
        <v>2</v>
      </c>
      <c r="I234" s="186"/>
      <c r="J234" s="187">
        <f>ROUND(I234*H234,2)</f>
        <v>0</v>
      </c>
      <c r="K234" s="183" t="s">
        <v>171</v>
      </c>
      <c r="L234" s="42"/>
      <c r="M234" s="188" t="s">
        <v>19</v>
      </c>
      <c r="N234" s="189" t="s">
        <v>41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226</v>
      </c>
      <c r="AT234" s="192" t="s">
        <v>167</v>
      </c>
      <c r="AU234" s="192" t="s">
        <v>79</v>
      </c>
      <c r="AY234" s="20" t="s">
        <v>165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79</v>
      </c>
      <c r="BK234" s="193">
        <f>ROUND(I234*H234,2)</f>
        <v>0</v>
      </c>
      <c r="BL234" s="20" t="s">
        <v>226</v>
      </c>
      <c r="BM234" s="192" t="s">
        <v>1504</v>
      </c>
    </row>
    <row r="235" spans="1:65" s="2" customFormat="1" ht="11.25">
      <c r="A235" s="37"/>
      <c r="B235" s="38"/>
      <c r="C235" s="39"/>
      <c r="D235" s="194" t="s">
        <v>172</v>
      </c>
      <c r="E235" s="39"/>
      <c r="F235" s="195" t="s">
        <v>6927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172</v>
      </c>
      <c r="AU235" s="20" t="s">
        <v>79</v>
      </c>
    </row>
    <row r="236" spans="1:65" s="2" customFormat="1" ht="90" customHeight="1">
      <c r="A236" s="37"/>
      <c r="B236" s="38"/>
      <c r="C236" s="233" t="s">
        <v>808</v>
      </c>
      <c r="D236" s="233" t="s">
        <v>502</v>
      </c>
      <c r="E236" s="234" t="s">
        <v>6928</v>
      </c>
      <c r="F236" s="235" t="s">
        <v>6929</v>
      </c>
      <c r="G236" s="236" t="s">
        <v>290</v>
      </c>
      <c r="H236" s="237">
        <v>2</v>
      </c>
      <c r="I236" s="238"/>
      <c r="J236" s="239">
        <f>ROUND(I236*H236,2)</f>
        <v>0</v>
      </c>
      <c r="K236" s="235" t="s">
        <v>3997</v>
      </c>
      <c r="L236" s="240"/>
      <c r="M236" s="241" t="s">
        <v>19</v>
      </c>
      <c r="N236" s="242" t="s">
        <v>41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297</v>
      </c>
      <c r="AT236" s="192" t="s">
        <v>502</v>
      </c>
      <c r="AU236" s="192" t="s">
        <v>79</v>
      </c>
      <c r="AY236" s="20" t="s">
        <v>165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79</v>
      </c>
      <c r="BK236" s="193">
        <f>ROUND(I236*H236,2)</f>
        <v>0</v>
      </c>
      <c r="BL236" s="20" t="s">
        <v>226</v>
      </c>
      <c r="BM236" s="192" t="s">
        <v>869</v>
      </c>
    </row>
    <row r="237" spans="1:65" s="2" customFormat="1" ht="24.2" customHeight="1">
      <c r="A237" s="37"/>
      <c r="B237" s="38"/>
      <c r="C237" s="181" t="s">
        <v>595</v>
      </c>
      <c r="D237" s="181" t="s">
        <v>167</v>
      </c>
      <c r="E237" s="182" t="s">
        <v>6930</v>
      </c>
      <c r="F237" s="183" t="s">
        <v>6931</v>
      </c>
      <c r="G237" s="184" t="s">
        <v>290</v>
      </c>
      <c r="H237" s="185">
        <v>1</v>
      </c>
      <c r="I237" s="186"/>
      <c r="J237" s="187">
        <f>ROUND(I237*H237,2)</f>
        <v>0</v>
      </c>
      <c r="K237" s="183" t="s">
        <v>171</v>
      </c>
      <c r="L237" s="42"/>
      <c r="M237" s="188" t="s">
        <v>19</v>
      </c>
      <c r="N237" s="189" t="s">
        <v>41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226</v>
      </c>
      <c r="AT237" s="192" t="s">
        <v>167</v>
      </c>
      <c r="AU237" s="192" t="s">
        <v>79</v>
      </c>
      <c r="AY237" s="20" t="s">
        <v>165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79</v>
      </c>
      <c r="BK237" s="193">
        <f>ROUND(I237*H237,2)</f>
        <v>0</v>
      </c>
      <c r="BL237" s="20" t="s">
        <v>226</v>
      </c>
      <c r="BM237" s="192" t="s">
        <v>1535</v>
      </c>
    </row>
    <row r="238" spans="1:65" s="2" customFormat="1" ht="11.25">
      <c r="A238" s="37"/>
      <c r="B238" s="38"/>
      <c r="C238" s="39"/>
      <c r="D238" s="194" t="s">
        <v>172</v>
      </c>
      <c r="E238" s="39"/>
      <c r="F238" s="195" t="s">
        <v>6932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172</v>
      </c>
      <c r="AU238" s="20" t="s">
        <v>79</v>
      </c>
    </row>
    <row r="239" spans="1:65" s="2" customFormat="1" ht="24.2" customHeight="1">
      <c r="A239" s="37"/>
      <c r="B239" s="38"/>
      <c r="C239" s="233" t="s">
        <v>819</v>
      </c>
      <c r="D239" s="233" t="s">
        <v>502</v>
      </c>
      <c r="E239" s="234" t="s">
        <v>6933</v>
      </c>
      <c r="F239" s="235" t="s">
        <v>6934</v>
      </c>
      <c r="G239" s="236" t="s">
        <v>3691</v>
      </c>
      <c r="H239" s="237">
        <v>1</v>
      </c>
      <c r="I239" s="238"/>
      <c r="J239" s="239">
        <f>ROUND(I239*H239,2)</f>
        <v>0</v>
      </c>
      <c r="K239" s="235" t="s">
        <v>171</v>
      </c>
      <c r="L239" s="240"/>
      <c r="M239" s="241" t="s">
        <v>19</v>
      </c>
      <c r="N239" s="242" t="s">
        <v>41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297</v>
      </c>
      <c r="AT239" s="192" t="s">
        <v>502</v>
      </c>
      <c r="AU239" s="192" t="s">
        <v>79</v>
      </c>
      <c r="AY239" s="20" t="s">
        <v>165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79</v>
      </c>
      <c r="BK239" s="193">
        <f>ROUND(I239*H239,2)</f>
        <v>0</v>
      </c>
      <c r="BL239" s="20" t="s">
        <v>226</v>
      </c>
      <c r="BM239" s="192" t="s">
        <v>1551</v>
      </c>
    </row>
    <row r="240" spans="1:65" s="2" customFormat="1" ht="24.2" customHeight="1">
      <c r="A240" s="37"/>
      <c r="B240" s="38"/>
      <c r="C240" s="181" t="s">
        <v>602</v>
      </c>
      <c r="D240" s="181" t="s">
        <v>167</v>
      </c>
      <c r="E240" s="182" t="s">
        <v>6935</v>
      </c>
      <c r="F240" s="183" t="s">
        <v>6936</v>
      </c>
      <c r="G240" s="184" t="s">
        <v>290</v>
      </c>
      <c r="H240" s="185">
        <v>4</v>
      </c>
      <c r="I240" s="186"/>
      <c r="J240" s="187">
        <f>ROUND(I240*H240,2)</f>
        <v>0</v>
      </c>
      <c r="K240" s="183" t="s">
        <v>171</v>
      </c>
      <c r="L240" s="42"/>
      <c r="M240" s="188" t="s">
        <v>19</v>
      </c>
      <c r="N240" s="189" t="s">
        <v>41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226</v>
      </c>
      <c r="AT240" s="192" t="s">
        <v>167</v>
      </c>
      <c r="AU240" s="192" t="s">
        <v>79</v>
      </c>
      <c r="AY240" s="20" t="s">
        <v>165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79</v>
      </c>
      <c r="BK240" s="193">
        <f>ROUND(I240*H240,2)</f>
        <v>0</v>
      </c>
      <c r="BL240" s="20" t="s">
        <v>226</v>
      </c>
      <c r="BM240" s="192" t="s">
        <v>1569</v>
      </c>
    </row>
    <row r="241" spans="1:65" s="2" customFormat="1" ht="11.25">
      <c r="A241" s="37"/>
      <c r="B241" s="38"/>
      <c r="C241" s="39"/>
      <c r="D241" s="194" t="s">
        <v>172</v>
      </c>
      <c r="E241" s="39"/>
      <c r="F241" s="195" t="s">
        <v>6937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172</v>
      </c>
      <c r="AU241" s="20" t="s">
        <v>79</v>
      </c>
    </row>
    <row r="242" spans="1:65" s="2" customFormat="1" ht="33" customHeight="1">
      <c r="A242" s="37"/>
      <c r="B242" s="38"/>
      <c r="C242" s="233" t="s">
        <v>830</v>
      </c>
      <c r="D242" s="233" t="s">
        <v>502</v>
      </c>
      <c r="E242" s="234" t="s">
        <v>6938</v>
      </c>
      <c r="F242" s="235" t="s">
        <v>6939</v>
      </c>
      <c r="G242" s="236" t="s">
        <v>290</v>
      </c>
      <c r="H242" s="237">
        <v>4</v>
      </c>
      <c r="I242" s="238"/>
      <c r="J242" s="239">
        <f>ROUND(I242*H242,2)</f>
        <v>0</v>
      </c>
      <c r="K242" s="235" t="s">
        <v>171</v>
      </c>
      <c r="L242" s="240"/>
      <c r="M242" s="241" t="s">
        <v>19</v>
      </c>
      <c r="N242" s="242" t="s">
        <v>41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297</v>
      </c>
      <c r="AT242" s="192" t="s">
        <v>502</v>
      </c>
      <c r="AU242" s="192" t="s">
        <v>79</v>
      </c>
      <c r="AY242" s="20" t="s">
        <v>165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79</v>
      </c>
      <c r="BK242" s="193">
        <f>ROUND(I242*H242,2)</f>
        <v>0</v>
      </c>
      <c r="BL242" s="20" t="s">
        <v>226</v>
      </c>
      <c r="BM242" s="192" t="s">
        <v>915</v>
      </c>
    </row>
    <row r="243" spans="1:65" s="2" customFormat="1" ht="16.5" customHeight="1">
      <c r="A243" s="37"/>
      <c r="B243" s="38"/>
      <c r="C243" s="181" t="s">
        <v>617</v>
      </c>
      <c r="D243" s="181" t="s">
        <v>167</v>
      </c>
      <c r="E243" s="182" t="s">
        <v>6940</v>
      </c>
      <c r="F243" s="183" t="s">
        <v>6941</v>
      </c>
      <c r="G243" s="184" t="s">
        <v>290</v>
      </c>
      <c r="H243" s="185">
        <v>3</v>
      </c>
      <c r="I243" s="186"/>
      <c r="J243" s="187">
        <f>ROUND(I243*H243,2)</f>
        <v>0</v>
      </c>
      <c r="K243" s="183" t="s">
        <v>171</v>
      </c>
      <c r="L243" s="42"/>
      <c r="M243" s="188" t="s">
        <v>19</v>
      </c>
      <c r="N243" s="189" t="s">
        <v>41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226</v>
      </c>
      <c r="AT243" s="192" t="s">
        <v>167</v>
      </c>
      <c r="AU243" s="192" t="s">
        <v>79</v>
      </c>
      <c r="AY243" s="20" t="s">
        <v>165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226</v>
      </c>
      <c r="BM243" s="192" t="s">
        <v>920</v>
      </c>
    </row>
    <row r="244" spans="1:65" s="2" customFormat="1" ht="11.25">
      <c r="A244" s="37"/>
      <c r="B244" s="38"/>
      <c r="C244" s="39"/>
      <c r="D244" s="194" t="s">
        <v>172</v>
      </c>
      <c r="E244" s="39"/>
      <c r="F244" s="195" t="s">
        <v>6942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172</v>
      </c>
      <c r="AU244" s="20" t="s">
        <v>79</v>
      </c>
    </row>
    <row r="245" spans="1:65" s="2" customFormat="1" ht="24.2" customHeight="1">
      <c r="A245" s="37"/>
      <c r="B245" s="38"/>
      <c r="C245" s="233" t="s">
        <v>839</v>
      </c>
      <c r="D245" s="233" t="s">
        <v>502</v>
      </c>
      <c r="E245" s="234" t="s">
        <v>6943</v>
      </c>
      <c r="F245" s="235" t="s">
        <v>6944</v>
      </c>
      <c r="G245" s="236" t="s">
        <v>290</v>
      </c>
      <c r="H245" s="237">
        <v>3</v>
      </c>
      <c r="I245" s="238"/>
      <c r="J245" s="239">
        <f>ROUND(I245*H245,2)</f>
        <v>0</v>
      </c>
      <c r="K245" s="235" t="s">
        <v>171</v>
      </c>
      <c r="L245" s="240"/>
      <c r="M245" s="241" t="s">
        <v>19</v>
      </c>
      <c r="N245" s="242" t="s">
        <v>41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297</v>
      </c>
      <c r="AT245" s="192" t="s">
        <v>502</v>
      </c>
      <c r="AU245" s="192" t="s">
        <v>79</v>
      </c>
      <c r="AY245" s="20" t="s">
        <v>165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79</v>
      </c>
      <c r="BK245" s="193">
        <f>ROUND(I245*H245,2)</f>
        <v>0</v>
      </c>
      <c r="BL245" s="20" t="s">
        <v>226</v>
      </c>
      <c r="BM245" s="192" t="s">
        <v>925</v>
      </c>
    </row>
    <row r="246" spans="1:65" s="2" customFormat="1" ht="16.5" customHeight="1">
      <c r="A246" s="37"/>
      <c r="B246" s="38"/>
      <c r="C246" s="181" t="s">
        <v>625</v>
      </c>
      <c r="D246" s="181" t="s">
        <v>167</v>
      </c>
      <c r="E246" s="182" t="s">
        <v>6945</v>
      </c>
      <c r="F246" s="183" t="s">
        <v>6946</v>
      </c>
      <c r="G246" s="184" t="s">
        <v>290</v>
      </c>
      <c r="H246" s="185">
        <v>3</v>
      </c>
      <c r="I246" s="186"/>
      <c r="J246" s="187">
        <f>ROUND(I246*H246,2)</f>
        <v>0</v>
      </c>
      <c r="K246" s="183" t="s">
        <v>171</v>
      </c>
      <c r="L246" s="42"/>
      <c r="M246" s="188" t="s">
        <v>19</v>
      </c>
      <c r="N246" s="189" t="s">
        <v>41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226</v>
      </c>
      <c r="AT246" s="192" t="s">
        <v>167</v>
      </c>
      <c r="AU246" s="192" t="s">
        <v>79</v>
      </c>
      <c r="AY246" s="20" t="s">
        <v>165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79</v>
      </c>
      <c r="BK246" s="193">
        <f>ROUND(I246*H246,2)</f>
        <v>0</v>
      </c>
      <c r="BL246" s="20" t="s">
        <v>226</v>
      </c>
      <c r="BM246" s="192" t="s">
        <v>929</v>
      </c>
    </row>
    <row r="247" spans="1:65" s="2" customFormat="1" ht="11.25">
      <c r="A247" s="37"/>
      <c r="B247" s="38"/>
      <c r="C247" s="39"/>
      <c r="D247" s="194" t="s">
        <v>172</v>
      </c>
      <c r="E247" s="39"/>
      <c r="F247" s="195" t="s">
        <v>6947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172</v>
      </c>
      <c r="AU247" s="20" t="s">
        <v>79</v>
      </c>
    </row>
    <row r="248" spans="1:65" s="2" customFormat="1" ht="16.5" customHeight="1">
      <c r="A248" s="37"/>
      <c r="B248" s="38"/>
      <c r="C248" s="233" t="s">
        <v>849</v>
      </c>
      <c r="D248" s="233" t="s">
        <v>502</v>
      </c>
      <c r="E248" s="234" t="s">
        <v>6948</v>
      </c>
      <c r="F248" s="235" t="s">
        <v>6949</v>
      </c>
      <c r="G248" s="236" t="s">
        <v>290</v>
      </c>
      <c r="H248" s="237">
        <v>3</v>
      </c>
      <c r="I248" s="238"/>
      <c r="J248" s="239">
        <f>ROUND(I248*H248,2)</f>
        <v>0</v>
      </c>
      <c r="K248" s="235" t="s">
        <v>171</v>
      </c>
      <c r="L248" s="240"/>
      <c r="M248" s="241" t="s">
        <v>19</v>
      </c>
      <c r="N248" s="242" t="s">
        <v>41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297</v>
      </c>
      <c r="AT248" s="192" t="s">
        <v>502</v>
      </c>
      <c r="AU248" s="192" t="s">
        <v>79</v>
      </c>
      <c r="AY248" s="20" t="s">
        <v>165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79</v>
      </c>
      <c r="BK248" s="193">
        <f>ROUND(I248*H248,2)</f>
        <v>0</v>
      </c>
      <c r="BL248" s="20" t="s">
        <v>226</v>
      </c>
      <c r="BM248" s="192" t="s">
        <v>952</v>
      </c>
    </row>
    <row r="249" spans="1:65" s="2" customFormat="1" ht="16.5" customHeight="1">
      <c r="A249" s="37"/>
      <c r="B249" s="38"/>
      <c r="C249" s="181" t="s">
        <v>632</v>
      </c>
      <c r="D249" s="181" t="s">
        <v>167</v>
      </c>
      <c r="E249" s="182" t="s">
        <v>6950</v>
      </c>
      <c r="F249" s="183" t="s">
        <v>6951</v>
      </c>
      <c r="G249" s="184" t="s">
        <v>290</v>
      </c>
      <c r="H249" s="185">
        <v>3</v>
      </c>
      <c r="I249" s="186"/>
      <c r="J249" s="187">
        <f>ROUND(I249*H249,2)</f>
        <v>0</v>
      </c>
      <c r="K249" s="183" t="s">
        <v>171</v>
      </c>
      <c r="L249" s="42"/>
      <c r="M249" s="188" t="s">
        <v>19</v>
      </c>
      <c r="N249" s="189" t="s">
        <v>41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226</v>
      </c>
      <c r="AT249" s="192" t="s">
        <v>167</v>
      </c>
      <c r="AU249" s="192" t="s">
        <v>79</v>
      </c>
      <c r="AY249" s="20" t="s">
        <v>165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79</v>
      </c>
      <c r="BK249" s="193">
        <f>ROUND(I249*H249,2)</f>
        <v>0</v>
      </c>
      <c r="BL249" s="20" t="s">
        <v>226</v>
      </c>
      <c r="BM249" s="192" t="s">
        <v>980</v>
      </c>
    </row>
    <row r="250" spans="1:65" s="2" customFormat="1" ht="11.25">
      <c r="A250" s="37"/>
      <c r="B250" s="38"/>
      <c r="C250" s="39"/>
      <c r="D250" s="194" t="s">
        <v>172</v>
      </c>
      <c r="E250" s="39"/>
      <c r="F250" s="195" t="s">
        <v>6952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172</v>
      </c>
      <c r="AU250" s="20" t="s">
        <v>79</v>
      </c>
    </row>
    <row r="251" spans="1:65" s="2" customFormat="1" ht="16.5" customHeight="1">
      <c r="A251" s="37"/>
      <c r="B251" s="38"/>
      <c r="C251" s="233" t="s">
        <v>860</v>
      </c>
      <c r="D251" s="233" t="s">
        <v>502</v>
      </c>
      <c r="E251" s="234" t="s">
        <v>6953</v>
      </c>
      <c r="F251" s="235" t="s">
        <v>6954</v>
      </c>
      <c r="G251" s="236" t="s">
        <v>290</v>
      </c>
      <c r="H251" s="237">
        <v>3</v>
      </c>
      <c r="I251" s="238"/>
      <c r="J251" s="239">
        <f>ROUND(I251*H251,2)</f>
        <v>0</v>
      </c>
      <c r="K251" s="235" t="s">
        <v>171</v>
      </c>
      <c r="L251" s="240"/>
      <c r="M251" s="241" t="s">
        <v>19</v>
      </c>
      <c r="N251" s="242" t="s">
        <v>41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297</v>
      </c>
      <c r="AT251" s="192" t="s">
        <v>502</v>
      </c>
      <c r="AU251" s="192" t="s">
        <v>79</v>
      </c>
      <c r="AY251" s="20" t="s">
        <v>165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79</v>
      </c>
      <c r="BK251" s="193">
        <f>ROUND(I251*H251,2)</f>
        <v>0</v>
      </c>
      <c r="BL251" s="20" t="s">
        <v>226</v>
      </c>
      <c r="BM251" s="192" t="s">
        <v>988</v>
      </c>
    </row>
    <row r="252" spans="1:65" s="2" customFormat="1" ht="16.5" customHeight="1">
      <c r="A252" s="37"/>
      <c r="B252" s="38"/>
      <c r="C252" s="181" t="s">
        <v>641</v>
      </c>
      <c r="D252" s="181" t="s">
        <v>167</v>
      </c>
      <c r="E252" s="182" t="s">
        <v>6955</v>
      </c>
      <c r="F252" s="183" t="s">
        <v>6956</v>
      </c>
      <c r="G252" s="184" t="s">
        <v>290</v>
      </c>
      <c r="H252" s="185">
        <v>1</v>
      </c>
      <c r="I252" s="186"/>
      <c r="J252" s="187">
        <f>ROUND(I252*H252,2)</f>
        <v>0</v>
      </c>
      <c r="K252" s="183" t="s">
        <v>171</v>
      </c>
      <c r="L252" s="42"/>
      <c r="M252" s="188" t="s">
        <v>19</v>
      </c>
      <c r="N252" s="189" t="s">
        <v>41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226</v>
      </c>
      <c r="AT252" s="192" t="s">
        <v>167</v>
      </c>
      <c r="AU252" s="192" t="s">
        <v>79</v>
      </c>
      <c r="AY252" s="20" t="s">
        <v>165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79</v>
      </c>
      <c r="BK252" s="193">
        <f>ROUND(I252*H252,2)</f>
        <v>0</v>
      </c>
      <c r="BL252" s="20" t="s">
        <v>226</v>
      </c>
      <c r="BM252" s="192" t="s">
        <v>992</v>
      </c>
    </row>
    <row r="253" spans="1:65" s="2" customFormat="1" ht="11.25">
      <c r="A253" s="37"/>
      <c r="B253" s="38"/>
      <c r="C253" s="39"/>
      <c r="D253" s="194" t="s">
        <v>172</v>
      </c>
      <c r="E253" s="39"/>
      <c r="F253" s="195" t="s">
        <v>6957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172</v>
      </c>
      <c r="AU253" s="20" t="s">
        <v>79</v>
      </c>
    </row>
    <row r="254" spans="1:65" s="2" customFormat="1" ht="16.5" customHeight="1">
      <c r="A254" s="37"/>
      <c r="B254" s="38"/>
      <c r="C254" s="233" t="s">
        <v>872</v>
      </c>
      <c r="D254" s="233" t="s">
        <v>502</v>
      </c>
      <c r="E254" s="234" t="s">
        <v>6958</v>
      </c>
      <c r="F254" s="235" t="s">
        <v>6959</v>
      </c>
      <c r="G254" s="236" t="s">
        <v>290</v>
      </c>
      <c r="H254" s="237">
        <v>1</v>
      </c>
      <c r="I254" s="238"/>
      <c r="J254" s="239">
        <f>ROUND(I254*H254,2)</f>
        <v>0</v>
      </c>
      <c r="K254" s="235" t="s">
        <v>171</v>
      </c>
      <c r="L254" s="240"/>
      <c r="M254" s="241" t="s">
        <v>19</v>
      </c>
      <c r="N254" s="242" t="s">
        <v>41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297</v>
      </c>
      <c r="AT254" s="192" t="s">
        <v>502</v>
      </c>
      <c r="AU254" s="192" t="s">
        <v>79</v>
      </c>
      <c r="AY254" s="20" t="s">
        <v>165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79</v>
      </c>
      <c r="BK254" s="193">
        <f>ROUND(I254*H254,2)</f>
        <v>0</v>
      </c>
      <c r="BL254" s="20" t="s">
        <v>226</v>
      </c>
      <c r="BM254" s="192" t="s">
        <v>997</v>
      </c>
    </row>
    <row r="255" spans="1:65" s="2" customFormat="1" ht="24.2" customHeight="1">
      <c r="A255" s="37"/>
      <c r="B255" s="38"/>
      <c r="C255" s="181" t="s">
        <v>647</v>
      </c>
      <c r="D255" s="181" t="s">
        <v>167</v>
      </c>
      <c r="E255" s="182" t="s">
        <v>6960</v>
      </c>
      <c r="F255" s="183" t="s">
        <v>6961</v>
      </c>
      <c r="G255" s="184" t="s">
        <v>290</v>
      </c>
      <c r="H255" s="185">
        <v>1</v>
      </c>
      <c r="I255" s="186"/>
      <c r="J255" s="187">
        <f>ROUND(I255*H255,2)</f>
        <v>0</v>
      </c>
      <c r="K255" s="183" t="s">
        <v>171</v>
      </c>
      <c r="L255" s="42"/>
      <c r="M255" s="188" t="s">
        <v>19</v>
      </c>
      <c r="N255" s="189" t="s">
        <v>41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226</v>
      </c>
      <c r="AT255" s="192" t="s">
        <v>167</v>
      </c>
      <c r="AU255" s="192" t="s">
        <v>79</v>
      </c>
      <c r="AY255" s="20" t="s">
        <v>165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79</v>
      </c>
      <c r="BK255" s="193">
        <f>ROUND(I255*H255,2)</f>
        <v>0</v>
      </c>
      <c r="BL255" s="20" t="s">
        <v>226</v>
      </c>
      <c r="BM255" s="192" t="s">
        <v>1001</v>
      </c>
    </row>
    <row r="256" spans="1:65" s="2" customFormat="1" ht="11.25">
      <c r="A256" s="37"/>
      <c r="B256" s="38"/>
      <c r="C256" s="39"/>
      <c r="D256" s="194" t="s">
        <v>172</v>
      </c>
      <c r="E256" s="39"/>
      <c r="F256" s="195" t="s">
        <v>6962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172</v>
      </c>
      <c r="AU256" s="20" t="s">
        <v>79</v>
      </c>
    </row>
    <row r="257" spans="1:65" s="2" customFormat="1" ht="16.5" customHeight="1">
      <c r="A257" s="37"/>
      <c r="B257" s="38"/>
      <c r="C257" s="233" t="s">
        <v>881</v>
      </c>
      <c r="D257" s="233" t="s">
        <v>502</v>
      </c>
      <c r="E257" s="234" t="s">
        <v>6963</v>
      </c>
      <c r="F257" s="235" t="s">
        <v>6964</v>
      </c>
      <c r="G257" s="236" t="s">
        <v>290</v>
      </c>
      <c r="H257" s="237">
        <v>1</v>
      </c>
      <c r="I257" s="238"/>
      <c r="J257" s="239">
        <f>ROUND(I257*H257,2)</f>
        <v>0</v>
      </c>
      <c r="K257" s="235" t="s">
        <v>171</v>
      </c>
      <c r="L257" s="240"/>
      <c r="M257" s="241" t="s">
        <v>19</v>
      </c>
      <c r="N257" s="242" t="s">
        <v>41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297</v>
      </c>
      <c r="AT257" s="192" t="s">
        <v>502</v>
      </c>
      <c r="AU257" s="192" t="s">
        <v>79</v>
      </c>
      <c r="AY257" s="20" t="s">
        <v>165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226</v>
      </c>
      <c r="BM257" s="192" t="s">
        <v>1008</v>
      </c>
    </row>
    <row r="258" spans="1:65" s="2" customFormat="1" ht="24.2" customHeight="1">
      <c r="A258" s="37"/>
      <c r="B258" s="38"/>
      <c r="C258" s="181" t="s">
        <v>658</v>
      </c>
      <c r="D258" s="181" t="s">
        <v>167</v>
      </c>
      <c r="E258" s="182" t="s">
        <v>6965</v>
      </c>
      <c r="F258" s="183" t="s">
        <v>6966</v>
      </c>
      <c r="G258" s="184" t="s">
        <v>290</v>
      </c>
      <c r="H258" s="185">
        <v>20</v>
      </c>
      <c r="I258" s="186"/>
      <c r="J258" s="187">
        <f>ROUND(I258*H258,2)</f>
        <v>0</v>
      </c>
      <c r="K258" s="183" t="s">
        <v>171</v>
      </c>
      <c r="L258" s="42"/>
      <c r="M258" s="188" t="s">
        <v>19</v>
      </c>
      <c r="N258" s="189" t="s">
        <v>41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226</v>
      </c>
      <c r="AT258" s="192" t="s">
        <v>167</v>
      </c>
      <c r="AU258" s="192" t="s">
        <v>79</v>
      </c>
      <c r="AY258" s="20" t="s">
        <v>165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79</v>
      </c>
      <c r="BK258" s="193">
        <f>ROUND(I258*H258,2)</f>
        <v>0</v>
      </c>
      <c r="BL258" s="20" t="s">
        <v>226</v>
      </c>
      <c r="BM258" s="192" t="s">
        <v>1012</v>
      </c>
    </row>
    <row r="259" spans="1:65" s="2" customFormat="1" ht="11.25">
      <c r="A259" s="37"/>
      <c r="B259" s="38"/>
      <c r="C259" s="39"/>
      <c r="D259" s="194" t="s">
        <v>172</v>
      </c>
      <c r="E259" s="39"/>
      <c r="F259" s="195" t="s">
        <v>6967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172</v>
      </c>
      <c r="AU259" s="20" t="s">
        <v>79</v>
      </c>
    </row>
    <row r="260" spans="1:65" s="2" customFormat="1" ht="16.5" customHeight="1">
      <c r="A260" s="37"/>
      <c r="B260" s="38"/>
      <c r="C260" s="233" t="s">
        <v>889</v>
      </c>
      <c r="D260" s="233" t="s">
        <v>502</v>
      </c>
      <c r="E260" s="234" t="s">
        <v>6968</v>
      </c>
      <c r="F260" s="235" t="s">
        <v>6969</v>
      </c>
      <c r="G260" s="236" t="s">
        <v>290</v>
      </c>
      <c r="H260" s="237">
        <v>20</v>
      </c>
      <c r="I260" s="238"/>
      <c r="J260" s="239">
        <f>ROUND(I260*H260,2)</f>
        <v>0</v>
      </c>
      <c r="K260" s="235" t="s">
        <v>171</v>
      </c>
      <c r="L260" s="240"/>
      <c r="M260" s="241" t="s">
        <v>19</v>
      </c>
      <c r="N260" s="242" t="s">
        <v>41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297</v>
      </c>
      <c r="AT260" s="192" t="s">
        <v>502</v>
      </c>
      <c r="AU260" s="192" t="s">
        <v>79</v>
      </c>
      <c r="AY260" s="20" t="s">
        <v>165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79</v>
      </c>
      <c r="BK260" s="193">
        <f>ROUND(I260*H260,2)</f>
        <v>0</v>
      </c>
      <c r="BL260" s="20" t="s">
        <v>226</v>
      </c>
      <c r="BM260" s="192" t="s">
        <v>1019</v>
      </c>
    </row>
    <row r="261" spans="1:65" s="2" customFormat="1" ht="24.2" customHeight="1">
      <c r="A261" s="37"/>
      <c r="B261" s="38"/>
      <c r="C261" s="181" t="s">
        <v>663</v>
      </c>
      <c r="D261" s="181" t="s">
        <v>167</v>
      </c>
      <c r="E261" s="182" t="s">
        <v>6970</v>
      </c>
      <c r="F261" s="183" t="s">
        <v>6971</v>
      </c>
      <c r="G261" s="184" t="s">
        <v>290</v>
      </c>
      <c r="H261" s="185">
        <v>9</v>
      </c>
      <c r="I261" s="186"/>
      <c r="J261" s="187">
        <f>ROUND(I261*H261,2)</f>
        <v>0</v>
      </c>
      <c r="K261" s="183" t="s">
        <v>171</v>
      </c>
      <c r="L261" s="42"/>
      <c r="M261" s="188" t="s">
        <v>19</v>
      </c>
      <c r="N261" s="189" t="s">
        <v>41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226</v>
      </c>
      <c r="AT261" s="192" t="s">
        <v>167</v>
      </c>
      <c r="AU261" s="192" t="s">
        <v>79</v>
      </c>
      <c r="AY261" s="20" t="s">
        <v>165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79</v>
      </c>
      <c r="BK261" s="193">
        <f>ROUND(I261*H261,2)</f>
        <v>0</v>
      </c>
      <c r="BL261" s="20" t="s">
        <v>226</v>
      </c>
      <c r="BM261" s="192" t="s">
        <v>1023</v>
      </c>
    </row>
    <row r="262" spans="1:65" s="2" customFormat="1" ht="11.25">
      <c r="A262" s="37"/>
      <c r="B262" s="38"/>
      <c r="C262" s="39"/>
      <c r="D262" s="194" t="s">
        <v>172</v>
      </c>
      <c r="E262" s="39"/>
      <c r="F262" s="195" t="s">
        <v>6972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172</v>
      </c>
      <c r="AU262" s="20" t="s">
        <v>79</v>
      </c>
    </row>
    <row r="263" spans="1:65" s="2" customFormat="1" ht="16.5" customHeight="1">
      <c r="A263" s="37"/>
      <c r="B263" s="38"/>
      <c r="C263" s="233" t="s">
        <v>901</v>
      </c>
      <c r="D263" s="233" t="s">
        <v>502</v>
      </c>
      <c r="E263" s="234" t="s">
        <v>6973</v>
      </c>
      <c r="F263" s="235" t="s">
        <v>6974</v>
      </c>
      <c r="G263" s="236" t="s">
        <v>290</v>
      </c>
      <c r="H263" s="237">
        <v>9</v>
      </c>
      <c r="I263" s="238"/>
      <c r="J263" s="239">
        <f>ROUND(I263*H263,2)</f>
        <v>0</v>
      </c>
      <c r="K263" s="235" t="s">
        <v>171</v>
      </c>
      <c r="L263" s="240"/>
      <c r="M263" s="241" t="s">
        <v>19</v>
      </c>
      <c r="N263" s="242" t="s">
        <v>41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297</v>
      </c>
      <c r="AT263" s="192" t="s">
        <v>502</v>
      </c>
      <c r="AU263" s="192" t="s">
        <v>79</v>
      </c>
      <c r="AY263" s="20" t="s">
        <v>165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79</v>
      </c>
      <c r="BK263" s="193">
        <f>ROUND(I263*H263,2)</f>
        <v>0</v>
      </c>
      <c r="BL263" s="20" t="s">
        <v>226</v>
      </c>
      <c r="BM263" s="192" t="s">
        <v>1038</v>
      </c>
    </row>
    <row r="264" spans="1:65" s="2" customFormat="1" ht="24.2" customHeight="1">
      <c r="A264" s="37"/>
      <c r="B264" s="38"/>
      <c r="C264" s="181" t="s">
        <v>667</v>
      </c>
      <c r="D264" s="181" t="s">
        <v>167</v>
      </c>
      <c r="E264" s="182" t="s">
        <v>6975</v>
      </c>
      <c r="F264" s="183" t="s">
        <v>6976</v>
      </c>
      <c r="G264" s="184" t="s">
        <v>290</v>
      </c>
      <c r="H264" s="185">
        <v>1</v>
      </c>
      <c r="I264" s="186"/>
      <c r="J264" s="187">
        <f>ROUND(I264*H264,2)</f>
        <v>0</v>
      </c>
      <c r="K264" s="183" t="s">
        <v>171</v>
      </c>
      <c r="L264" s="42"/>
      <c r="M264" s="188" t="s">
        <v>19</v>
      </c>
      <c r="N264" s="189" t="s">
        <v>41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226</v>
      </c>
      <c r="AT264" s="192" t="s">
        <v>167</v>
      </c>
      <c r="AU264" s="192" t="s">
        <v>79</v>
      </c>
      <c r="AY264" s="20" t="s">
        <v>165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79</v>
      </c>
      <c r="BK264" s="193">
        <f>ROUND(I264*H264,2)</f>
        <v>0</v>
      </c>
      <c r="BL264" s="20" t="s">
        <v>226</v>
      </c>
      <c r="BM264" s="192" t="s">
        <v>1042</v>
      </c>
    </row>
    <row r="265" spans="1:65" s="2" customFormat="1" ht="11.25">
      <c r="A265" s="37"/>
      <c r="B265" s="38"/>
      <c r="C265" s="39"/>
      <c r="D265" s="194" t="s">
        <v>172</v>
      </c>
      <c r="E265" s="39"/>
      <c r="F265" s="195" t="s">
        <v>6977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172</v>
      </c>
      <c r="AU265" s="20" t="s">
        <v>79</v>
      </c>
    </row>
    <row r="266" spans="1:65" s="2" customFormat="1" ht="24.2" customHeight="1">
      <c r="A266" s="37"/>
      <c r="B266" s="38"/>
      <c r="C266" s="233" t="s">
        <v>912</v>
      </c>
      <c r="D266" s="233" t="s">
        <v>502</v>
      </c>
      <c r="E266" s="234" t="s">
        <v>6978</v>
      </c>
      <c r="F266" s="235" t="s">
        <v>6979</v>
      </c>
      <c r="G266" s="236" t="s">
        <v>290</v>
      </c>
      <c r="H266" s="237">
        <v>1</v>
      </c>
      <c r="I266" s="238"/>
      <c r="J266" s="239">
        <f>ROUND(I266*H266,2)</f>
        <v>0</v>
      </c>
      <c r="K266" s="235" t="s">
        <v>171</v>
      </c>
      <c r="L266" s="240"/>
      <c r="M266" s="241" t="s">
        <v>19</v>
      </c>
      <c r="N266" s="242" t="s">
        <v>41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297</v>
      </c>
      <c r="AT266" s="192" t="s">
        <v>502</v>
      </c>
      <c r="AU266" s="192" t="s">
        <v>79</v>
      </c>
      <c r="AY266" s="20" t="s">
        <v>165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79</v>
      </c>
      <c r="BK266" s="193">
        <f>ROUND(I266*H266,2)</f>
        <v>0</v>
      </c>
      <c r="BL266" s="20" t="s">
        <v>226</v>
      </c>
      <c r="BM266" s="192" t="s">
        <v>1048</v>
      </c>
    </row>
    <row r="267" spans="1:65" s="2" customFormat="1" ht="24.2" customHeight="1">
      <c r="A267" s="37"/>
      <c r="B267" s="38"/>
      <c r="C267" s="181" t="s">
        <v>672</v>
      </c>
      <c r="D267" s="181" t="s">
        <v>167</v>
      </c>
      <c r="E267" s="182" t="s">
        <v>6980</v>
      </c>
      <c r="F267" s="183" t="s">
        <v>6981</v>
      </c>
      <c r="G267" s="184" t="s">
        <v>290</v>
      </c>
      <c r="H267" s="185">
        <v>1</v>
      </c>
      <c r="I267" s="186"/>
      <c r="J267" s="187">
        <f>ROUND(I267*H267,2)</f>
        <v>0</v>
      </c>
      <c r="K267" s="183" t="s">
        <v>171</v>
      </c>
      <c r="L267" s="42"/>
      <c r="M267" s="188" t="s">
        <v>19</v>
      </c>
      <c r="N267" s="189" t="s">
        <v>41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226</v>
      </c>
      <c r="AT267" s="192" t="s">
        <v>167</v>
      </c>
      <c r="AU267" s="192" t="s">
        <v>79</v>
      </c>
      <c r="AY267" s="20" t="s">
        <v>165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79</v>
      </c>
      <c r="BK267" s="193">
        <f>ROUND(I267*H267,2)</f>
        <v>0</v>
      </c>
      <c r="BL267" s="20" t="s">
        <v>226</v>
      </c>
      <c r="BM267" s="192" t="s">
        <v>1063</v>
      </c>
    </row>
    <row r="268" spans="1:65" s="2" customFormat="1" ht="11.25">
      <c r="A268" s="37"/>
      <c r="B268" s="38"/>
      <c r="C268" s="39"/>
      <c r="D268" s="194" t="s">
        <v>172</v>
      </c>
      <c r="E268" s="39"/>
      <c r="F268" s="195" t="s">
        <v>6982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172</v>
      </c>
      <c r="AU268" s="20" t="s">
        <v>79</v>
      </c>
    </row>
    <row r="269" spans="1:65" s="2" customFormat="1" ht="24.2" customHeight="1">
      <c r="A269" s="37"/>
      <c r="B269" s="38"/>
      <c r="C269" s="181" t="s">
        <v>922</v>
      </c>
      <c r="D269" s="181" t="s">
        <v>167</v>
      </c>
      <c r="E269" s="182" t="s">
        <v>6983</v>
      </c>
      <c r="F269" s="183" t="s">
        <v>6984</v>
      </c>
      <c r="G269" s="184" t="s">
        <v>290</v>
      </c>
      <c r="H269" s="185">
        <v>21</v>
      </c>
      <c r="I269" s="186"/>
      <c r="J269" s="187">
        <f>ROUND(I269*H269,2)</f>
        <v>0</v>
      </c>
      <c r="K269" s="183" t="s">
        <v>171</v>
      </c>
      <c r="L269" s="42"/>
      <c r="M269" s="188" t="s">
        <v>19</v>
      </c>
      <c r="N269" s="189" t="s">
        <v>41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226</v>
      </c>
      <c r="AT269" s="192" t="s">
        <v>167</v>
      </c>
      <c r="AU269" s="192" t="s">
        <v>79</v>
      </c>
      <c r="AY269" s="20" t="s">
        <v>165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79</v>
      </c>
      <c r="BK269" s="193">
        <f>ROUND(I269*H269,2)</f>
        <v>0</v>
      </c>
      <c r="BL269" s="20" t="s">
        <v>226</v>
      </c>
      <c r="BM269" s="192" t="s">
        <v>1075</v>
      </c>
    </row>
    <row r="270" spans="1:65" s="2" customFormat="1" ht="11.25">
      <c r="A270" s="37"/>
      <c r="B270" s="38"/>
      <c r="C270" s="39"/>
      <c r="D270" s="194" t="s">
        <v>172</v>
      </c>
      <c r="E270" s="39"/>
      <c r="F270" s="195" t="s">
        <v>6985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172</v>
      </c>
      <c r="AU270" s="20" t="s">
        <v>79</v>
      </c>
    </row>
    <row r="271" spans="1:65" s="2" customFormat="1" ht="24.2" customHeight="1">
      <c r="A271" s="37"/>
      <c r="B271" s="38"/>
      <c r="C271" s="181" t="s">
        <v>678</v>
      </c>
      <c r="D271" s="181" t="s">
        <v>167</v>
      </c>
      <c r="E271" s="182" t="s">
        <v>6986</v>
      </c>
      <c r="F271" s="183" t="s">
        <v>6987</v>
      </c>
      <c r="G271" s="184" t="s">
        <v>290</v>
      </c>
      <c r="H271" s="185">
        <v>21</v>
      </c>
      <c r="I271" s="186"/>
      <c r="J271" s="187">
        <f>ROUND(I271*H271,2)</f>
        <v>0</v>
      </c>
      <c r="K271" s="183" t="s">
        <v>171</v>
      </c>
      <c r="L271" s="42"/>
      <c r="M271" s="188" t="s">
        <v>19</v>
      </c>
      <c r="N271" s="189" t="s">
        <v>41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226</v>
      </c>
      <c r="AT271" s="192" t="s">
        <v>167</v>
      </c>
      <c r="AU271" s="192" t="s">
        <v>79</v>
      </c>
      <c r="AY271" s="20" t="s">
        <v>165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79</v>
      </c>
      <c r="BK271" s="193">
        <f>ROUND(I271*H271,2)</f>
        <v>0</v>
      </c>
      <c r="BL271" s="20" t="s">
        <v>226</v>
      </c>
      <c r="BM271" s="192" t="s">
        <v>1091</v>
      </c>
    </row>
    <row r="272" spans="1:65" s="2" customFormat="1" ht="11.25">
      <c r="A272" s="37"/>
      <c r="B272" s="38"/>
      <c r="C272" s="39"/>
      <c r="D272" s="194" t="s">
        <v>172</v>
      </c>
      <c r="E272" s="39"/>
      <c r="F272" s="195" t="s">
        <v>6988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172</v>
      </c>
      <c r="AU272" s="20" t="s">
        <v>79</v>
      </c>
    </row>
    <row r="273" spans="1:65" s="2" customFormat="1" ht="21.75" customHeight="1">
      <c r="A273" s="37"/>
      <c r="B273" s="38"/>
      <c r="C273" s="181" t="s">
        <v>949</v>
      </c>
      <c r="D273" s="181" t="s">
        <v>167</v>
      </c>
      <c r="E273" s="182" t="s">
        <v>6989</v>
      </c>
      <c r="F273" s="183" t="s">
        <v>6990</v>
      </c>
      <c r="G273" s="184" t="s">
        <v>290</v>
      </c>
      <c r="H273" s="185">
        <v>1</v>
      </c>
      <c r="I273" s="186"/>
      <c r="J273" s="187">
        <f>ROUND(I273*H273,2)</f>
        <v>0</v>
      </c>
      <c r="K273" s="183" t="s">
        <v>171</v>
      </c>
      <c r="L273" s="42"/>
      <c r="M273" s="188" t="s">
        <v>19</v>
      </c>
      <c r="N273" s="189" t="s">
        <v>41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226</v>
      </c>
      <c r="AT273" s="192" t="s">
        <v>167</v>
      </c>
      <c r="AU273" s="192" t="s">
        <v>79</v>
      </c>
      <c r="AY273" s="20" t="s">
        <v>165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79</v>
      </c>
      <c r="BK273" s="193">
        <f>ROUND(I273*H273,2)</f>
        <v>0</v>
      </c>
      <c r="BL273" s="20" t="s">
        <v>226</v>
      </c>
      <c r="BM273" s="192" t="s">
        <v>1097</v>
      </c>
    </row>
    <row r="274" spans="1:65" s="2" customFormat="1" ht="11.25">
      <c r="A274" s="37"/>
      <c r="B274" s="38"/>
      <c r="C274" s="39"/>
      <c r="D274" s="194" t="s">
        <v>172</v>
      </c>
      <c r="E274" s="39"/>
      <c r="F274" s="195" t="s">
        <v>6991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172</v>
      </c>
      <c r="AU274" s="20" t="s">
        <v>79</v>
      </c>
    </row>
    <row r="275" spans="1:65" s="2" customFormat="1" ht="16.5" customHeight="1">
      <c r="A275" s="37"/>
      <c r="B275" s="38"/>
      <c r="C275" s="181" t="s">
        <v>683</v>
      </c>
      <c r="D275" s="181" t="s">
        <v>167</v>
      </c>
      <c r="E275" s="182" t="s">
        <v>6992</v>
      </c>
      <c r="F275" s="183" t="s">
        <v>6993</v>
      </c>
      <c r="G275" s="184" t="s">
        <v>290</v>
      </c>
      <c r="H275" s="185">
        <v>1</v>
      </c>
      <c r="I275" s="186"/>
      <c r="J275" s="187">
        <f>ROUND(I275*H275,2)</f>
        <v>0</v>
      </c>
      <c r="K275" s="183" t="s">
        <v>171</v>
      </c>
      <c r="L275" s="42"/>
      <c r="M275" s="188" t="s">
        <v>19</v>
      </c>
      <c r="N275" s="189" t="s">
        <v>41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226</v>
      </c>
      <c r="AT275" s="192" t="s">
        <v>167</v>
      </c>
      <c r="AU275" s="192" t="s">
        <v>79</v>
      </c>
      <c r="AY275" s="20" t="s">
        <v>165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79</v>
      </c>
      <c r="BK275" s="193">
        <f>ROUND(I275*H275,2)</f>
        <v>0</v>
      </c>
      <c r="BL275" s="20" t="s">
        <v>226</v>
      </c>
      <c r="BM275" s="192" t="s">
        <v>1106</v>
      </c>
    </row>
    <row r="276" spans="1:65" s="2" customFormat="1" ht="11.25">
      <c r="A276" s="37"/>
      <c r="B276" s="38"/>
      <c r="C276" s="39"/>
      <c r="D276" s="194" t="s">
        <v>172</v>
      </c>
      <c r="E276" s="39"/>
      <c r="F276" s="195" t="s">
        <v>6994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172</v>
      </c>
      <c r="AU276" s="20" t="s">
        <v>79</v>
      </c>
    </row>
    <row r="277" spans="1:65" s="2" customFormat="1" ht="21.75" customHeight="1">
      <c r="A277" s="37"/>
      <c r="B277" s="38"/>
      <c r="C277" s="181" t="s">
        <v>985</v>
      </c>
      <c r="D277" s="181" t="s">
        <v>167</v>
      </c>
      <c r="E277" s="182" t="s">
        <v>6995</v>
      </c>
      <c r="F277" s="183" t="s">
        <v>6996</v>
      </c>
      <c r="G277" s="184" t="s">
        <v>290</v>
      </c>
      <c r="H277" s="185">
        <v>1</v>
      </c>
      <c r="I277" s="186"/>
      <c r="J277" s="187">
        <f>ROUND(I277*H277,2)</f>
        <v>0</v>
      </c>
      <c r="K277" s="183" t="s">
        <v>171</v>
      </c>
      <c r="L277" s="42"/>
      <c r="M277" s="188" t="s">
        <v>19</v>
      </c>
      <c r="N277" s="189" t="s">
        <v>41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226</v>
      </c>
      <c r="AT277" s="192" t="s">
        <v>167</v>
      </c>
      <c r="AU277" s="192" t="s">
        <v>79</v>
      </c>
      <c r="AY277" s="20" t="s">
        <v>165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226</v>
      </c>
      <c r="BM277" s="192" t="s">
        <v>1132</v>
      </c>
    </row>
    <row r="278" spans="1:65" s="2" customFormat="1" ht="11.25">
      <c r="A278" s="37"/>
      <c r="B278" s="38"/>
      <c r="C278" s="39"/>
      <c r="D278" s="194" t="s">
        <v>172</v>
      </c>
      <c r="E278" s="39"/>
      <c r="F278" s="195" t="s">
        <v>6997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172</v>
      </c>
      <c r="AU278" s="20" t="s">
        <v>79</v>
      </c>
    </row>
    <row r="279" spans="1:65" s="2" customFormat="1" ht="37.9" customHeight="1">
      <c r="A279" s="37"/>
      <c r="B279" s="38"/>
      <c r="C279" s="181" t="s">
        <v>692</v>
      </c>
      <c r="D279" s="181" t="s">
        <v>167</v>
      </c>
      <c r="E279" s="182" t="s">
        <v>6584</v>
      </c>
      <c r="F279" s="183" t="s">
        <v>6585</v>
      </c>
      <c r="G279" s="184" t="s">
        <v>290</v>
      </c>
      <c r="H279" s="185">
        <v>42</v>
      </c>
      <c r="I279" s="186"/>
      <c r="J279" s="187">
        <f>ROUND(I279*H279,2)</f>
        <v>0</v>
      </c>
      <c r="K279" s="183" t="s">
        <v>171</v>
      </c>
      <c r="L279" s="42"/>
      <c r="M279" s="188" t="s">
        <v>19</v>
      </c>
      <c r="N279" s="189" t="s">
        <v>41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226</v>
      </c>
      <c r="AT279" s="192" t="s">
        <v>167</v>
      </c>
      <c r="AU279" s="192" t="s">
        <v>79</v>
      </c>
      <c r="AY279" s="20" t="s">
        <v>165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79</v>
      </c>
      <c r="BK279" s="193">
        <f>ROUND(I279*H279,2)</f>
        <v>0</v>
      </c>
      <c r="BL279" s="20" t="s">
        <v>226</v>
      </c>
      <c r="BM279" s="192" t="s">
        <v>1136</v>
      </c>
    </row>
    <row r="280" spans="1:65" s="2" customFormat="1" ht="11.25">
      <c r="A280" s="37"/>
      <c r="B280" s="38"/>
      <c r="C280" s="39"/>
      <c r="D280" s="194" t="s">
        <v>172</v>
      </c>
      <c r="E280" s="39"/>
      <c r="F280" s="195" t="s">
        <v>6586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172</v>
      </c>
      <c r="AU280" s="20" t="s">
        <v>79</v>
      </c>
    </row>
    <row r="281" spans="1:65" s="13" customFormat="1" ht="11.25">
      <c r="B281" s="199"/>
      <c r="C281" s="200"/>
      <c r="D281" s="201" t="s">
        <v>181</v>
      </c>
      <c r="E281" s="202" t="s">
        <v>19</v>
      </c>
      <c r="F281" s="203" t="s">
        <v>6998</v>
      </c>
      <c r="G281" s="200"/>
      <c r="H281" s="204">
        <v>42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181</v>
      </c>
      <c r="AU281" s="210" t="s">
        <v>79</v>
      </c>
      <c r="AV281" s="13" t="s">
        <v>79</v>
      </c>
      <c r="AW281" s="13" t="s">
        <v>31</v>
      </c>
      <c r="AX281" s="13" t="s">
        <v>69</v>
      </c>
      <c r="AY281" s="210" t="s">
        <v>165</v>
      </c>
    </row>
    <row r="282" spans="1:65" s="15" customFormat="1" ht="11.25">
      <c r="B282" s="221"/>
      <c r="C282" s="222"/>
      <c r="D282" s="201" t="s">
        <v>181</v>
      </c>
      <c r="E282" s="223" t="s">
        <v>19</v>
      </c>
      <c r="F282" s="224" t="s">
        <v>184</v>
      </c>
      <c r="G282" s="222"/>
      <c r="H282" s="225">
        <v>42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181</v>
      </c>
      <c r="AU282" s="231" t="s">
        <v>79</v>
      </c>
      <c r="AV282" s="15" t="s">
        <v>88</v>
      </c>
      <c r="AW282" s="15" t="s">
        <v>31</v>
      </c>
      <c r="AX282" s="15" t="s">
        <v>73</v>
      </c>
      <c r="AY282" s="231" t="s">
        <v>165</v>
      </c>
    </row>
    <row r="283" spans="1:65" s="2" customFormat="1" ht="37.9" customHeight="1">
      <c r="A283" s="37"/>
      <c r="B283" s="38"/>
      <c r="C283" s="181" t="s">
        <v>994</v>
      </c>
      <c r="D283" s="181" t="s">
        <v>167</v>
      </c>
      <c r="E283" s="182" t="s">
        <v>6588</v>
      </c>
      <c r="F283" s="183" t="s">
        <v>6589</v>
      </c>
      <c r="G283" s="184" t="s">
        <v>290</v>
      </c>
      <c r="H283" s="185">
        <v>18</v>
      </c>
      <c r="I283" s="186"/>
      <c r="J283" s="187">
        <f>ROUND(I283*H283,2)</f>
        <v>0</v>
      </c>
      <c r="K283" s="183" t="s">
        <v>171</v>
      </c>
      <c r="L283" s="42"/>
      <c r="M283" s="188" t="s">
        <v>19</v>
      </c>
      <c r="N283" s="189" t="s">
        <v>41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226</v>
      </c>
      <c r="AT283" s="192" t="s">
        <v>167</v>
      </c>
      <c r="AU283" s="192" t="s">
        <v>79</v>
      </c>
      <c r="AY283" s="20" t="s">
        <v>165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79</v>
      </c>
      <c r="BK283" s="193">
        <f>ROUND(I283*H283,2)</f>
        <v>0</v>
      </c>
      <c r="BL283" s="20" t="s">
        <v>226</v>
      </c>
      <c r="BM283" s="192" t="s">
        <v>1144</v>
      </c>
    </row>
    <row r="284" spans="1:65" s="2" customFormat="1" ht="11.25">
      <c r="A284" s="37"/>
      <c r="B284" s="38"/>
      <c r="C284" s="39"/>
      <c r="D284" s="194" t="s">
        <v>172</v>
      </c>
      <c r="E284" s="39"/>
      <c r="F284" s="195" t="s">
        <v>6590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172</v>
      </c>
      <c r="AU284" s="20" t="s">
        <v>79</v>
      </c>
    </row>
    <row r="285" spans="1:65" s="13" customFormat="1" ht="11.25">
      <c r="B285" s="199"/>
      <c r="C285" s="200"/>
      <c r="D285" s="201" t="s">
        <v>181</v>
      </c>
      <c r="E285" s="202" t="s">
        <v>19</v>
      </c>
      <c r="F285" s="203" t="s">
        <v>6999</v>
      </c>
      <c r="G285" s="200"/>
      <c r="H285" s="204">
        <v>18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181</v>
      </c>
      <c r="AU285" s="210" t="s">
        <v>79</v>
      </c>
      <c r="AV285" s="13" t="s">
        <v>79</v>
      </c>
      <c r="AW285" s="13" t="s">
        <v>31</v>
      </c>
      <c r="AX285" s="13" t="s">
        <v>69</v>
      </c>
      <c r="AY285" s="210" t="s">
        <v>165</v>
      </c>
    </row>
    <row r="286" spans="1:65" s="15" customFormat="1" ht="11.25">
      <c r="B286" s="221"/>
      <c r="C286" s="222"/>
      <c r="D286" s="201" t="s">
        <v>181</v>
      </c>
      <c r="E286" s="223" t="s">
        <v>19</v>
      </c>
      <c r="F286" s="224" t="s">
        <v>184</v>
      </c>
      <c r="G286" s="222"/>
      <c r="H286" s="225">
        <v>18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181</v>
      </c>
      <c r="AU286" s="231" t="s">
        <v>79</v>
      </c>
      <c r="AV286" s="15" t="s">
        <v>88</v>
      </c>
      <c r="AW286" s="15" t="s">
        <v>31</v>
      </c>
      <c r="AX286" s="15" t="s">
        <v>73</v>
      </c>
      <c r="AY286" s="231" t="s">
        <v>165</v>
      </c>
    </row>
    <row r="287" spans="1:65" s="2" customFormat="1" ht="37.9" customHeight="1">
      <c r="A287" s="37"/>
      <c r="B287" s="38"/>
      <c r="C287" s="181" t="s">
        <v>701</v>
      </c>
      <c r="D287" s="181" t="s">
        <v>167</v>
      </c>
      <c r="E287" s="182" t="s">
        <v>6571</v>
      </c>
      <c r="F287" s="183" t="s">
        <v>6572</v>
      </c>
      <c r="G287" s="184" t="s">
        <v>170</v>
      </c>
      <c r="H287" s="185">
        <v>760</v>
      </c>
      <c r="I287" s="186"/>
      <c r="J287" s="187">
        <f>ROUND(I287*H287,2)</f>
        <v>0</v>
      </c>
      <c r="K287" s="183" t="s">
        <v>171</v>
      </c>
      <c r="L287" s="42"/>
      <c r="M287" s="188" t="s">
        <v>19</v>
      </c>
      <c r="N287" s="189" t="s">
        <v>41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226</v>
      </c>
      <c r="AT287" s="192" t="s">
        <v>167</v>
      </c>
      <c r="AU287" s="192" t="s">
        <v>79</v>
      </c>
      <c r="AY287" s="20" t="s">
        <v>165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79</v>
      </c>
      <c r="BK287" s="193">
        <f>ROUND(I287*H287,2)</f>
        <v>0</v>
      </c>
      <c r="BL287" s="20" t="s">
        <v>226</v>
      </c>
      <c r="BM287" s="192" t="s">
        <v>1147</v>
      </c>
    </row>
    <row r="288" spans="1:65" s="2" customFormat="1" ht="11.25">
      <c r="A288" s="37"/>
      <c r="B288" s="38"/>
      <c r="C288" s="39"/>
      <c r="D288" s="194" t="s">
        <v>172</v>
      </c>
      <c r="E288" s="39"/>
      <c r="F288" s="195" t="s">
        <v>6573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172</v>
      </c>
      <c r="AU288" s="20" t="s">
        <v>79</v>
      </c>
    </row>
    <row r="289" spans="1:65" s="2" customFormat="1" ht="37.9" customHeight="1">
      <c r="A289" s="37"/>
      <c r="B289" s="38"/>
      <c r="C289" s="181" t="s">
        <v>1005</v>
      </c>
      <c r="D289" s="181" t="s">
        <v>167</v>
      </c>
      <c r="E289" s="182" t="s">
        <v>6574</v>
      </c>
      <c r="F289" s="183" t="s">
        <v>6575</v>
      </c>
      <c r="G289" s="184" t="s">
        <v>170</v>
      </c>
      <c r="H289" s="185">
        <v>460</v>
      </c>
      <c r="I289" s="186"/>
      <c r="J289" s="187">
        <f>ROUND(I289*H289,2)</f>
        <v>0</v>
      </c>
      <c r="K289" s="183" t="s">
        <v>171</v>
      </c>
      <c r="L289" s="42"/>
      <c r="M289" s="188" t="s">
        <v>19</v>
      </c>
      <c r="N289" s="189" t="s">
        <v>41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226</v>
      </c>
      <c r="AT289" s="192" t="s">
        <v>167</v>
      </c>
      <c r="AU289" s="192" t="s">
        <v>79</v>
      </c>
      <c r="AY289" s="20" t="s">
        <v>165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79</v>
      </c>
      <c r="BK289" s="193">
        <f>ROUND(I289*H289,2)</f>
        <v>0</v>
      </c>
      <c r="BL289" s="20" t="s">
        <v>226</v>
      </c>
      <c r="BM289" s="192" t="s">
        <v>1184</v>
      </c>
    </row>
    <row r="290" spans="1:65" s="2" customFormat="1" ht="11.25">
      <c r="A290" s="37"/>
      <c r="B290" s="38"/>
      <c r="C290" s="39"/>
      <c r="D290" s="194" t="s">
        <v>172</v>
      </c>
      <c r="E290" s="39"/>
      <c r="F290" s="195" t="s">
        <v>6576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172</v>
      </c>
      <c r="AU290" s="20" t="s">
        <v>79</v>
      </c>
    </row>
    <row r="291" spans="1:65" s="2" customFormat="1" ht="44.25" customHeight="1">
      <c r="A291" s="37"/>
      <c r="B291" s="38"/>
      <c r="C291" s="181" t="s">
        <v>706</v>
      </c>
      <c r="D291" s="181" t="s">
        <v>167</v>
      </c>
      <c r="E291" s="182" t="s">
        <v>6592</v>
      </c>
      <c r="F291" s="183" t="s">
        <v>6593</v>
      </c>
      <c r="G291" s="184" t="s">
        <v>290</v>
      </c>
      <c r="H291" s="185">
        <v>118</v>
      </c>
      <c r="I291" s="186"/>
      <c r="J291" s="187">
        <f>ROUND(I291*H291,2)</f>
        <v>0</v>
      </c>
      <c r="K291" s="183" t="s">
        <v>171</v>
      </c>
      <c r="L291" s="42"/>
      <c r="M291" s="188" t="s">
        <v>19</v>
      </c>
      <c r="N291" s="189" t="s">
        <v>41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226</v>
      </c>
      <c r="AT291" s="192" t="s">
        <v>167</v>
      </c>
      <c r="AU291" s="192" t="s">
        <v>79</v>
      </c>
      <c r="AY291" s="20" t="s">
        <v>165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79</v>
      </c>
      <c r="BK291" s="193">
        <f>ROUND(I291*H291,2)</f>
        <v>0</v>
      </c>
      <c r="BL291" s="20" t="s">
        <v>226</v>
      </c>
      <c r="BM291" s="192" t="s">
        <v>1152</v>
      </c>
    </row>
    <row r="292" spans="1:65" s="2" customFormat="1" ht="11.25">
      <c r="A292" s="37"/>
      <c r="B292" s="38"/>
      <c r="C292" s="39"/>
      <c r="D292" s="194" t="s">
        <v>172</v>
      </c>
      <c r="E292" s="39"/>
      <c r="F292" s="195" t="s">
        <v>6594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172</v>
      </c>
      <c r="AU292" s="20" t="s">
        <v>79</v>
      </c>
    </row>
    <row r="293" spans="1:65" s="13" customFormat="1" ht="11.25">
      <c r="B293" s="199"/>
      <c r="C293" s="200"/>
      <c r="D293" s="201" t="s">
        <v>181</v>
      </c>
      <c r="E293" s="202" t="s">
        <v>19</v>
      </c>
      <c r="F293" s="203" t="s">
        <v>7000</v>
      </c>
      <c r="G293" s="200"/>
      <c r="H293" s="204">
        <v>118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181</v>
      </c>
      <c r="AU293" s="210" t="s">
        <v>79</v>
      </c>
      <c r="AV293" s="13" t="s">
        <v>79</v>
      </c>
      <c r="AW293" s="13" t="s">
        <v>31</v>
      </c>
      <c r="AX293" s="13" t="s">
        <v>69</v>
      </c>
      <c r="AY293" s="210" t="s">
        <v>165</v>
      </c>
    </row>
    <row r="294" spans="1:65" s="15" customFormat="1" ht="11.25">
      <c r="B294" s="221"/>
      <c r="C294" s="222"/>
      <c r="D294" s="201" t="s">
        <v>181</v>
      </c>
      <c r="E294" s="223" t="s">
        <v>19</v>
      </c>
      <c r="F294" s="224" t="s">
        <v>184</v>
      </c>
      <c r="G294" s="222"/>
      <c r="H294" s="225">
        <v>118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181</v>
      </c>
      <c r="AU294" s="231" t="s">
        <v>79</v>
      </c>
      <c r="AV294" s="15" t="s">
        <v>88</v>
      </c>
      <c r="AW294" s="15" t="s">
        <v>31</v>
      </c>
      <c r="AX294" s="15" t="s">
        <v>73</v>
      </c>
      <c r="AY294" s="231" t="s">
        <v>165</v>
      </c>
    </row>
    <row r="295" spans="1:65" s="2" customFormat="1" ht="24.2" customHeight="1">
      <c r="A295" s="37"/>
      <c r="B295" s="38"/>
      <c r="C295" s="181" t="s">
        <v>1016</v>
      </c>
      <c r="D295" s="181" t="s">
        <v>167</v>
      </c>
      <c r="E295" s="182" t="s">
        <v>535</v>
      </c>
      <c r="F295" s="183" t="s">
        <v>536</v>
      </c>
      <c r="G295" s="184" t="s">
        <v>537</v>
      </c>
      <c r="H295" s="185">
        <v>14</v>
      </c>
      <c r="I295" s="186"/>
      <c r="J295" s="187">
        <f>ROUND(I295*H295,2)</f>
        <v>0</v>
      </c>
      <c r="K295" s="183" t="s">
        <v>171</v>
      </c>
      <c r="L295" s="42"/>
      <c r="M295" s="188" t="s">
        <v>19</v>
      </c>
      <c r="N295" s="189" t="s">
        <v>41</v>
      </c>
      <c r="O295" s="67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226</v>
      </c>
      <c r="AT295" s="192" t="s">
        <v>167</v>
      </c>
      <c r="AU295" s="192" t="s">
        <v>79</v>
      </c>
      <c r="AY295" s="20" t="s">
        <v>165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79</v>
      </c>
      <c r="BK295" s="193">
        <f>ROUND(I295*H295,2)</f>
        <v>0</v>
      </c>
      <c r="BL295" s="20" t="s">
        <v>226</v>
      </c>
      <c r="BM295" s="192" t="s">
        <v>1156</v>
      </c>
    </row>
    <row r="296" spans="1:65" s="2" customFormat="1" ht="11.25">
      <c r="A296" s="37"/>
      <c r="B296" s="38"/>
      <c r="C296" s="39"/>
      <c r="D296" s="194" t="s">
        <v>172</v>
      </c>
      <c r="E296" s="39"/>
      <c r="F296" s="195" t="s">
        <v>539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172</v>
      </c>
      <c r="AU296" s="20" t="s">
        <v>79</v>
      </c>
    </row>
    <row r="297" spans="1:65" s="13" customFormat="1" ht="11.25">
      <c r="B297" s="199"/>
      <c r="C297" s="200"/>
      <c r="D297" s="201" t="s">
        <v>181</v>
      </c>
      <c r="E297" s="202" t="s">
        <v>19</v>
      </c>
      <c r="F297" s="203" t="s">
        <v>7001</v>
      </c>
      <c r="G297" s="200"/>
      <c r="H297" s="204">
        <v>14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181</v>
      </c>
      <c r="AU297" s="210" t="s">
        <v>79</v>
      </c>
      <c r="AV297" s="13" t="s">
        <v>79</v>
      </c>
      <c r="AW297" s="13" t="s">
        <v>31</v>
      </c>
      <c r="AX297" s="13" t="s">
        <v>69</v>
      </c>
      <c r="AY297" s="210" t="s">
        <v>165</v>
      </c>
    </row>
    <row r="298" spans="1:65" s="15" customFormat="1" ht="11.25">
      <c r="B298" s="221"/>
      <c r="C298" s="222"/>
      <c r="D298" s="201" t="s">
        <v>181</v>
      </c>
      <c r="E298" s="223" t="s">
        <v>19</v>
      </c>
      <c r="F298" s="224" t="s">
        <v>184</v>
      </c>
      <c r="G298" s="222"/>
      <c r="H298" s="225">
        <v>14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181</v>
      </c>
      <c r="AU298" s="231" t="s">
        <v>79</v>
      </c>
      <c r="AV298" s="15" t="s">
        <v>88</v>
      </c>
      <c r="AW298" s="15" t="s">
        <v>31</v>
      </c>
      <c r="AX298" s="15" t="s">
        <v>73</v>
      </c>
      <c r="AY298" s="231" t="s">
        <v>165</v>
      </c>
    </row>
    <row r="299" spans="1:65" s="2" customFormat="1" ht="44.25" customHeight="1">
      <c r="A299" s="37"/>
      <c r="B299" s="38"/>
      <c r="C299" s="181" t="s">
        <v>711</v>
      </c>
      <c r="D299" s="181" t="s">
        <v>167</v>
      </c>
      <c r="E299" s="182" t="s">
        <v>7002</v>
      </c>
      <c r="F299" s="183" t="s">
        <v>7003</v>
      </c>
      <c r="G299" s="184" t="s">
        <v>290</v>
      </c>
      <c r="H299" s="185">
        <v>34</v>
      </c>
      <c r="I299" s="186"/>
      <c r="J299" s="187">
        <f>ROUND(I299*H299,2)</f>
        <v>0</v>
      </c>
      <c r="K299" s="183" t="s">
        <v>171</v>
      </c>
      <c r="L299" s="42"/>
      <c r="M299" s="188" t="s">
        <v>19</v>
      </c>
      <c r="N299" s="189" t="s">
        <v>41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226</v>
      </c>
      <c r="AT299" s="192" t="s">
        <v>167</v>
      </c>
      <c r="AU299" s="192" t="s">
        <v>79</v>
      </c>
      <c r="AY299" s="20" t="s">
        <v>165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79</v>
      </c>
      <c r="BK299" s="193">
        <f>ROUND(I299*H299,2)</f>
        <v>0</v>
      </c>
      <c r="BL299" s="20" t="s">
        <v>226</v>
      </c>
      <c r="BM299" s="192" t="s">
        <v>1161</v>
      </c>
    </row>
    <row r="300" spans="1:65" s="2" customFormat="1" ht="11.25">
      <c r="A300" s="37"/>
      <c r="B300" s="38"/>
      <c r="C300" s="39"/>
      <c r="D300" s="194" t="s">
        <v>172</v>
      </c>
      <c r="E300" s="39"/>
      <c r="F300" s="195" t="s">
        <v>7004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172</v>
      </c>
      <c r="AU300" s="20" t="s">
        <v>79</v>
      </c>
    </row>
    <row r="301" spans="1:65" s="2" customFormat="1" ht="37.9" customHeight="1">
      <c r="A301" s="37"/>
      <c r="B301" s="38"/>
      <c r="C301" s="181" t="s">
        <v>1035</v>
      </c>
      <c r="D301" s="181" t="s">
        <v>167</v>
      </c>
      <c r="E301" s="182" t="s">
        <v>6600</v>
      </c>
      <c r="F301" s="183" t="s">
        <v>6601</v>
      </c>
      <c r="G301" s="184" t="s">
        <v>537</v>
      </c>
      <c r="H301" s="185">
        <v>76</v>
      </c>
      <c r="I301" s="186"/>
      <c r="J301" s="187">
        <f>ROUND(I301*H301,2)</f>
        <v>0</v>
      </c>
      <c r="K301" s="183" t="s">
        <v>171</v>
      </c>
      <c r="L301" s="42"/>
      <c r="M301" s="188" t="s">
        <v>19</v>
      </c>
      <c r="N301" s="189" t="s">
        <v>41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226</v>
      </c>
      <c r="AT301" s="192" t="s">
        <v>167</v>
      </c>
      <c r="AU301" s="192" t="s">
        <v>79</v>
      </c>
      <c r="AY301" s="20" t="s">
        <v>165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79</v>
      </c>
      <c r="BK301" s="193">
        <f>ROUND(I301*H301,2)</f>
        <v>0</v>
      </c>
      <c r="BL301" s="20" t="s">
        <v>226</v>
      </c>
      <c r="BM301" s="192" t="s">
        <v>1168</v>
      </c>
    </row>
    <row r="302" spans="1:65" s="2" customFormat="1" ht="11.25">
      <c r="A302" s="37"/>
      <c r="B302" s="38"/>
      <c r="C302" s="39"/>
      <c r="D302" s="194" t="s">
        <v>172</v>
      </c>
      <c r="E302" s="39"/>
      <c r="F302" s="195" t="s">
        <v>6602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172</v>
      </c>
      <c r="AU302" s="20" t="s">
        <v>79</v>
      </c>
    </row>
    <row r="303" spans="1:65" s="13" customFormat="1" ht="11.25">
      <c r="B303" s="199"/>
      <c r="C303" s="200"/>
      <c r="D303" s="201" t="s">
        <v>181</v>
      </c>
      <c r="E303" s="202" t="s">
        <v>19</v>
      </c>
      <c r="F303" s="203" t="s">
        <v>7005</v>
      </c>
      <c r="G303" s="200"/>
      <c r="H303" s="204">
        <v>76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181</v>
      </c>
      <c r="AU303" s="210" t="s">
        <v>79</v>
      </c>
      <c r="AV303" s="13" t="s">
        <v>79</v>
      </c>
      <c r="AW303" s="13" t="s">
        <v>31</v>
      </c>
      <c r="AX303" s="13" t="s">
        <v>69</v>
      </c>
      <c r="AY303" s="210" t="s">
        <v>165</v>
      </c>
    </row>
    <row r="304" spans="1:65" s="15" customFormat="1" ht="11.25">
      <c r="B304" s="221"/>
      <c r="C304" s="222"/>
      <c r="D304" s="201" t="s">
        <v>181</v>
      </c>
      <c r="E304" s="223" t="s">
        <v>19</v>
      </c>
      <c r="F304" s="224" t="s">
        <v>184</v>
      </c>
      <c r="G304" s="222"/>
      <c r="H304" s="225">
        <v>76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181</v>
      </c>
      <c r="AU304" s="231" t="s">
        <v>79</v>
      </c>
      <c r="AV304" s="15" t="s">
        <v>88</v>
      </c>
      <c r="AW304" s="15" t="s">
        <v>31</v>
      </c>
      <c r="AX304" s="15" t="s">
        <v>73</v>
      </c>
      <c r="AY304" s="231" t="s">
        <v>165</v>
      </c>
    </row>
    <row r="305" spans="1:65" s="2" customFormat="1" ht="16.5" customHeight="1">
      <c r="A305" s="37"/>
      <c r="B305" s="38"/>
      <c r="C305" s="233" t="s">
        <v>717</v>
      </c>
      <c r="D305" s="233" t="s">
        <v>502</v>
      </c>
      <c r="E305" s="234" t="s">
        <v>6604</v>
      </c>
      <c r="F305" s="235" t="s">
        <v>6605</v>
      </c>
      <c r="G305" s="236" t="s">
        <v>6606</v>
      </c>
      <c r="H305" s="237">
        <v>1</v>
      </c>
      <c r="I305" s="238"/>
      <c r="J305" s="239">
        <f>ROUND(I305*H305,2)</f>
        <v>0</v>
      </c>
      <c r="K305" s="235" t="s">
        <v>3997</v>
      </c>
      <c r="L305" s="240"/>
      <c r="M305" s="241" t="s">
        <v>19</v>
      </c>
      <c r="N305" s="242" t="s">
        <v>41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297</v>
      </c>
      <c r="AT305" s="192" t="s">
        <v>502</v>
      </c>
      <c r="AU305" s="192" t="s">
        <v>79</v>
      </c>
      <c r="AY305" s="20" t="s">
        <v>165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79</v>
      </c>
      <c r="BK305" s="193">
        <f>ROUND(I305*H305,2)</f>
        <v>0</v>
      </c>
      <c r="BL305" s="20" t="s">
        <v>226</v>
      </c>
      <c r="BM305" s="192" t="s">
        <v>1174</v>
      </c>
    </row>
    <row r="306" spans="1:65" s="2" customFormat="1" ht="24.2" customHeight="1">
      <c r="A306" s="37"/>
      <c r="B306" s="38"/>
      <c r="C306" s="181" t="s">
        <v>1045</v>
      </c>
      <c r="D306" s="181" t="s">
        <v>167</v>
      </c>
      <c r="E306" s="182" t="s">
        <v>6607</v>
      </c>
      <c r="F306" s="183" t="s">
        <v>6608</v>
      </c>
      <c r="G306" s="184" t="s">
        <v>537</v>
      </c>
      <c r="H306" s="185">
        <v>48</v>
      </c>
      <c r="I306" s="186"/>
      <c r="J306" s="187">
        <f>ROUND(I306*H306,2)</f>
        <v>0</v>
      </c>
      <c r="K306" s="183" t="s">
        <v>171</v>
      </c>
      <c r="L306" s="42"/>
      <c r="M306" s="188" t="s">
        <v>19</v>
      </c>
      <c r="N306" s="189" t="s">
        <v>41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226</v>
      </c>
      <c r="AT306" s="192" t="s">
        <v>167</v>
      </c>
      <c r="AU306" s="192" t="s">
        <v>79</v>
      </c>
      <c r="AY306" s="20" t="s">
        <v>165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79</v>
      </c>
      <c r="BK306" s="193">
        <f>ROUND(I306*H306,2)</f>
        <v>0</v>
      </c>
      <c r="BL306" s="20" t="s">
        <v>226</v>
      </c>
      <c r="BM306" s="192" t="s">
        <v>1179</v>
      </c>
    </row>
    <row r="307" spans="1:65" s="2" customFormat="1" ht="11.25">
      <c r="A307" s="37"/>
      <c r="B307" s="38"/>
      <c r="C307" s="39"/>
      <c r="D307" s="194" t="s">
        <v>172</v>
      </c>
      <c r="E307" s="39"/>
      <c r="F307" s="195" t="s">
        <v>6609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172</v>
      </c>
      <c r="AU307" s="20" t="s">
        <v>79</v>
      </c>
    </row>
    <row r="308" spans="1:65" s="13" customFormat="1" ht="11.25">
      <c r="B308" s="199"/>
      <c r="C308" s="200"/>
      <c r="D308" s="201" t="s">
        <v>181</v>
      </c>
      <c r="E308" s="202" t="s">
        <v>19</v>
      </c>
      <c r="F308" s="203" t="s">
        <v>7006</v>
      </c>
      <c r="G308" s="200"/>
      <c r="H308" s="204">
        <v>48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181</v>
      </c>
      <c r="AU308" s="210" t="s">
        <v>79</v>
      </c>
      <c r="AV308" s="13" t="s">
        <v>79</v>
      </c>
      <c r="AW308" s="13" t="s">
        <v>31</v>
      </c>
      <c r="AX308" s="13" t="s">
        <v>69</v>
      </c>
      <c r="AY308" s="210" t="s">
        <v>165</v>
      </c>
    </row>
    <row r="309" spans="1:65" s="15" customFormat="1" ht="11.25">
      <c r="B309" s="221"/>
      <c r="C309" s="222"/>
      <c r="D309" s="201" t="s">
        <v>181</v>
      </c>
      <c r="E309" s="223" t="s">
        <v>19</v>
      </c>
      <c r="F309" s="224" t="s">
        <v>184</v>
      </c>
      <c r="G309" s="222"/>
      <c r="H309" s="225">
        <v>48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181</v>
      </c>
      <c r="AU309" s="231" t="s">
        <v>79</v>
      </c>
      <c r="AV309" s="15" t="s">
        <v>88</v>
      </c>
      <c r="AW309" s="15" t="s">
        <v>31</v>
      </c>
      <c r="AX309" s="15" t="s">
        <v>73</v>
      </c>
      <c r="AY309" s="231" t="s">
        <v>165</v>
      </c>
    </row>
    <row r="310" spans="1:65" s="2" customFormat="1" ht="16.5" customHeight="1">
      <c r="A310" s="37"/>
      <c r="B310" s="38"/>
      <c r="C310" s="181" t="s">
        <v>722</v>
      </c>
      <c r="D310" s="181" t="s">
        <v>167</v>
      </c>
      <c r="E310" s="182" t="s">
        <v>6615</v>
      </c>
      <c r="F310" s="183" t="s">
        <v>6616</v>
      </c>
      <c r="G310" s="184" t="s">
        <v>6606</v>
      </c>
      <c r="H310" s="185">
        <v>1</v>
      </c>
      <c r="I310" s="186"/>
      <c r="J310" s="187">
        <f>ROUND(I310*H310,2)</f>
        <v>0</v>
      </c>
      <c r="K310" s="183" t="s">
        <v>171</v>
      </c>
      <c r="L310" s="42"/>
      <c r="M310" s="188" t="s">
        <v>19</v>
      </c>
      <c r="N310" s="189" t="s">
        <v>41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226</v>
      </c>
      <c r="AT310" s="192" t="s">
        <v>167</v>
      </c>
      <c r="AU310" s="192" t="s">
        <v>79</v>
      </c>
      <c r="AY310" s="20" t="s">
        <v>165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79</v>
      </c>
      <c r="BK310" s="193">
        <f>ROUND(I310*H310,2)</f>
        <v>0</v>
      </c>
      <c r="BL310" s="20" t="s">
        <v>226</v>
      </c>
      <c r="BM310" s="192" t="s">
        <v>1189</v>
      </c>
    </row>
    <row r="311" spans="1:65" s="2" customFormat="1" ht="11.25">
      <c r="A311" s="37"/>
      <c r="B311" s="38"/>
      <c r="C311" s="39"/>
      <c r="D311" s="194" t="s">
        <v>172</v>
      </c>
      <c r="E311" s="39"/>
      <c r="F311" s="195" t="s">
        <v>6617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172</v>
      </c>
      <c r="AU311" s="20" t="s">
        <v>79</v>
      </c>
    </row>
    <row r="312" spans="1:65" s="13" customFormat="1" ht="11.25">
      <c r="B312" s="199"/>
      <c r="C312" s="200"/>
      <c r="D312" s="201" t="s">
        <v>181</v>
      </c>
      <c r="E312" s="202" t="s">
        <v>19</v>
      </c>
      <c r="F312" s="203" t="s">
        <v>6618</v>
      </c>
      <c r="G312" s="200"/>
      <c r="H312" s="204">
        <v>1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181</v>
      </c>
      <c r="AU312" s="210" t="s">
        <v>79</v>
      </c>
      <c r="AV312" s="13" t="s">
        <v>79</v>
      </c>
      <c r="AW312" s="13" t="s">
        <v>31</v>
      </c>
      <c r="AX312" s="13" t="s">
        <v>69</v>
      </c>
      <c r="AY312" s="210" t="s">
        <v>165</v>
      </c>
    </row>
    <row r="313" spans="1:65" s="15" customFormat="1" ht="11.25">
      <c r="B313" s="221"/>
      <c r="C313" s="222"/>
      <c r="D313" s="201" t="s">
        <v>181</v>
      </c>
      <c r="E313" s="223" t="s">
        <v>19</v>
      </c>
      <c r="F313" s="224" t="s">
        <v>184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181</v>
      </c>
      <c r="AU313" s="231" t="s">
        <v>79</v>
      </c>
      <c r="AV313" s="15" t="s">
        <v>88</v>
      </c>
      <c r="AW313" s="15" t="s">
        <v>31</v>
      </c>
      <c r="AX313" s="15" t="s">
        <v>73</v>
      </c>
      <c r="AY313" s="231" t="s">
        <v>165</v>
      </c>
    </row>
    <row r="314" spans="1:65" s="2" customFormat="1" ht="16.5" customHeight="1">
      <c r="A314" s="37"/>
      <c r="B314" s="38"/>
      <c r="C314" s="181" t="s">
        <v>1072</v>
      </c>
      <c r="D314" s="181" t="s">
        <v>167</v>
      </c>
      <c r="E314" s="182" t="s">
        <v>6623</v>
      </c>
      <c r="F314" s="183" t="s">
        <v>6624</v>
      </c>
      <c r="G314" s="184" t="s">
        <v>6606</v>
      </c>
      <c r="H314" s="185">
        <v>1</v>
      </c>
      <c r="I314" s="186"/>
      <c r="J314" s="187">
        <f>ROUND(I314*H314,2)</f>
        <v>0</v>
      </c>
      <c r="K314" s="183" t="s">
        <v>171</v>
      </c>
      <c r="L314" s="42"/>
      <c r="M314" s="188" t="s">
        <v>19</v>
      </c>
      <c r="N314" s="189" t="s">
        <v>41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226</v>
      </c>
      <c r="AT314" s="192" t="s">
        <v>167</v>
      </c>
      <c r="AU314" s="192" t="s">
        <v>79</v>
      </c>
      <c r="AY314" s="20" t="s">
        <v>165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79</v>
      </c>
      <c r="BK314" s="193">
        <f>ROUND(I314*H314,2)</f>
        <v>0</v>
      </c>
      <c r="BL314" s="20" t="s">
        <v>226</v>
      </c>
      <c r="BM314" s="192" t="s">
        <v>1194</v>
      </c>
    </row>
    <row r="315" spans="1:65" s="2" customFormat="1" ht="11.25">
      <c r="A315" s="37"/>
      <c r="B315" s="38"/>
      <c r="C315" s="39"/>
      <c r="D315" s="194" t="s">
        <v>172</v>
      </c>
      <c r="E315" s="39"/>
      <c r="F315" s="195" t="s">
        <v>6625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172</v>
      </c>
      <c r="AU315" s="20" t="s">
        <v>79</v>
      </c>
    </row>
    <row r="316" spans="1:65" s="13" customFormat="1" ht="11.25">
      <c r="B316" s="199"/>
      <c r="C316" s="200"/>
      <c r="D316" s="201" t="s">
        <v>181</v>
      </c>
      <c r="E316" s="202" t="s">
        <v>19</v>
      </c>
      <c r="F316" s="203" t="s">
        <v>6626</v>
      </c>
      <c r="G316" s="200"/>
      <c r="H316" s="204">
        <v>1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181</v>
      </c>
      <c r="AU316" s="210" t="s">
        <v>79</v>
      </c>
      <c r="AV316" s="13" t="s">
        <v>79</v>
      </c>
      <c r="AW316" s="13" t="s">
        <v>31</v>
      </c>
      <c r="AX316" s="13" t="s">
        <v>69</v>
      </c>
      <c r="AY316" s="210" t="s">
        <v>165</v>
      </c>
    </row>
    <row r="317" spans="1:65" s="15" customFormat="1" ht="11.25">
      <c r="B317" s="221"/>
      <c r="C317" s="222"/>
      <c r="D317" s="201" t="s">
        <v>181</v>
      </c>
      <c r="E317" s="223" t="s">
        <v>19</v>
      </c>
      <c r="F317" s="224" t="s">
        <v>184</v>
      </c>
      <c r="G317" s="222"/>
      <c r="H317" s="225">
        <v>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181</v>
      </c>
      <c r="AU317" s="231" t="s">
        <v>79</v>
      </c>
      <c r="AV317" s="15" t="s">
        <v>88</v>
      </c>
      <c r="AW317" s="15" t="s">
        <v>31</v>
      </c>
      <c r="AX317" s="15" t="s">
        <v>73</v>
      </c>
      <c r="AY317" s="231" t="s">
        <v>165</v>
      </c>
    </row>
    <row r="318" spans="1:65" s="2" customFormat="1" ht="16.5" customHeight="1">
      <c r="A318" s="37"/>
      <c r="B318" s="38"/>
      <c r="C318" s="181" t="s">
        <v>729</v>
      </c>
      <c r="D318" s="181" t="s">
        <v>167</v>
      </c>
      <c r="E318" s="182" t="s">
        <v>6627</v>
      </c>
      <c r="F318" s="183" t="s">
        <v>6628</v>
      </c>
      <c r="G318" s="184" t="s">
        <v>6606</v>
      </c>
      <c r="H318" s="185">
        <v>1</v>
      </c>
      <c r="I318" s="186"/>
      <c r="J318" s="187">
        <f>ROUND(I318*H318,2)</f>
        <v>0</v>
      </c>
      <c r="K318" s="183" t="s">
        <v>171</v>
      </c>
      <c r="L318" s="42"/>
      <c r="M318" s="188" t="s">
        <v>19</v>
      </c>
      <c r="N318" s="189" t="s">
        <v>41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226</v>
      </c>
      <c r="AT318" s="192" t="s">
        <v>167</v>
      </c>
      <c r="AU318" s="192" t="s">
        <v>79</v>
      </c>
      <c r="AY318" s="20" t="s">
        <v>165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79</v>
      </c>
      <c r="BK318" s="193">
        <f>ROUND(I318*H318,2)</f>
        <v>0</v>
      </c>
      <c r="BL318" s="20" t="s">
        <v>226</v>
      </c>
      <c r="BM318" s="192" t="s">
        <v>1200</v>
      </c>
    </row>
    <row r="319" spans="1:65" s="2" customFormat="1" ht="11.25">
      <c r="A319" s="37"/>
      <c r="B319" s="38"/>
      <c r="C319" s="39"/>
      <c r="D319" s="194" t="s">
        <v>172</v>
      </c>
      <c r="E319" s="39"/>
      <c r="F319" s="195" t="s">
        <v>6629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172</v>
      </c>
      <c r="AU319" s="20" t="s">
        <v>79</v>
      </c>
    </row>
    <row r="320" spans="1:65" s="13" customFormat="1" ht="11.25">
      <c r="B320" s="199"/>
      <c r="C320" s="200"/>
      <c r="D320" s="201" t="s">
        <v>181</v>
      </c>
      <c r="E320" s="202" t="s">
        <v>19</v>
      </c>
      <c r="F320" s="203" t="s">
        <v>6630</v>
      </c>
      <c r="G320" s="200"/>
      <c r="H320" s="204">
        <v>1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181</v>
      </c>
      <c r="AU320" s="210" t="s">
        <v>79</v>
      </c>
      <c r="AV320" s="13" t="s">
        <v>79</v>
      </c>
      <c r="AW320" s="13" t="s">
        <v>31</v>
      </c>
      <c r="AX320" s="13" t="s">
        <v>69</v>
      </c>
      <c r="AY320" s="210" t="s">
        <v>165</v>
      </c>
    </row>
    <row r="321" spans="1:65" s="15" customFormat="1" ht="11.25">
      <c r="B321" s="221"/>
      <c r="C321" s="222"/>
      <c r="D321" s="201" t="s">
        <v>181</v>
      </c>
      <c r="E321" s="223" t="s">
        <v>19</v>
      </c>
      <c r="F321" s="224" t="s">
        <v>184</v>
      </c>
      <c r="G321" s="222"/>
      <c r="H321" s="225">
        <v>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181</v>
      </c>
      <c r="AU321" s="231" t="s">
        <v>79</v>
      </c>
      <c r="AV321" s="15" t="s">
        <v>88</v>
      </c>
      <c r="AW321" s="15" t="s">
        <v>31</v>
      </c>
      <c r="AX321" s="15" t="s">
        <v>73</v>
      </c>
      <c r="AY321" s="231" t="s">
        <v>165</v>
      </c>
    </row>
    <row r="322" spans="1:65" s="2" customFormat="1" ht="49.15" customHeight="1">
      <c r="A322" s="37"/>
      <c r="B322" s="38"/>
      <c r="C322" s="181" t="s">
        <v>1094</v>
      </c>
      <c r="D322" s="181" t="s">
        <v>167</v>
      </c>
      <c r="E322" s="182" t="s">
        <v>6596</v>
      </c>
      <c r="F322" s="183" t="s">
        <v>6597</v>
      </c>
      <c r="G322" s="184" t="s">
        <v>256</v>
      </c>
      <c r="H322" s="185">
        <v>6.3</v>
      </c>
      <c r="I322" s="186"/>
      <c r="J322" s="187">
        <f>ROUND(I322*H322,2)</f>
        <v>0</v>
      </c>
      <c r="K322" s="183" t="s">
        <v>171</v>
      </c>
      <c r="L322" s="42"/>
      <c r="M322" s="188" t="s">
        <v>19</v>
      </c>
      <c r="N322" s="189" t="s">
        <v>41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226</v>
      </c>
      <c r="AT322" s="192" t="s">
        <v>167</v>
      </c>
      <c r="AU322" s="192" t="s">
        <v>79</v>
      </c>
      <c r="AY322" s="20" t="s">
        <v>165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79</v>
      </c>
      <c r="BK322" s="193">
        <f>ROUND(I322*H322,2)</f>
        <v>0</v>
      </c>
      <c r="BL322" s="20" t="s">
        <v>226</v>
      </c>
      <c r="BM322" s="192" t="s">
        <v>1206</v>
      </c>
    </row>
    <row r="323" spans="1:65" s="2" customFormat="1" ht="11.25">
      <c r="A323" s="37"/>
      <c r="B323" s="38"/>
      <c r="C323" s="39"/>
      <c r="D323" s="194" t="s">
        <v>172</v>
      </c>
      <c r="E323" s="39"/>
      <c r="F323" s="195" t="s">
        <v>6598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172</v>
      </c>
      <c r="AU323" s="20" t="s">
        <v>79</v>
      </c>
    </row>
    <row r="324" spans="1:65" s="2" customFormat="1" ht="37.9" customHeight="1">
      <c r="A324" s="37"/>
      <c r="B324" s="38"/>
      <c r="C324" s="181" t="s">
        <v>734</v>
      </c>
      <c r="D324" s="181" t="s">
        <v>167</v>
      </c>
      <c r="E324" s="182" t="s">
        <v>6135</v>
      </c>
      <c r="F324" s="183" t="s">
        <v>6136</v>
      </c>
      <c r="G324" s="184" t="s">
        <v>290</v>
      </c>
      <c r="H324" s="185">
        <v>33</v>
      </c>
      <c r="I324" s="186"/>
      <c r="J324" s="187">
        <f>ROUND(I324*H324,2)</f>
        <v>0</v>
      </c>
      <c r="K324" s="183" t="s">
        <v>171</v>
      </c>
      <c r="L324" s="42"/>
      <c r="M324" s="188" t="s">
        <v>19</v>
      </c>
      <c r="N324" s="189" t="s">
        <v>41</v>
      </c>
      <c r="O324" s="67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226</v>
      </c>
      <c r="AT324" s="192" t="s">
        <v>167</v>
      </c>
      <c r="AU324" s="192" t="s">
        <v>79</v>
      </c>
      <c r="AY324" s="20" t="s">
        <v>165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79</v>
      </c>
      <c r="BK324" s="193">
        <f>ROUND(I324*H324,2)</f>
        <v>0</v>
      </c>
      <c r="BL324" s="20" t="s">
        <v>226</v>
      </c>
      <c r="BM324" s="192" t="s">
        <v>1211</v>
      </c>
    </row>
    <row r="325" spans="1:65" s="2" customFormat="1" ht="11.25">
      <c r="A325" s="37"/>
      <c r="B325" s="38"/>
      <c r="C325" s="39"/>
      <c r="D325" s="194" t="s">
        <v>172</v>
      </c>
      <c r="E325" s="39"/>
      <c r="F325" s="195" t="s">
        <v>6137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172</v>
      </c>
      <c r="AU325" s="20" t="s">
        <v>79</v>
      </c>
    </row>
    <row r="326" spans="1:65" s="13" customFormat="1" ht="11.25">
      <c r="B326" s="199"/>
      <c r="C326" s="200"/>
      <c r="D326" s="201" t="s">
        <v>181</v>
      </c>
      <c r="E326" s="202" t="s">
        <v>19</v>
      </c>
      <c r="F326" s="203" t="s">
        <v>7007</v>
      </c>
      <c r="G326" s="200"/>
      <c r="H326" s="204">
        <v>33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181</v>
      </c>
      <c r="AU326" s="210" t="s">
        <v>79</v>
      </c>
      <c r="AV326" s="13" t="s">
        <v>79</v>
      </c>
      <c r="AW326" s="13" t="s">
        <v>31</v>
      </c>
      <c r="AX326" s="13" t="s">
        <v>69</v>
      </c>
      <c r="AY326" s="210" t="s">
        <v>165</v>
      </c>
    </row>
    <row r="327" spans="1:65" s="15" customFormat="1" ht="11.25">
      <c r="B327" s="221"/>
      <c r="C327" s="222"/>
      <c r="D327" s="201" t="s">
        <v>181</v>
      </c>
      <c r="E327" s="223" t="s">
        <v>19</v>
      </c>
      <c r="F327" s="224" t="s">
        <v>184</v>
      </c>
      <c r="G327" s="222"/>
      <c r="H327" s="225">
        <v>33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181</v>
      </c>
      <c r="AU327" s="231" t="s">
        <v>79</v>
      </c>
      <c r="AV327" s="15" t="s">
        <v>88</v>
      </c>
      <c r="AW327" s="15" t="s">
        <v>31</v>
      </c>
      <c r="AX327" s="15" t="s">
        <v>73</v>
      </c>
      <c r="AY327" s="231" t="s">
        <v>165</v>
      </c>
    </row>
    <row r="328" spans="1:65" s="2" customFormat="1" ht="16.5" customHeight="1">
      <c r="A328" s="37"/>
      <c r="B328" s="38"/>
      <c r="C328" s="181" t="s">
        <v>1129</v>
      </c>
      <c r="D328" s="181" t="s">
        <v>167</v>
      </c>
      <c r="E328" s="182" t="s">
        <v>7008</v>
      </c>
      <c r="F328" s="183" t="s">
        <v>6624</v>
      </c>
      <c r="G328" s="184" t="s">
        <v>6606</v>
      </c>
      <c r="H328" s="185">
        <v>1</v>
      </c>
      <c r="I328" s="186"/>
      <c r="J328" s="187">
        <f>ROUND(I328*H328,2)</f>
        <v>0</v>
      </c>
      <c r="K328" s="183" t="s">
        <v>171</v>
      </c>
      <c r="L328" s="42"/>
      <c r="M328" s="188" t="s">
        <v>19</v>
      </c>
      <c r="N328" s="189" t="s">
        <v>41</v>
      </c>
      <c r="O328" s="67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226</v>
      </c>
      <c r="AT328" s="192" t="s">
        <v>167</v>
      </c>
      <c r="AU328" s="192" t="s">
        <v>79</v>
      </c>
      <c r="AY328" s="20" t="s">
        <v>165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79</v>
      </c>
      <c r="BK328" s="193">
        <f>ROUND(I328*H328,2)</f>
        <v>0</v>
      </c>
      <c r="BL328" s="20" t="s">
        <v>226</v>
      </c>
      <c r="BM328" s="192" t="s">
        <v>1227</v>
      </c>
    </row>
    <row r="329" spans="1:65" s="2" customFormat="1" ht="11.25">
      <c r="A329" s="37"/>
      <c r="B329" s="38"/>
      <c r="C329" s="39"/>
      <c r="D329" s="194" t="s">
        <v>172</v>
      </c>
      <c r="E329" s="39"/>
      <c r="F329" s="195" t="s">
        <v>7009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172</v>
      </c>
      <c r="AU329" s="20" t="s">
        <v>79</v>
      </c>
    </row>
    <row r="330" spans="1:65" s="13" customFormat="1" ht="11.25">
      <c r="B330" s="199"/>
      <c r="C330" s="200"/>
      <c r="D330" s="201" t="s">
        <v>181</v>
      </c>
      <c r="E330" s="202" t="s">
        <v>19</v>
      </c>
      <c r="F330" s="203" t="s">
        <v>6626</v>
      </c>
      <c r="G330" s="200"/>
      <c r="H330" s="204">
        <v>1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181</v>
      </c>
      <c r="AU330" s="210" t="s">
        <v>79</v>
      </c>
      <c r="AV330" s="13" t="s">
        <v>79</v>
      </c>
      <c r="AW330" s="13" t="s">
        <v>31</v>
      </c>
      <c r="AX330" s="13" t="s">
        <v>69</v>
      </c>
      <c r="AY330" s="210" t="s">
        <v>165</v>
      </c>
    </row>
    <row r="331" spans="1:65" s="15" customFormat="1" ht="11.25">
      <c r="B331" s="221"/>
      <c r="C331" s="222"/>
      <c r="D331" s="201" t="s">
        <v>181</v>
      </c>
      <c r="E331" s="223" t="s">
        <v>19</v>
      </c>
      <c r="F331" s="224" t="s">
        <v>184</v>
      </c>
      <c r="G331" s="222"/>
      <c r="H331" s="225">
        <v>1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181</v>
      </c>
      <c r="AU331" s="231" t="s">
        <v>79</v>
      </c>
      <c r="AV331" s="15" t="s">
        <v>88</v>
      </c>
      <c r="AW331" s="15" t="s">
        <v>31</v>
      </c>
      <c r="AX331" s="15" t="s">
        <v>73</v>
      </c>
      <c r="AY331" s="231" t="s">
        <v>165</v>
      </c>
    </row>
    <row r="332" spans="1:65" s="2" customFormat="1" ht="16.5" customHeight="1">
      <c r="A332" s="37"/>
      <c r="B332" s="38"/>
      <c r="C332" s="181" t="s">
        <v>738</v>
      </c>
      <c r="D332" s="181" t="s">
        <v>167</v>
      </c>
      <c r="E332" s="182" t="s">
        <v>6611</v>
      </c>
      <c r="F332" s="183" t="s">
        <v>6612</v>
      </c>
      <c r="G332" s="184" t="s">
        <v>6606</v>
      </c>
      <c r="H332" s="185">
        <v>1</v>
      </c>
      <c r="I332" s="186"/>
      <c r="J332" s="187">
        <f>ROUND(I332*H332,2)</f>
        <v>0</v>
      </c>
      <c r="K332" s="183" t="s">
        <v>171</v>
      </c>
      <c r="L332" s="42"/>
      <c r="M332" s="188" t="s">
        <v>19</v>
      </c>
      <c r="N332" s="189" t="s">
        <v>41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226</v>
      </c>
      <c r="AT332" s="192" t="s">
        <v>167</v>
      </c>
      <c r="AU332" s="192" t="s">
        <v>79</v>
      </c>
      <c r="AY332" s="20" t="s">
        <v>165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226</v>
      </c>
      <c r="BM332" s="192" t="s">
        <v>1239</v>
      </c>
    </row>
    <row r="333" spans="1:65" s="2" customFormat="1" ht="11.25">
      <c r="A333" s="37"/>
      <c r="B333" s="38"/>
      <c r="C333" s="39"/>
      <c r="D333" s="194" t="s">
        <v>172</v>
      </c>
      <c r="E333" s="39"/>
      <c r="F333" s="195" t="s">
        <v>6613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172</v>
      </c>
      <c r="AU333" s="20" t="s">
        <v>79</v>
      </c>
    </row>
    <row r="334" spans="1:65" s="13" customFormat="1" ht="22.5">
      <c r="B334" s="199"/>
      <c r="C334" s="200"/>
      <c r="D334" s="201" t="s">
        <v>181</v>
      </c>
      <c r="E334" s="202" t="s">
        <v>19</v>
      </c>
      <c r="F334" s="203" t="s">
        <v>6614</v>
      </c>
      <c r="G334" s="200"/>
      <c r="H334" s="204">
        <v>1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181</v>
      </c>
      <c r="AU334" s="210" t="s">
        <v>79</v>
      </c>
      <c r="AV334" s="13" t="s">
        <v>79</v>
      </c>
      <c r="AW334" s="13" t="s">
        <v>31</v>
      </c>
      <c r="AX334" s="13" t="s">
        <v>69</v>
      </c>
      <c r="AY334" s="210" t="s">
        <v>165</v>
      </c>
    </row>
    <row r="335" spans="1:65" s="15" customFormat="1" ht="11.25">
      <c r="B335" s="221"/>
      <c r="C335" s="222"/>
      <c r="D335" s="201" t="s">
        <v>181</v>
      </c>
      <c r="E335" s="223" t="s">
        <v>19</v>
      </c>
      <c r="F335" s="224" t="s">
        <v>184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181</v>
      </c>
      <c r="AU335" s="231" t="s">
        <v>79</v>
      </c>
      <c r="AV335" s="15" t="s">
        <v>88</v>
      </c>
      <c r="AW335" s="15" t="s">
        <v>31</v>
      </c>
      <c r="AX335" s="15" t="s">
        <v>73</v>
      </c>
      <c r="AY335" s="231" t="s">
        <v>165</v>
      </c>
    </row>
    <row r="336" spans="1:65" s="2" customFormat="1" ht="55.5" customHeight="1">
      <c r="A336" s="37"/>
      <c r="B336" s="38"/>
      <c r="C336" s="181" t="s">
        <v>1141</v>
      </c>
      <c r="D336" s="181" t="s">
        <v>167</v>
      </c>
      <c r="E336" s="182" t="s">
        <v>7010</v>
      </c>
      <c r="F336" s="183" t="s">
        <v>7011</v>
      </c>
      <c r="G336" s="184" t="s">
        <v>170</v>
      </c>
      <c r="H336" s="185">
        <v>5420</v>
      </c>
      <c r="I336" s="186"/>
      <c r="J336" s="187">
        <f>ROUND(I336*H336,2)</f>
        <v>0</v>
      </c>
      <c r="K336" s="183" t="s">
        <v>171</v>
      </c>
      <c r="L336" s="42"/>
      <c r="M336" s="188" t="s">
        <v>19</v>
      </c>
      <c r="N336" s="189" t="s">
        <v>41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226</v>
      </c>
      <c r="AT336" s="192" t="s">
        <v>167</v>
      </c>
      <c r="AU336" s="192" t="s">
        <v>79</v>
      </c>
      <c r="AY336" s="20" t="s">
        <v>165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79</v>
      </c>
      <c r="BK336" s="193">
        <f>ROUND(I336*H336,2)</f>
        <v>0</v>
      </c>
      <c r="BL336" s="20" t="s">
        <v>226</v>
      </c>
      <c r="BM336" s="192" t="s">
        <v>1250</v>
      </c>
    </row>
    <row r="337" spans="1:65" s="2" customFormat="1" ht="11.25">
      <c r="A337" s="37"/>
      <c r="B337" s="38"/>
      <c r="C337" s="39"/>
      <c r="D337" s="194" t="s">
        <v>172</v>
      </c>
      <c r="E337" s="39"/>
      <c r="F337" s="195" t="s">
        <v>7012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172</v>
      </c>
      <c r="AU337" s="20" t="s">
        <v>79</v>
      </c>
    </row>
    <row r="338" spans="1:65" s="2" customFormat="1" ht="24.2" customHeight="1">
      <c r="A338" s="37"/>
      <c r="B338" s="38"/>
      <c r="C338" s="181" t="s">
        <v>744</v>
      </c>
      <c r="D338" s="181" t="s">
        <v>167</v>
      </c>
      <c r="E338" s="182" t="s">
        <v>7013</v>
      </c>
      <c r="F338" s="183" t="s">
        <v>7014</v>
      </c>
      <c r="G338" s="184" t="s">
        <v>290</v>
      </c>
      <c r="H338" s="185">
        <v>78</v>
      </c>
      <c r="I338" s="186"/>
      <c r="J338" s="187">
        <f>ROUND(I338*H338,2)</f>
        <v>0</v>
      </c>
      <c r="K338" s="183" t="s">
        <v>171</v>
      </c>
      <c r="L338" s="42"/>
      <c r="M338" s="188" t="s">
        <v>19</v>
      </c>
      <c r="N338" s="189" t="s">
        <v>41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226</v>
      </c>
      <c r="AT338" s="192" t="s">
        <v>167</v>
      </c>
      <c r="AU338" s="192" t="s">
        <v>79</v>
      </c>
      <c r="AY338" s="20" t="s">
        <v>165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79</v>
      </c>
      <c r="BK338" s="193">
        <f>ROUND(I338*H338,2)</f>
        <v>0</v>
      </c>
      <c r="BL338" s="20" t="s">
        <v>226</v>
      </c>
      <c r="BM338" s="192" t="s">
        <v>1256</v>
      </c>
    </row>
    <row r="339" spans="1:65" s="2" customFormat="1" ht="11.25">
      <c r="A339" s="37"/>
      <c r="B339" s="38"/>
      <c r="C339" s="39"/>
      <c r="D339" s="194" t="s">
        <v>172</v>
      </c>
      <c r="E339" s="39"/>
      <c r="F339" s="195" t="s">
        <v>7015</v>
      </c>
      <c r="G339" s="39"/>
      <c r="H339" s="39"/>
      <c r="I339" s="196"/>
      <c r="J339" s="39"/>
      <c r="K339" s="39"/>
      <c r="L339" s="42"/>
      <c r="M339" s="259"/>
      <c r="N339" s="260"/>
      <c r="O339" s="261"/>
      <c r="P339" s="261"/>
      <c r="Q339" s="261"/>
      <c r="R339" s="261"/>
      <c r="S339" s="261"/>
      <c r="T339" s="262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172</v>
      </c>
      <c r="AU339" s="20" t="s">
        <v>79</v>
      </c>
    </row>
    <row r="340" spans="1:65" s="2" customFormat="1" ht="6.95" customHeight="1">
      <c r="A340" s="37"/>
      <c r="B340" s="50"/>
      <c r="C340" s="51"/>
      <c r="D340" s="51"/>
      <c r="E340" s="51"/>
      <c r="F340" s="51"/>
      <c r="G340" s="51"/>
      <c r="H340" s="51"/>
      <c r="I340" s="51"/>
      <c r="J340" s="51"/>
      <c r="K340" s="51"/>
      <c r="L340" s="42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</sheetData>
  <sheetProtection algorithmName="SHA-512" hashValue="YcU2C/BOs32dLCC7GGXRjFAQ7N7QYEHD5dzGO9lhdLijANTHW+0nkUONw4lBkUos/YBVu4sXHuS/XUhOvwycew==" saltValue="slL9wNvOrjN81OQTga4SpUoVugjUbne/kLnRDtfqh2FQLSSAet6zbzLhZDwV/Ff8jvzoncvtXhZ/wN097U5Gvg==" spinCount="100000" sheet="1" objects="1" scenarios="1" formatColumns="0" formatRows="0" autoFilter="0"/>
  <autoFilter ref="C86:K339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4" r:id="rId2"/>
    <hyperlink ref="F97" r:id="rId3"/>
    <hyperlink ref="F102" r:id="rId4"/>
    <hyperlink ref="F105" r:id="rId5"/>
    <hyperlink ref="F108" r:id="rId6"/>
    <hyperlink ref="F111" r:id="rId7"/>
    <hyperlink ref="F114" r:id="rId8"/>
    <hyperlink ref="F117" r:id="rId9"/>
    <hyperlink ref="F120" r:id="rId10"/>
    <hyperlink ref="F123" r:id="rId11"/>
    <hyperlink ref="F126" r:id="rId12"/>
    <hyperlink ref="F129" r:id="rId13"/>
    <hyperlink ref="F132" r:id="rId14"/>
    <hyperlink ref="F135" r:id="rId15"/>
    <hyperlink ref="F138" r:id="rId16"/>
    <hyperlink ref="F141" r:id="rId17"/>
    <hyperlink ref="F144" r:id="rId18"/>
    <hyperlink ref="F149" r:id="rId19"/>
    <hyperlink ref="F156" r:id="rId20"/>
    <hyperlink ref="F161" r:id="rId21"/>
    <hyperlink ref="F164" r:id="rId22"/>
    <hyperlink ref="F167" r:id="rId23"/>
    <hyperlink ref="F170" r:id="rId24"/>
    <hyperlink ref="F173" r:id="rId25"/>
    <hyperlink ref="F176" r:id="rId26"/>
    <hyperlink ref="F179" r:id="rId27"/>
    <hyperlink ref="F182" r:id="rId28"/>
    <hyperlink ref="F185" r:id="rId29"/>
    <hyperlink ref="F189" r:id="rId30"/>
    <hyperlink ref="F192" r:id="rId31"/>
    <hyperlink ref="F195" r:id="rId32"/>
    <hyperlink ref="F198" r:id="rId33"/>
    <hyperlink ref="F201" r:id="rId34"/>
    <hyperlink ref="F204" r:id="rId35"/>
    <hyperlink ref="F206" r:id="rId36"/>
    <hyperlink ref="F209" r:id="rId37"/>
    <hyperlink ref="F212" r:id="rId38"/>
    <hyperlink ref="F215" r:id="rId39"/>
    <hyperlink ref="F218" r:id="rId40"/>
    <hyperlink ref="F221" r:id="rId41"/>
    <hyperlink ref="F224" r:id="rId42"/>
    <hyperlink ref="F228" r:id="rId43"/>
    <hyperlink ref="F235" r:id="rId44"/>
    <hyperlink ref="F238" r:id="rId45"/>
    <hyperlink ref="F241" r:id="rId46"/>
    <hyperlink ref="F244" r:id="rId47"/>
    <hyperlink ref="F247" r:id="rId48"/>
    <hyperlink ref="F250" r:id="rId49"/>
    <hyperlink ref="F253" r:id="rId50"/>
    <hyperlink ref="F256" r:id="rId51"/>
    <hyperlink ref="F259" r:id="rId52"/>
    <hyperlink ref="F262" r:id="rId53"/>
    <hyperlink ref="F265" r:id="rId54"/>
    <hyperlink ref="F268" r:id="rId55"/>
    <hyperlink ref="F270" r:id="rId56"/>
    <hyperlink ref="F272" r:id="rId57"/>
    <hyperlink ref="F274" r:id="rId58"/>
    <hyperlink ref="F276" r:id="rId59"/>
    <hyperlink ref="F278" r:id="rId60"/>
    <hyperlink ref="F280" r:id="rId61"/>
    <hyperlink ref="F284" r:id="rId62"/>
    <hyperlink ref="F288" r:id="rId63"/>
    <hyperlink ref="F290" r:id="rId64"/>
    <hyperlink ref="F292" r:id="rId65"/>
    <hyperlink ref="F296" r:id="rId66"/>
    <hyperlink ref="F300" r:id="rId67"/>
    <hyperlink ref="F302" r:id="rId68"/>
    <hyperlink ref="F307" r:id="rId69"/>
    <hyperlink ref="F311" r:id="rId70"/>
    <hyperlink ref="F315" r:id="rId71"/>
    <hyperlink ref="F319" r:id="rId72"/>
    <hyperlink ref="F323" r:id="rId73"/>
    <hyperlink ref="F325" r:id="rId74"/>
    <hyperlink ref="F329" r:id="rId75"/>
    <hyperlink ref="F333" r:id="rId76"/>
    <hyperlink ref="F337" r:id="rId77"/>
    <hyperlink ref="F339" r:id="rId7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416" t="s">
        <v>110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4205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8" t="s">
        <v>7016</v>
      </c>
      <c r="F11" s="419"/>
      <c r="G11" s="419"/>
      <c r="H11" s="419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19. 2. 2024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2" t="s">
        <v>19</v>
      </c>
      <c r="F29" s="422"/>
      <c r="G29" s="422"/>
      <c r="H29" s="42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39</v>
      </c>
      <c r="E35" s="115" t="s">
        <v>40</v>
      </c>
      <c r="F35" s="126">
        <f>ROUND((SUM(BE91:BE147)),  2)</f>
        <v>0</v>
      </c>
      <c r="G35" s="37"/>
      <c r="H35" s="37"/>
      <c r="I35" s="127">
        <v>0.21</v>
      </c>
      <c r="J35" s="126">
        <f>ROUND(((SUM(BE91:BE147))*I35),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41</v>
      </c>
      <c r="F36" s="126">
        <f>ROUND((SUM(BF91:BF147)),  2)</f>
        <v>0</v>
      </c>
      <c r="G36" s="37"/>
      <c r="H36" s="37"/>
      <c r="I36" s="127">
        <v>0.12</v>
      </c>
      <c r="J36" s="126">
        <f>ROUND(((SUM(BF91:BF147))*I36),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42</v>
      </c>
      <c r="F37" s="126">
        <f>ROUND((SUM(BG91:BG147)),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43</v>
      </c>
      <c r="F38" s="126">
        <f>ROUND((SUM(BH91:BH147)),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ROUND((SUM(BI91:BI147)),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23" t="str">
        <f>E7</f>
        <v>RC_STAVEBNÍ ÚPRAVY, PŘÍSTAVBA A NÁSTAVBA STÁVAJÍCÍHO OBJEKTU DOMOVA NARNIE V MORKŮVKÁCH</v>
      </c>
      <c r="F50" s="424"/>
      <c r="G50" s="424"/>
      <c r="H50" s="42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3" t="s">
        <v>110</v>
      </c>
      <c r="F52" s="425"/>
      <c r="G52" s="425"/>
      <c r="H52" s="42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4205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 xml:space="preserve">7 - Plynovod </v>
      </c>
      <c r="F54" s="425"/>
      <c r="G54" s="425"/>
      <c r="H54" s="42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19. 2. 2024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125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7017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4.85" customHeight="1">
      <c r="B66" s="149"/>
      <c r="C66" s="100"/>
      <c r="D66" s="150" t="s">
        <v>7018</v>
      </c>
      <c r="E66" s="151"/>
      <c r="F66" s="151"/>
      <c r="G66" s="151"/>
      <c r="H66" s="151"/>
      <c r="I66" s="151"/>
      <c r="J66" s="152">
        <f>J117</f>
        <v>0</v>
      </c>
      <c r="K66" s="100"/>
      <c r="L66" s="153"/>
    </row>
    <row r="67" spans="1:31" s="10" customFormat="1" ht="14.85" customHeight="1">
      <c r="B67" s="149"/>
      <c r="C67" s="100"/>
      <c r="D67" s="150" t="s">
        <v>7019</v>
      </c>
      <c r="E67" s="151"/>
      <c r="F67" s="151"/>
      <c r="G67" s="151"/>
      <c r="H67" s="151"/>
      <c r="I67" s="151"/>
      <c r="J67" s="152">
        <f>J136</f>
        <v>0</v>
      </c>
      <c r="K67" s="100"/>
      <c r="L67" s="153"/>
    </row>
    <row r="68" spans="1:31" s="9" customFormat="1" ht="24.95" customHeight="1">
      <c r="B68" s="143"/>
      <c r="C68" s="144"/>
      <c r="D68" s="145" t="s">
        <v>148</v>
      </c>
      <c r="E68" s="146"/>
      <c r="F68" s="146"/>
      <c r="G68" s="146"/>
      <c r="H68" s="146"/>
      <c r="I68" s="146"/>
      <c r="J68" s="147">
        <f>J142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7020</v>
      </c>
      <c r="E69" s="151"/>
      <c r="F69" s="151"/>
      <c r="G69" s="151"/>
      <c r="H69" s="151"/>
      <c r="I69" s="151"/>
      <c r="J69" s="152">
        <f>J143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150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423" t="str">
        <f>E7</f>
        <v>RC_STAVEBNÍ ÚPRAVY, PŘÍSTAVBA A NÁSTAVBA STÁVAJÍCÍHO OBJEKTU DOMOVA NARNIE V MORKŮVKÁCH</v>
      </c>
      <c r="F79" s="424"/>
      <c r="G79" s="424"/>
      <c r="H79" s="424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109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23" t="s">
        <v>110</v>
      </c>
      <c r="F81" s="425"/>
      <c r="G81" s="425"/>
      <c r="H81" s="42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4205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77" t="str">
        <f>E11</f>
        <v xml:space="preserve">7 - Plynovod </v>
      </c>
      <c r="F83" s="425"/>
      <c r="G83" s="425"/>
      <c r="H83" s="42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 xml:space="preserve"> </v>
      </c>
      <c r="G85" s="39"/>
      <c r="H85" s="39"/>
      <c r="I85" s="32" t="s">
        <v>23</v>
      </c>
      <c r="J85" s="62" t="str">
        <f>IF(J14="","",J14)</f>
        <v>19. 2. 2024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25</v>
      </c>
      <c r="D87" s="39"/>
      <c r="E87" s="39"/>
      <c r="F87" s="30" t="str">
        <f>E17</f>
        <v xml:space="preserve"> </v>
      </c>
      <c r="G87" s="39"/>
      <c r="H87" s="39"/>
      <c r="I87" s="32" t="s">
        <v>30</v>
      </c>
      <c r="J87" s="35" t="str">
        <f>E23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28</v>
      </c>
      <c r="D88" s="39"/>
      <c r="E88" s="39"/>
      <c r="F88" s="30" t="str">
        <f>IF(E20="","",E20)</f>
        <v>Vyplň údaj</v>
      </c>
      <c r="G88" s="39"/>
      <c r="H88" s="39"/>
      <c r="I88" s="32" t="s">
        <v>32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151</v>
      </c>
      <c r="D90" s="157" t="s">
        <v>54</v>
      </c>
      <c r="E90" s="157" t="s">
        <v>50</v>
      </c>
      <c r="F90" s="157" t="s">
        <v>51</v>
      </c>
      <c r="G90" s="157" t="s">
        <v>152</v>
      </c>
      <c r="H90" s="157" t="s">
        <v>153</v>
      </c>
      <c r="I90" s="157" t="s">
        <v>154</v>
      </c>
      <c r="J90" s="157" t="s">
        <v>113</v>
      </c>
      <c r="K90" s="158" t="s">
        <v>155</v>
      </c>
      <c r="L90" s="159"/>
      <c r="M90" s="71" t="s">
        <v>19</v>
      </c>
      <c r="N90" s="72" t="s">
        <v>39</v>
      </c>
      <c r="O90" s="72" t="s">
        <v>156</v>
      </c>
      <c r="P90" s="72" t="s">
        <v>157</v>
      </c>
      <c r="Q90" s="72" t="s">
        <v>158</v>
      </c>
      <c r="R90" s="72" t="s">
        <v>159</v>
      </c>
      <c r="S90" s="72" t="s">
        <v>160</v>
      </c>
      <c r="T90" s="73" t="s">
        <v>161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162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P92+P142</f>
        <v>0</v>
      </c>
      <c r="Q91" s="75"/>
      <c r="R91" s="162">
        <f>R92+R142</f>
        <v>9.0240000000000001E-2</v>
      </c>
      <c r="S91" s="75"/>
      <c r="T91" s="163">
        <f>T92+T142</f>
        <v>0.41620000000000001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68</v>
      </c>
      <c r="AU91" s="20" t="s">
        <v>114</v>
      </c>
      <c r="BK91" s="164">
        <f>BK92+BK142</f>
        <v>0</v>
      </c>
    </row>
    <row r="92" spans="1:65" s="12" customFormat="1" ht="25.9" customHeight="1">
      <c r="B92" s="165"/>
      <c r="C92" s="166"/>
      <c r="D92" s="167" t="s">
        <v>68</v>
      </c>
      <c r="E92" s="168" t="s">
        <v>1798</v>
      </c>
      <c r="F92" s="168" t="s">
        <v>1799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</f>
        <v>0</v>
      </c>
      <c r="Q92" s="173"/>
      <c r="R92" s="174">
        <f>R93</f>
        <v>9.0240000000000001E-2</v>
      </c>
      <c r="S92" s="173"/>
      <c r="T92" s="175">
        <f>T93</f>
        <v>0.41620000000000001</v>
      </c>
      <c r="AR92" s="176" t="s">
        <v>79</v>
      </c>
      <c r="AT92" s="177" t="s">
        <v>68</v>
      </c>
      <c r="AU92" s="177" t="s">
        <v>69</v>
      </c>
      <c r="AY92" s="176" t="s">
        <v>165</v>
      </c>
      <c r="BK92" s="178">
        <f>BK93</f>
        <v>0</v>
      </c>
    </row>
    <row r="93" spans="1:65" s="12" customFormat="1" ht="22.9" customHeight="1">
      <c r="B93" s="165"/>
      <c r="C93" s="166"/>
      <c r="D93" s="167" t="s">
        <v>68</v>
      </c>
      <c r="E93" s="179" t="s">
        <v>7021</v>
      </c>
      <c r="F93" s="179" t="s">
        <v>7022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P94+SUM(P95:P117)+P136</f>
        <v>0</v>
      </c>
      <c r="Q93" s="173"/>
      <c r="R93" s="174">
        <f>R94+SUM(R95:R117)+R136</f>
        <v>9.0240000000000001E-2</v>
      </c>
      <c r="S93" s="173"/>
      <c r="T93" s="175">
        <f>T94+SUM(T95:T117)+T136</f>
        <v>0.41620000000000001</v>
      </c>
      <c r="AR93" s="176" t="s">
        <v>79</v>
      </c>
      <c r="AT93" s="177" t="s">
        <v>68</v>
      </c>
      <c r="AU93" s="177" t="s">
        <v>73</v>
      </c>
      <c r="AY93" s="176" t="s">
        <v>165</v>
      </c>
      <c r="BK93" s="178">
        <f>BK94+SUM(BK95:BK117)+BK136</f>
        <v>0</v>
      </c>
    </row>
    <row r="94" spans="1:65" s="2" customFormat="1" ht="33" customHeight="1">
      <c r="A94" s="37"/>
      <c r="B94" s="38"/>
      <c r="C94" s="181" t="s">
        <v>73</v>
      </c>
      <c r="D94" s="181" t="s">
        <v>167</v>
      </c>
      <c r="E94" s="182" t="s">
        <v>7023</v>
      </c>
      <c r="F94" s="183" t="s">
        <v>7024</v>
      </c>
      <c r="G94" s="184" t="s">
        <v>170</v>
      </c>
      <c r="H94" s="185">
        <v>1</v>
      </c>
      <c r="I94" s="186"/>
      <c r="J94" s="187">
        <f>ROUND(I94*H94,2)</f>
        <v>0</v>
      </c>
      <c r="K94" s="183" t="s">
        <v>171</v>
      </c>
      <c r="L94" s="42"/>
      <c r="M94" s="188" t="s">
        <v>19</v>
      </c>
      <c r="N94" s="189" t="s">
        <v>41</v>
      </c>
      <c r="O94" s="67"/>
      <c r="P94" s="190">
        <f>O94*H94</f>
        <v>0</v>
      </c>
      <c r="Q94" s="190">
        <v>1.47E-3</v>
      </c>
      <c r="R94" s="190">
        <f>Q94*H94</f>
        <v>1.47E-3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226</v>
      </c>
      <c r="AT94" s="192" t="s">
        <v>167</v>
      </c>
      <c r="AU94" s="192" t="s">
        <v>79</v>
      </c>
      <c r="AY94" s="20" t="s">
        <v>165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79</v>
      </c>
      <c r="BK94" s="193">
        <f>ROUND(I94*H94,2)</f>
        <v>0</v>
      </c>
      <c r="BL94" s="20" t="s">
        <v>226</v>
      </c>
      <c r="BM94" s="192" t="s">
        <v>7025</v>
      </c>
    </row>
    <row r="95" spans="1:65" s="2" customFormat="1" ht="11.25">
      <c r="A95" s="37"/>
      <c r="B95" s="38"/>
      <c r="C95" s="39"/>
      <c r="D95" s="194" t="s">
        <v>172</v>
      </c>
      <c r="E95" s="39"/>
      <c r="F95" s="195" t="s">
        <v>7026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172</v>
      </c>
      <c r="AU95" s="20" t="s">
        <v>79</v>
      </c>
    </row>
    <row r="96" spans="1:65" s="2" customFormat="1" ht="33" customHeight="1">
      <c r="A96" s="37"/>
      <c r="B96" s="38"/>
      <c r="C96" s="181" t="s">
        <v>79</v>
      </c>
      <c r="D96" s="181" t="s">
        <v>167</v>
      </c>
      <c r="E96" s="182" t="s">
        <v>7027</v>
      </c>
      <c r="F96" s="183" t="s">
        <v>7028</v>
      </c>
      <c r="G96" s="184" t="s">
        <v>170</v>
      </c>
      <c r="H96" s="185">
        <v>5</v>
      </c>
      <c r="I96" s="186"/>
      <c r="J96" s="187">
        <f>ROUND(I96*H96,2)</f>
        <v>0</v>
      </c>
      <c r="K96" s="183" t="s">
        <v>171</v>
      </c>
      <c r="L96" s="42"/>
      <c r="M96" s="188" t="s">
        <v>19</v>
      </c>
      <c r="N96" s="189" t="s">
        <v>41</v>
      </c>
      <c r="O96" s="67"/>
      <c r="P96" s="190">
        <f>O96*H96</f>
        <v>0</v>
      </c>
      <c r="Q96" s="190">
        <v>2.7000000000000001E-3</v>
      </c>
      <c r="R96" s="190">
        <f>Q96*H96</f>
        <v>1.3500000000000002E-2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226</v>
      </c>
      <c r="AT96" s="192" t="s">
        <v>167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226</v>
      </c>
      <c r="BM96" s="192" t="s">
        <v>7029</v>
      </c>
    </row>
    <row r="97" spans="1:65" s="2" customFormat="1" ht="11.25">
      <c r="A97" s="37"/>
      <c r="B97" s="38"/>
      <c r="C97" s="39"/>
      <c r="D97" s="194" t="s">
        <v>172</v>
      </c>
      <c r="E97" s="39"/>
      <c r="F97" s="195" t="s">
        <v>7030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172</v>
      </c>
      <c r="AU97" s="20" t="s">
        <v>79</v>
      </c>
    </row>
    <row r="98" spans="1:65" s="2" customFormat="1" ht="24.2" customHeight="1">
      <c r="A98" s="37"/>
      <c r="B98" s="38"/>
      <c r="C98" s="181" t="s">
        <v>85</v>
      </c>
      <c r="D98" s="181" t="s">
        <v>167</v>
      </c>
      <c r="E98" s="182" t="s">
        <v>7031</v>
      </c>
      <c r="F98" s="183" t="s">
        <v>7032</v>
      </c>
      <c r="G98" s="184" t="s">
        <v>170</v>
      </c>
      <c r="H98" s="185">
        <v>28</v>
      </c>
      <c r="I98" s="186"/>
      <c r="J98" s="187">
        <f>ROUND(I98*H98,2)</f>
        <v>0</v>
      </c>
      <c r="K98" s="183" t="s">
        <v>171</v>
      </c>
      <c r="L98" s="42"/>
      <c r="M98" s="188" t="s">
        <v>19</v>
      </c>
      <c r="N98" s="189" t="s">
        <v>41</v>
      </c>
      <c r="O98" s="67"/>
      <c r="P98" s="190">
        <f>O98*H98</f>
        <v>0</v>
      </c>
      <c r="Q98" s="190">
        <v>1.1E-4</v>
      </c>
      <c r="R98" s="190">
        <f>Q98*H98</f>
        <v>3.0800000000000003E-3</v>
      </c>
      <c r="S98" s="190">
        <v>2.15E-3</v>
      </c>
      <c r="T98" s="191">
        <f>S98*H98</f>
        <v>6.0200000000000004E-2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226</v>
      </c>
      <c r="AT98" s="192" t="s">
        <v>167</v>
      </c>
      <c r="AU98" s="192" t="s">
        <v>79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226</v>
      </c>
      <c r="BM98" s="192" t="s">
        <v>7033</v>
      </c>
    </row>
    <row r="99" spans="1:65" s="2" customFormat="1" ht="11.25">
      <c r="A99" s="37"/>
      <c r="B99" s="38"/>
      <c r="C99" s="39"/>
      <c r="D99" s="194" t="s">
        <v>172</v>
      </c>
      <c r="E99" s="39"/>
      <c r="F99" s="195" t="s">
        <v>7034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172</v>
      </c>
      <c r="AU99" s="20" t="s">
        <v>79</v>
      </c>
    </row>
    <row r="100" spans="1:65" s="2" customFormat="1" ht="24.2" customHeight="1">
      <c r="A100" s="37"/>
      <c r="B100" s="38"/>
      <c r="C100" s="181" t="s">
        <v>88</v>
      </c>
      <c r="D100" s="181" t="s">
        <v>167</v>
      </c>
      <c r="E100" s="182" t="s">
        <v>7035</v>
      </c>
      <c r="F100" s="183" t="s">
        <v>7036</v>
      </c>
      <c r="G100" s="184" t="s">
        <v>4304</v>
      </c>
      <c r="H100" s="185">
        <v>1</v>
      </c>
      <c r="I100" s="186"/>
      <c r="J100" s="187">
        <f>ROUND(I100*H100,2)</f>
        <v>0</v>
      </c>
      <c r="K100" s="183" t="s">
        <v>171</v>
      </c>
      <c r="L100" s="42"/>
      <c r="M100" s="188" t="s">
        <v>19</v>
      </c>
      <c r="N100" s="189" t="s">
        <v>41</v>
      </c>
      <c r="O100" s="67"/>
      <c r="P100" s="190">
        <f>O100*H100</f>
        <v>0</v>
      </c>
      <c r="Q100" s="190">
        <v>3.3800000000000002E-3</v>
      </c>
      <c r="R100" s="190">
        <f>Q100*H100</f>
        <v>3.3800000000000002E-3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226</v>
      </c>
      <c r="AT100" s="192" t="s">
        <v>167</v>
      </c>
      <c r="AU100" s="192" t="s">
        <v>79</v>
      </c>
      <c r="AY100" s="20" t="s">
        <v>165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226</v>
      </c>
      <c r="BM100" s="192" t="s">
        <v>7037</v>
      </c>
    </row>
    <row r="101" spans="1:65" s="2" customFormat="1" ht="11.25">
      <c r="A101" s="37"/>
      <c r="B101" s="38"/>
      <c r="C101" s="39"/>
      <c r="D101" s="194" t="s">
        <v>172</v>
      </c>
      <c r="E101" s="39"/>
      <c r="F101" s="195" t="s">
        <v>7038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172</v>
      </c>
      <c r="AU101" s="20" t="s">
        <v>79</v>
      </c>
    </row>
    <row r="102" spans="1:65" s="2" customFormat="1" ht="24.2" customHeight="1">
      <c r="A102" s="37"/>
      <c r="B102" s="38"/>
      <c r="C102" s="181" t="s">
        <v>91</v>
      </c>
      <c r="D102" s="181" t="s">
        <v>167</v>
      </c>
      <c r="E102" s="182" t="s">
        <v>7039</v>
      </c>
      <c r="F102" s="183" t="s">
        <v>7040</v>
      </c>
      <c r="G102" s="184" t="s">
        <v>170</v>
      </c>
      <c r="H102" s="185">
        <v>24</v>
      </c>
      <c r="I102" s="186"/>
      <c r="J102" s="187">
        <f>ROUND(I102*H102,2)</f>
        <v>0</v>
      </c>
      <c r="K102" s="183" t="s">
        <v>171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7.1000000000000002E-4</v>
      </c>
      <c r="R102" s="190">
        <f>Q102*H102</f>
        <v>1.704E-2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226</v>
      </c>
      <c r="AT102" s="192" t="s">
        <v>167</v>
      </c>
      <c r="AU102" s="192" t="s">
        <v>79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226</v>
      </c>
      <c r="BM102" s="192" t="s">
        <v>7041</v>
      </c>
    </row>
    <row r="103" spans="1:65" s="2" customFormat="1" ht="11.25">
      <c r="A103" s="37"/>
      <c r="B103" s="38"/>
      <c r="C103" s="39"/>
      <c r="D103" s="194" t="s">
        <v>172</v>
      </c>
      <c r="E103" s="39"/>
      <c r="F103" s="195" t="s">
        <v>7042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172</v>
      </c>
      <c r="AU103" s="20" t="s">
        <v>79</v>
      </c>
    </row>
    <row r="104" spans="1:65" s="2" customFormat="1" ht="33" customHeight="1">
      <c r="A104" s="37"/>
      <c r="B104" s="38"/>
      <c r="C104" s="181" t="s">
        <v>94</v>
      </c>
      <c r="D104" s="181" t="s">
        <v>167</v>
      </c>
      <c r="E104" s="182" t="s">
        <v>7043</v>
      </c>
      <c r="F104" s="183" t="s">
        <v>7044</v>
      </c>
      <c r="G104" s="184" t="s">
        <v>290</v>
      </c>
      <c r="H104" s="185">
        <v>2</v>
      </c>
      <c r="I104" s="186"/>
      <c r="J104" s="187">
        <f>ROUND(I104*H104,2)</f>
        <v>0</v>
      </c>
      <c r="K104" s="183" t="s">
        <v>171</v>
      </c>
      <c r="L104" s="42"/>
      <c r="M104" s="188" t="s">
        <v>19</v>
      </c>
      <c r="N104" s="189" t="s">
        <v>41</v>
      </c>
      <c r="O104" s="67"/>
      <c r="P104" s="190">
        <f>O104*H104</f>
        <v>0</v>
      </c>
      <c r="Q104" s="190">
        <v>2.4000000000000001E-4</v>
      </c>
      <c r="R104" s="190">
        <f>Q104*H104</f>
        <v>4.8000000000000001E-4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226</v>
      </c>
      <c r="AT104" s="192" t="s">
        <v>167</v>
      </c>
      <c r="AU104" s="192" t="s">
        <v>79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226</v>
      </c>
      <c r="BM104" s="192" t="s">
        <v>7045</v>
      </c>
    </row>
    <row r="105" spans="1:65" s="2" customFormat="1" ht="11.25">
      <c r="A105" s="37"/>
      <c r="B105" s="38"/>
      <c r="C105" s="39"/>
      <c r="D105" s="194" t="s">
        <v>172</v>
      </c>
      <c r="E105" s="39"/>
      <c r="F105" s="195" t="s">
        <v>7046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172</v>
      </c>
      <c r="AU105" s="20" t="s">
        <v>79</v>
      </c>
    </row>
    <row r="106" spans="1:65" s="2" customFormat="1" ht="33" customHeight="1">
      <c r="A106" s="37"/>
      <c r="B106" s="38"/>
      <c r="C106" s="181" t="s">
        <v>97</v>
      </c>
      <c r="D106" s="181" t="s">
        <v>167</v>
      </c>
      <c r="E106" s="182" t="s">
        <v>7047</v>
      </c>
      <c r="F106" s="183" t="s">
        <v>7048</v>
      </c>
      <c r="G106" s="184" t="s">
        <v>290</v>
      </c>
      <c r="H106" s="185">
        <v>1</v>
      </c>
      <c r="I106" s="186"/>
      <c r="J106" s="187">
        <f>ROUND(I106*H106,2)</f>
        <v>0</v>
      </c>
      <c r="K106" s="183" t="s">
        <v>171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3.8000000000000002E-4</v>
      </c>
      <c r="R106" s="190">
        <f>Q106*H106</f>
        <v>3.8000000000000002E-4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226</v>
      </c>
      <c r="AT106" s="192" t="s">
        <v>167</v>
      </c>
      <c r="AU106" s="192" t="s">
        <v>79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226</v>
      </c>
      <c r="BM106" s="192" t="s">
        <v>7049</v>
      </c>
    </row>
    <row r="107" spans="1:65" s="2" customFormat="1" ht="11.25">
      <c r="A107" s="37"/>
      <c r="B107" s="38"/>
      <c r="C107" s="39"/>
      <c r="D107" s="194" t="s">
        <v>172</v>
      </c>
      <c r="E107" s="39"/>
      <c r="F107" s="195" t="s">
        <v>7050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172</v>
      </c>
      <c r="AU107" s="20" t="s">
        <v>79</v>
      </c>
    </row>
    <row r="108" spans="1:65" s="2" customFormat="1" ht="33" customHeight="1">
      <c r="A108" s="37"/>
      <c r="B108" s="38"/>
      <c r="C108" s="181" t="s">
        <v>192</v>
      </c>
      <c r="D108" s="181" t="s">
        <v>167</v>
      </c>
      <c r="E108" s="182" t="s">
        <v>7051</v>
      </c>
      <c r="F108" s="183" t="s">
        <v>7052</v>
      </c>
      <c r="G108" s="184" t="s">
        <v>290</v>
      </c>
      <c r="H108" s="185">
        <v>1</v>
      </c>
      <c r="I108" s="186"/>
      <c r="J108" s="187">
        <f>ROUND(I108*H108,2)</f>
        <v>0</v>
      </c>
      <c r="K108" s="183" t="s">
        <v>171</v>
      </c>
      <c r="L108" s="42"/>
      <c r="M108" s="188" t="s">
        <v>19</v>
      </c>
      <c r="N108" s="189" t="s">
        <v>41</v>
      </c>
      <c r="O108" s="67"/>
      <c r="P108" s="190">
        <f>O108*H108</f>
        <v>0</v>
      </c>
      <c r="Q108" s="190">
        <v>6.0999999999999997E-4</v>
      </c>
      <c r="R108" s="190">
        <f>Q108*H108</f>
        <v>6.0999999999999997E-4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226</v>
      </c>
      <c r="AT108" s="192" t="s">
        <v>167</v>
      </c>
      <c r="AU108" s="192" t="s">
        <v>79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226</v>
      </c>
      <c r="BM108" s="192" t="s">
        <v>7053</v>
      </c>
    </row>
    <row r="109" spans="1:65" s="2" customFormat="1" ht="11.25">
      <c r="A109" s="37"/>
      <c r="B109" s="38"/>
      <c r="C109" s="39"/>
      <c r="D109" s="194" t="s">
        <v>172</v>
      </c>
      <c r="E109" s="39"/>
      <c r="F109" s="195" t="s">
        <v>7054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172</v>
      </c>
      <c r="AU109" s="20" t="s">
        <v>79</v>
      </c>
    </row>
    <row r="110" spans="1:65" s="2" customFormat="1" ht="24.2" customHeight="1">
      <c r="A110" s="37"/>
      <c r="B110" s="38"/>
      <c r="C110" s="181" t="s">
        <v>211</v>
      </c>
      <c r="D110" s="181" t="s">
        <v>167</v>
      </c>
      <c r="E110" s="182" t="s">
        <v>5275</v>
      </c>
      <c r="F110" s="183" t="s">
        <v>5276</v>
      </c>
      <c r="G110" s="184" t="s">
        <v>537</v>
      </c>
      <c r="H110" s="185">
        <v>3</v>
      </c>
      <c r="I110" s="186"/>
      <c r="J110" s="187">
        <f>ROUND(I110*H110,2)</f>
        <v>0</v>
      </c>
      <c r="K110" s="183" t="s">
        <v>171</v>
      </c>
      <c r="L110" s="42"/>
      <c r="M110" s="188" t="s">
        <v>19</v>
      </c>
      <c r="N110" s="189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226</v>
      </c>
      <c r="AT110" s="192" t="s">
        <v>167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226</v>
      </c>
      <c r="BM110" s="192" t="s">
        <v>7055</v>
      </c>
    </row>
    <row r="111" spans="1:65" s="2" customFormat="1" ht="11.25">
      <c r="A111" s="37"/>
      <c r="B111" s="38"/>
      <c r="C111" s="39"/>
      <c r="D111" s="194" t="s">
        <v>172</v>
      </c>
      <c r="E111" s="39"/>
      <c r="F111" s="195" t="s">
        <v>5278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172</v>
      </c>
      <c r="AU111" s="20" t="s">
        <v>79</v>
      </c>
    </row>
    <row r="112" spans="1:65" s="13" customFormat="1" ht="11.25">
      <c r="B112" s="199"/>
      <c r="C112" s="200"/>
      <c r="D112" s="201" t="s">
        <v>181</v>
      </c>
      <c r="E112" s="202" t="s">
        <v>19</v>
      </c>
      <c r="F112" s="203" t="s">
        <v>7056</v>
      </c>
      <c r="G112" s="200"/>
      <c r="H112" s="204">
        <v>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181</v>
      </c>
      <c r="AU112" s="210" t="s">
        <v>79</v>
      </c>
      <c r="AV112" s="13" t="s">
        <v>79</v>
      </c>
      <c r="AW112" s="13" t="s">
        <v>31</v>
      </c>
      <c r="AX112" s="13" t="s">
        <v>73</v>
      </c>
      <c r="AY112" s="210" t="s">
        <v>165</v>
      </c>
    </row>
    <row r="113" spans="1:65" s="2" customFormat="1" ht="55.5" customHeight="1">
      <c r="A113" s="37"/>
      <c r="B113" s="38"/>
      <c r="C113" s="233" t="s">
        <v>202</v>
      </c>
      <c r="D113" s="233" t="s">
        <v>502</v>
      </c>
      <c r="E113" s="234" t="s">
        <v>7057</v>
      </c>
      <c r="F113" s="235" t="s">
        <v>7058</v>
      </c>
      <c r="G113" s="236" t="s">
        <v>3143</v>
      </c>
      <c r="H113" s="237">
        <v>1</v>
      </c>
      <c r="I113" s="238"/>
      <c r="J113" s="239">
        <f>ROUND(I113*H113,2)</f>
        <v>0</v>
      </c>
      <c r="K113" s="235" t="s">
        <v>531</v>
      </c>
      <c r="L113" s="240"/>
      <c r="M113" s="241" t="s">
        <v>19</v>
      </c>
      <c r="N113" s="242" t="s">
        <v>41</v>
      </c>
      <c r="O113" s="67"/>
      <c r="P113" s="190">
        <f>O113*H113</f>
        <v>0</v>
      </c>
      <c r="Q113" s="190">
        <v>0.05</v>
      </c>
      <c r="R113" s="190">
        <f>Q113*H113</f>
        <v>0.05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297</v>
      </c>
      <c r="AT113" s="192" t="s">
        <v>502</v>
      </c>
      <c r="AU113" s="192" t="s">
        <v>79</v>
      </c>
      <c r="AY113" s="20" t="s">
        <v>165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226</v>
      </c>
      <c r="BM113" s="192" t="s">
        <v>7059</v>
      </c>
    </row>
    <row r="114" spans="1:65" s="2" customFormat="1" ht="19.5">
      <c r="A114" s="37"/>
      <c r="B114" s="38"/>
      <c r="C114" s="39"/>
      <c r="D114" s="201" t="s">
        <v>353</v>
      </c>
      <c r="E114" s="39"/>
      <c r="F114" s="232" t="s">
        <v>7060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353</v>
      </c>
      <c r="AU114" s="20" t="s">
        <v>79</v>
      </c>
    </row>
    <row r="115" spans="1:65" s="2" customFormat="1" ht="49.15" customHeight="1">
      <c r="A115" s="37"/>
      <c r="B115" s="38"/>
      <c r="C115" s="181" t="s">
        <v>223</v>
      </c>
      <c r="D115" s="181" t="s">
        <v>167</v>
      </c>
      <c r="E115" s="182" t="s">
        <v>7061</v>
      </c>
      <c r="F115" s="183" t="s">
        <v>7062</v>
      </c>
      <c r="G115" s="184" t="s">
        <v>256</v>
      </c>
      <c r="H115" s="185">
        <v>0.09</v>
      </c>
      <c r="I115" s="186"/>
      <c r="J115" s="187">
        <f>ROUND(I115*H115,2)</f>
        <v>0</v>
      </c>
      <c r="K115" s="183" t="s">
        <v>171</v>
      </c>
      <c r="L115" s="42"/>
      <c r="M115" s="188" t="s">
        <v>19</v>
      </c>
      <c r="N115" s="189" t="s">
        <v>41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226</v>
      </c>
      <c r="AT115" s="192" t="s">
        <v>167</v>
      </c>
      <c r="AU115" s="192" t="s">
        <v>79</v>
      </c>
      <c r="AY115" s="20" t="s">
        <v>165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226</v>
      </c>
      <c r="BM115" s="192" t="s">
        <v>7063</v>
      </c>
    </row>
    <row r="116" spans="1:65" s="2" customFormat="1" ht="11.25">
      <c r="A116" s="37"/>
      <c r="B116" s="38"/>
      <c r="C116" s="39"/>
      <c r="D116" s="194" t="s">
        <v>172</v>
      </c>
      <c r="E116" s="39"/>
      <c r="F116" s="195" t="s">
        <v>7064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172</v>
      </c>
      <c r="AU116" s="20" t="s">
        <v>79</v>
      </c>
    </row>
    <row r="117" spans="1:65" s="12" customFormat="1" ht="20.85" customHeight="1">
      <c r="B117" s="165"/>
      <c r="C117" s="166"/>
      <c r="D117" s="167" t="s">
        <v>68</v>
      </c>
      <c r="E117" s="179" t="s">
        <v>7065</v>
      </c>
      <c r="F117" s="179" t="s">
        <v>7066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SUM(P118:P135)</f>
        <v>0</v>
      </c>
      <c r="Q117" s="173"/>
      <c r="R117" s="174">
        <f>SUM(R118:R135)</f>
        <v>0</v>
      </c>
      <c r="S117" s="173"/>
      <c r="T117" s="175">
        <f>SUM(T118:T135)</f>
        <v>0.35599999999999998</v>
      </c>
      <c r="AR117" s="176" t="s">
        <v>73</v>
      </c>
      <c r="AT117" s="177" t="s">
        <v>68</v>
      </c>
      <c r="AU117" s="177" t="s">
        <v>79</v>
      </c>
      <c r="AY117" s="176" t="s">
        <v>165</v>
      </c>
      <c r="BK117" s="178">
        <f>SUM(BK118:BK135)</f>
        <v>0</v>
      </c>
    </row>
    <row r="118" spans="1:65" s="2" customFormat="1" ht="55.5" customHeight="1">
      <c r="A118" s="37"/>
      <c r="B118" s="38"/>
      <c r="C118" s="181" t="s">
        <v>8</v>
      </c>
      <c r="D118" s="181" t="s">
        <v>167</v>
      </c>
      <c r="E118" s="182" t="s">
        <v>4242</v>
      </c>
      <c r="F118" s="183" t="s">
        <v>4243</v>
      </c>
      <c r="G118" s="184" t="s">
        <v>290</v>
      </c>
      <c r="H118" s="185">
        <v>1</v>
      </c>
      <c r="I118" s="186"/>
      <c r="J118" s="187">
        <f>ROUND(I118*H118,2)</f>
        <v>0</v>
      </c>
      <c r="K118" s="183" t="s">
        <v>171</v>
      </c>
      <c r="L118" s="42"/>
      <c r="M118" s="188" t="s">
        <v>19</v>
      </c>
      <c r="N118" s="189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4.0000000000000001E-3</v>
      </c>
      <c r="T118" s="191">
        <f>S118*H118</f>
        <v>4.0000000000000001E-3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88</v>
      </c>
      <c r="AT118" s="192" t="s">
        <v>167</v>
      </c>
      <c r="AU118" s="192" t="s">
        <v>85</v>
      </c>
      <c r="AY118" s="20" t="s">
        <v>165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88</v>
      </c>
      <c r="BM118" s="192" t="s">
        <v>234</v>
      </c>
    </row>
    <row r="119" spans="1:65" s="2" customFormat="1" ht="11.25">
      <c r="A119" s="37"/>
      <c r="B119" s="38"/>
      <c r="C119" s="39"/>
      <c r="D119" s="194" t="s">
        <v>172</v>
      </c>
      <c r="E119" s="39"/>
      <c r="F119" s="195" t="s">
        <v>4245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172</v>
      </c>
      <c r="AU119" s="20" t="s">
        <v>85</v>
      </c>
    </row>
    <row r="120" spans="1:65" s="2" customFormat="1" ht="55.5" customHeight="1">
      <c r="A120" s="37"/>
      <c r="B120" s="38"/>
      <c r="C120" s="181" t="s">
        <v>240</v>
      </c>
      <c r="D120" s="181" t="s">
        <v>167</v>
      </c>
      <c r="E120" s="182" t="s">
        <v>4250</v>
      </c>
      <c r="F120" s="183" t="s">
        <v>4251</v>
      </c>
      <c r="G120" s="184" t="s">
        <v>290</v>
      </c>
      <c r="H120" s="185">
        <v>3</v>
      </c>
      <c r="I120" s="186"/>
      <c r="J120" s="187">
        <f>ROUND(I120*H120,2)</f>
        <v>0</v>
      </c>
      <c r="K120" s="183" t="s">
        <v>171</v>
      </c>
      <c r="L120" s="42"/>
      <c r="M120" s="188" t="s">
        <v>19</v>
      </c>
      <c r="N120" s="189" t="s">
        <v>41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1.2E-2</v>
      </c>
      <c r="T120" s="191">
        <f>S120*H120</f>
        <v>3.6000000000000004E-2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88</v>
      </c>
      <c r="AT120" s="192" t="s">
        <v>167</v>
      </c>
      <c r="AU120" s="192" t="s">
        <v>85</v>
      </c>
      <c r="AY120" s="20" t="s">
        <v>165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88</v>
      </c>
      <c r="BM120" s="192" t="s">
        <v>7067</v>
      </c>
    </row>
    <row r="121" spans="1:65" s="2" customFormat="1" ht="11.25">
      <c r="A121" s="37"/>
      <c r="B121" s="38"/>
      <c r="C121" s="39"/>
      <c r="D121" s="194" t="s">
        <v>172</v>
      </c>
      <c r="E121" s="39"/>
      <c r="F121" s="195" t="s">
        <v>4253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172</v>
      </c>
      <c r="AU121" s="20" t="s">
        <v>85</v>
      </c>
    </row>
    <row r="122" spans="1:65" s="2" customFormat="1" ht="55.5" customHeight="1">
      <c r="A122" s="37"/>
      <c r="B122" s="38"/>
      <c r="C122" s="181" t="s">
        <v>214</v>
      </c>
      <c r="D122" s="181" t="s">
        <v>167</v>
      </c>
      <c r="E122" s="182" t="s">
        <v>7068</v>
      </c>
      <c r="F122" s="183" t="s">
        <v>7069</v>
      </c>
      <c r="G122" s="184" t="s">
        <v>290</v>
      </c>
      <c r="H122" s="185">
        <v>1</v>
      </c>
      <c r="I122" s="186"/>
      <c r="J122" s="187">
        <f>ROUND(I122*H122,2)</f>
        <v>0</v>
      </c>
      <c r="K122" s="183" t="s">
        <v>171</v>
      </c>
      <c r="L122" s="42"/>
      <c r="M122" s="188" t="s">
        <v>19</v>
      </c>
      <c r="N122" s="189" t="s">
        <v>41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1.6E-2</v>
      </c>
      <c r="T122" s="191">
        <f>S122*H122</f>
        <v>1.6E-2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88</v>
      </c>
      <c r="AT122" s="192" t="s">
        <v>167</v>
      </c>
      <c r="AU122" s="192" t="s">
        <v>85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88</v>
      </c>
      <c r="BM122" s="192" t="s">
        <v>7070</v>
      </c>
    </row>
    <row r="123" spans="1:65" s="2" customFormat="1" ht="11.25">
      <c r="A123" s="37"/>
      <c r="B123" s="38"/>
      <c r="C123" s="39"/>
      <c r="D123" s="194" t="s">
        <v>172</v>
      </c>
      <c r="E123" s="39"/>
      <c r="F123" s="195" t="s">
        <v>7071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172</v>
      </c>
      <c r="AU123" s="20" t="s">
        <v>85</v>
      </c>
    </row>
    <row r="124" spans="1:65" s="2" customFormat="1" ht="37.9" customHeight="1">
      <c r="A124" s="37"/>
      <c r="B124" s="38"/>
      <c r="C124" s="181" t="s">
        <v>238</v>
      </c>
      <c r="D124" s="181" t="s">
        <v>167</v>
      </c>
      <c r="E124" s="182" t="s">
        <v>7072</v>
      </c>
      <c r="F124" s="183" t="s">
        <v>7073</v>
      </c>
      <c r="G124" s="184" t="s">
        <v>170</v>
      </c>
      <c r="H124" s="185">
        <v>30</v>
      </c>
      <c r="I124" s="186"/>
      <c r="J124" s="187">
        <f>ROUND(I124*H124,2)</f>
        <v>0</v>
      </c>
      <c r="K124" s="183" t="s">
        <v>171</v>
      </c>
      <c r="L124" s="42"/>
      <c r="M124" s="188" t="s">
        <v>19</v>
      </c>
      <c r="N124" s="189" t="s">
        <v>41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0.01</v>
      </c>
      <c r="T124" s="191">
        <f>S124*H124</f>
        <v>0.3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88</v>
      </c>
      <c r="AT124" s="192" t="s">
        <v>167</v>
      </c>
      <c r="AU124" s="192" t="s">
        <v>85</v>
      </c>
      <c r="AY124" s="20" t="s">
        <v>165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88</v>
      </c>
      <c r="BM124" s="192" t="s">
        <v>284</v>
      </c>
    </row>
    <row r="125" spans="1:65" s="2" customFormat="1" ht="11.25">
      <c r="A125" s="37"/>
      <c r="B125" s="38"/>
      <c r="C125" s="39"/>
      <c r="D125" s="194" t="s">
        <v>172</v>
      </c>
      <c r="E125" s="39"/>
      <c r="F125" s="195" t="s">
        <v>7074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172</v>
      </c>
      <c r="AU125" s="20" t="s">
        <v>85</v>
      </c>
    </row>
    <row r="126" spans="1:65" s="2" customFormat="1" ht="37.9" customHeight="1">
      <c r="A126" s="37"/>
      <c r="B126" s="38"/>
      <c r="C126" s="181" t="s">
        <v>226</v>
      </c>
      <c r="D126" s="181" t="s">
        <v>167</v>
      </c>
      <c r="E126" s="182" t="s">
        <v>1734</v>
      </c>
      <c r="F126" s="183" t="s">
        <v>1735</v>
      </c>
      <c r="G126" s="184" t="s">
        <v>256</v>
      </c>
      <c r="H126" s="185">
        <v>0.41599999999999998</v>
      </c>
      <c r="I126" s="186"/>
      <c r="J126" s="187">
        <f>ROUND(I126*H126,2)</f>
        <v>0</v>
      </c>
      <c r="K126" s="183" t="s">
        <v>171</v>
      </c>
      <c r="L126" s="42"/>
      <c r="M126" s="188" t="s">
        <v>19</v>
      </c>
      <c r="N126" s="189" t="s">
        <v>41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88</v>
      </c>
      <c r="AT126" s="192" t="s">
        <v>167</v>
      </c>
      <c r="AU126" s="192" t="s">
        <v>85</v>
      </c>
      <c r="AY126" s="20" t="s">
        <v>165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88</v>
      </c>
      <c r="BM126" s="192" t="s">
        <v>7075</v>
      </c>
    </row>
    <row r="127" spans="1:65" s="2" customFormat="1" ht="11.25">
      <c r="A127" s="37"/>
      <c r="B127" s="38"/>
      <c r="C127" s="39"/>
      <c r="D127" s="194" t="s">
        <v>172</v>
      </c>
      <c r="E127" s="39"/>
      <c r="F127" s="195" t="s">
        <v>1737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172</v>
      </c>
      <c r="AU127" s="20" t="s">
        <v>85</v>
      </c>
    </row>
    <row r="128" spans="1:65" s="2" customFormat="1" ht="33" customHeight="1">
      <c r="A128" s="37"/>
      <c r="B128" s="38"/>
      <c r="C128" s="181" t="s">
        <v>269</v>
      </c>
      <c r="D128" s="181" t="s">
        <v>167</v>
      </c>
      <c r="E128" s="182" t="s">
        <v>1738</v>
      </c>
      <c r="F128" s="183" t="s">
        <v>1739</v>
      </c>
      <c r="G128" s="184" t="s">
        <v>256</v>
      </c>
      <c r="H128" s="185">
        <v>0.41599999999999998</v>
      </c>
      <c r="I128" s="186"/>
      <c r="J128" s="187">
        <f>ROUND(I128*H128,2)</f>
        <v>0</v>
      </c>
      <c r="K128" s="183" t="s">
        <v>171</v>
      </c>
      <c r="L128" s="42"/>
      <c r="M128" s="188" t="s">
        <v>19</v>
      </c>
      <c r="N128" s="189" t="s">
        <v>41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88</v>
      </c>
      <c r="AT128" s="192" t="s">
        <v>167</v>
      </c>
      <c r="AU128" s="192" t="s">
        <v>85</v>
      </c>
      <c r="AY128" s="20" t="s">
        <v>165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88</v>
      </c>
      <c r="BM128" s="192" t="s">
        <v>7076</v>
      </c>
    </row>
    <row r="129" spans="1:65" s="2" customFormat="1" ht="11.25">
      <c r="A129" s="37"/>
      <c r="B129" s="38"/>
      <c r="C129" s="39"/>
      <c r="D129" s="194" t="s">
        <v>172</v>
      </c>
      <c r="E129" s="39"/>
      <c r="F129" s="195" t="s">
        <v>1741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172</v>
      </c>
      <c r="AU129" s="20" t="s">
        <v>85</v>
      </c>
    </row>
    <row r="130" spans="1:65" s="2" customFormat="1" ht="44.25" customHeight="1">
      <c r="A130" s="37"/>
      <c r="B130" s="38"/>
      <c r="C130" s="181" t="s">
        <v>281</v>
      </c>
      <c r="D130" s="181" t="s">
        <v>167</v>
      </c>
      <c r="E130" s="182" t="s">
        <v>1743</v>
      </c>
      <c r="F130" s="183" t="s">
        <v>1744</v>
      </c>
      <c r="G130" s="184" t="s">
        <v>256</v>
      </c>
      <c r="H130" s="185">
        <v>10.4</v>
      </c>
      <c r="I130" s="186"/>
      <c r="J130" s="187">
        <f>ROUND(I130*H130,2)</f>
        <v>0</v>
      </c>
      <c r="K130" s="183" t="s">
        <v>171</v>
      </c>
      <c r="L130" s="42"/>
      <c r="M130" s="188" t="s">
        <v>19</v>
      </c>
      <c r="N130" s="189" t="s">
        <v>41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88</v>
      </c>
      <c r="AT130" s="192" t="s">
        <v>167</v>
      </c>
      <c r="AU130" s="192" t="s">
        <v>85</v>
      </c>
      <c r="AY130" s="20" t="s">
        <v>165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88</v>
      </c>
      <c r="BM130" s="192" t="s">
        <v>7077</v>
      </c>
    </row>
    <row r="131" spans="1:65" s="2" customFormat="1" ht="11.25">
      <c r="A131" s="37"/>
      <c r="B131" s="38"/>
      <c r="C131" s="39"/>
      <c r="D131" s="194" t="s">
        <v>172</v>
      </c>
      <c r="E131" s="39"/>
      <c r="F131" s="195" t="s">
        <v>1746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172</v>
      </c>
      <c r="AU131" s="20" t="s">
        <v>85</v>
      </c>
    </row>
    <row r="132" spans="1:65" s="2" customFormat="1" ht="19.5">
      <c r="A132" s="37"/>
      <c r="B132" s="38"/>
      <c r="C132" s="39"/>
      <c r="D132" s="201" t="s">
        <v>353</v>
      </c>
      <c r="E132" s="39"/>
      <c r="F132" s="232" t="s">
        <v>4332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353</v>
      </c>
      <c r="AU132" s="20" t="s">
        <v>85</v>
      </c>
    </row>
    <row r="133" spans="1:65" s="13" customFormat="1" ht="11.25">
      <c r="B133" s="199"/>
      <c r="C133" s="200"/>
      <c r="D133" s="201" t="s">
        <v>181</v>
      </c>
      <c r="E133" s="200"/>
      <c r="F133" s="203" t="s">
        <v>7078</v>
      </c>
      <c r="G133" s="200"/>
      <c r="H133" s="204">
        <v>10.4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181</v>
      </c>
      <c r="AU133" s="210" t="s">
        <v>85</v>
      </c>
      <c r="AV133" s="13" t="s">
        <v>79</v>
      </c>
      <c r="AW133" s="13" t="s">
        <v>4</v>
      </c>
      <c r="AX133" s="13" t="s">
        <v>73</v>
      </c>
      <c r="AY133" s="210" t="s">
        <v>165</v>
      </c>
    </row>
    <row r="134" spans="1:65" s="2" customFormat="1" ht="37.9" customHeight="1">
      <c r="A134" s="37"/>
      <c r="B134" s="38"/>
      <c r="C134" s="181" t="s">
        <v>287</v>
      </c>
      <c r="D134" s="181" t="s">
        <v>167</v>
      </c>
      <c r="E134" s="182" t="s">
        <v>4334</v>
      </c>
      <c r="F134" s="183" t="s">
        <v>4335</v>
      </c>
      <c r="G134" s="184" t="s">
        <v>256</v>
      </c>
      <c r="H134" s="185">
        <v>0.41599999999999998</v>
      </c>
      <c r="I134" s="186"/>
      <c r="J134" s="187">
        <f>ROUND(I134*H134,2)</f>
        <v>0</v>
      </c>
      <c r="K134" s="183" t="s">
        <v>171</v>
      </c>
      <c r="L134" s="42"/>
      <c r="M134" s="188" t="s">
        <v>19</v>
      </c>
      <c r="N134" s="189" t="s">
        <v>41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88</v>
      </c>
      <c r="AT134" s="192" t="s">
        <v>167</v>
      </c>
      <c r="AU134" s="192" t="s">
        <v>85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88</v>
      </c>
      <c r="BM134" s="192" t="s">
        <v>7079</v>
      </c>
    </row>
    <row r="135" spans="1:65" s="2" customFormat="1" ht="11.25">
      <c r="A135" s="37"/>
      <c r="B135" s="38"/>
      <c r="C135" s="39"/>
      <c r="D135" s="194" t="s">
        <v>172</v>
      </c>
      <c r="E135" s="39"/>
      <c r="F135" s="195" t="s">
        <v>4337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172</v>
      </c>
      <c r="AU135" s="20" t="s">
        <v>85</v>
      </c>
    </row>
    <row r="136" spans="1:65" s="12" customFormat="1" ht="20.85" customHeight="1">
      <c r="B136" s="165"/>
      <c r="C136" s="166"/>
      <c r="D136" s="167" t="s">
        <v>68</v>
      </c>
      <c r="E136" s="179" t="s">
        <v>7080</v>
      </c>
      <c r="F136" s="179" t="s">
        <v>7081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SUM(P137:P141)</f>
        <v>0</v>
      </c>
      <c r="Q136" s="173"/>
      <c r="R136" s="174">
        <f>SUM(R137:R141)</f>
        <v>3.0000000000000003E-4</v>
      </c>
      <c r="S136" s="173"/>
      <c r="T136" s="175">
        <f>SUM(T137:T141)</f>
        <v>0</v>
      </c>
      <c r="AR136" s="176" t="s">
        <v>73</v>
      </c>
      <c r="AT136" s="177" t="s">
        <v>68</v>
      </c>
      <c r="AU136" s="177" t="s">
        <v>79</v>
      </c>
      <c r="AY136" s="176" t="s">
        <v>165</v>
      </c>
      <c r="BK136" s="178">
        <f>SUM(BK137:BK141)</f>
        <v>0</v>
      </c>
    </row>
    <row r="137" spans="1:65" s="2" customFormat="1" ht="37.9" customHeight="1">
      <c r="A137" s="37"/>
      <c r="B137" s="38"/>
      <c r="C137" s="181" t="s">
        <v>294</v>
      </c>
      <c r="D137" s="181" t="s">
        <v>167</v>
      </c>
      <c r="E137" s="182" t="s">
        <v>7082</v>
      </c>
      <c r="F137" s="183" t="s">
        <v>7083</v>
      </c>
      <c r="G137" s="184" t="s">
        <v>170</v>
      </c>
      <c r="H137" s="185">
        <v>6</v>
      </c>
      <c r="I137" s="186"/>
      <c r="J137" s="187">
        <f>ROUND(I137*H137,2)</f>
        <v>0</v>
      </c>
      <c r="K137" s="183" t="s">
        <v>171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2.0000000000000002E-5</v>
      </c>
      <c r="R137" s="190">
        <f>Q137*H137</f>
        <v>1.2000000000000002E-4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88</v>
      </c>
      <c r="AT137" s="192" t="s">
        <v>167</v>
      </c>
      <c r="AU137" s="192" t="s">
        <v>85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88</v>
      </c>
      <c r="BM137" s="192" t="s">
        <v>324</v>
      </c>
    </row>
    <row r="138" spans="1:65" s="2" customFormat="1" ht="11.25">
      <c r="A138" s="37"/>
      <c r="B138" s="38"/>
      <c r="C138" s="39"/>
      <c r="D138" s="194" t="s">
        <v>172</v>
      </c>
      <c r="E138" s="39"/>
      <c r="F138" s="195" t="s">
        <v>7084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172</v>
      </c>
      <c r="AU138" s="20" t="s">
        <v>85</v>
      </c>
    </row>
    <row r="139" spans="1:65" s="2" customFormat="1" ht="33" customHeight="1">
      <c r="A139" s="37"/>
      <c r="B139" s="38"/>
      <c r="C139" s="181" t="s">
        <v>7</v>
      </c>
      <c r="D139" s="181" t="s">
        <v>167</v>
      </c>
      <c r="E139" s="182" t="s">
        <v>7085</v>
      </c>
      <c r="F139" s="183" t="s">
        <v>7086</v>
      </c>
      <c r="G139" s="184" t="s">
        <v>170</v>
      </c>
      <c r="H139" s="185">
        <v>6</v>
      </c>
      <c r="I139" s="186"/>
      <c r="J139" s="187">
        <f>ROUND(I139*H139,2)</f>
        <v>0</v>
      </c>
      <c r="K139" s="183" t="s">
        <v>171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3.0000000000000001E-5</v>
      </c>
      <c r="R139" s="190">
        <f>Q139*H139</f>
        <v>1.8000000000000001E-4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88</v>
      </c>
      <c r="AT139" s="192" t="s">
        <v>167</v>
      </c>
      <c r="AU139" s="192" t="s">
        <v>85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88</v>
      </c>
      <c r="BM139" s="192" t="s">
        <v>7087</v>
      </c>
    </row>
    <row r="140" spans="1:65" s="2" customFormat="1" ht="11.25">
      <c r="A140" s="37"/>
      <c r="B140" s="38"/>
      <c r="C140" s="39"/>
      <c r="D140" s="194" t="s">
        <v>172</v>
      </c>
      <c r="E140" s="39"/>
      <c r="F140" s="195" t="s">
        <v>7088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172</v>
      </c>
      <c r="AU140" s="20" t="s">
        <v>85</v>
      </c>
    </row>
    <row r="141" spans="1:65" s="2" customFormat="1" ht="16.5" customHeight="1">
      <c r="A141" s="37"/>
      <c r="B141" s="38"/>
      <c r="C141" s="181" t="s">
        <v>309</v>
      </c>
      <c r="D141" s="181" t="s">
        <v>167</v>
      </c>
      <c r="E141" s="182" t="s">
        <v>7089</v>
      </c>
      <c r="F141" s="183" t="s">
        <v>7090</v>
      </c>
      <c r="G141" s="184" t="s">
        <v>502</v>
      </c>
      <c r="H141" s="185">
        <v>2.5</v>
      </c>
      <c r="I141" s="186"/>
      <c r="J141" s="187">
        <f>ROUND(I141*H141,2)</f>
        <v>0</v>
      </c>
      <c r="K141" s="183" t="s">
        <v>3997</v>
      </c>
      <c r="L141" s="42"/>
      <c r="M141" s="188" t="s">
        <v>19</v>
      </c>
      <c r="N141" s="189" t="s">
        <v>41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88</v>
      </c>
      <c r="AT141" s="192" t="s">
        <v>167</v>
      </c>
      <c r="AU141" s="192" t="s">
        <v>85</v>
      </c>
      <c r="AY141" s="20" t="s">
        <v>165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88</v>
      </c>
      <c r="BM141" s="192" t="s">
        <v>335</v>
      </c>
    </row>
    <row r="142" spans="1:65" s="12" customFormat="1" ht="25.9" customHeight="1">
      <c r="B142" s="165"/>
      <c r="C142" s="166"/>
      <c r="D142" s="167" t="s">
        <v>68</v>
      </c>
      <c r="E142" s="168" t="s">
        <v>502</v>
      </c>
      <c r="F142" s="168" t="s">
        <v>4157</v>
      </c>
      <c r="G142" s="166"/>
      <c r="H142" s="166"/>
      <c r="I142" s="169"/>
      <c r="J142" s="170">
        <f>BK142</f>
        <v>0</v>
      </c>
      <c r="K142" s="166"/>
      <c r="L142" s="171"/>
      <c r="M142" s="172"/>
      <c r="N142" s="173"/>
      <c r="O142" s="173"/>
      <c r="P142" s="174">
        <f>P143</f>
        <v>0</v>
      </c>
      <c r="Q142" s="173"/>
      <c r="R142" s="174">
        <f>R143</f>
        <v>0</v>
      </c>
      <c r="S142" s="173"/>
      <c r="T142" s="175">
        <f>T143</f>
        <v>0</v>
      </c>
      <c r="AR142" s="176" t="s">
        <v>85</v>
      </c>
      <c r="AT142" s="177" t="s">
        <v>68</v>
      </c>
      <c r="AU142" s="177" t="s">
        <v>69</v>
      </c>
      <c r="AY142" s="176" t="s">
        <v>165</v>
      </c>
      <c r="BK142" s="178">
        <f>BK143</f>
        <v>0</v>
      </c>
    </row>
    <row r="143" spans="1:65" s="12" customFormat="1" ht="22.9" customHeight="1">
      <c r="B143" s="165"/>
      <c r="C143" s="166"/>
      <c r="D143" s="167" t="s">
        <v>68</v>
      </c>
      <c r="E143" s="179" t="s">
        <v>7091</v>
      </c>
      <c r="F143" s="179" t="s">
        <v>7092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SUM(P144:P147)</f>
        <v>0</v>
      </c>
      <c r="Q143" s="173"/>
      <c r="R143" s="174">
        <f>SUM(R144:R147)</f>
        <v>0</v>
      </c>
      <c r="S143" s="173"/>
      <c r="T143" s="175">
        <f>SUM(T144:T147)</f>
        <v>0</v>
      </c>
      <c r="AR143" s="176" t="s">
        <v>85</v>
      </c>
      <c r="AT143" s="177" t="s">
        <v>68</v>
      </c>
      <c r="AU143" s="177" t="s">
        <v>73</v>
      </c>
      <c r="AY143" s="176" t="s">
        <v>165</v>
      </c>
      <c r="BK143" s="178">
        <f>SUM(BK144:BK147)</f>
        <v>0</v>
      </c>
    </row>
    <row r="144" spans="1:65" s="2" customFormat="1" ht="24.2" customHeight="1">
      <c r="A144" s="37"/>
      <c r="B144" s="38"/>
      <c r="C144" s="181" t="s">
        <v>315</v>
      </c>
      <c r="D144" s="181" t="s">
        <v>167</v>
      </c>
      <c r="E144" s="182" t="s">
        <v>7093</v>
      </c>
      <c r="F144" s="183" t="s">
        <v>7094</v>
      </c>
      <c r="G144" s="184" t="s">
        <v>290</v>
      </c>
      <c r="H144" s="185">
        <v>1</v>
      </c>
      <c r="I144" s="186"/>
      <c r="J144" s="187">
        <f>ROUND(I144*H144,2)</f>
        <v>0</v>
      </c>
      <c r="K144" s="183" t="s">
        <v>171</v>
      </c>
      <c r="L144" s="42"/>
      <c r="M144" s="188" t="s">
        <v>19</v>
      </c>
      <c r="N144" s="189" t="s">
        <v>41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452</v>
      </c>
      <c r="AT144" s="192" t="s">
        <v>167</v>
      </c>
      <c r="AU144" s="192" t="s">
        <v>79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452</v>
      </c>
      <c r="BM144" s="192" t="s">
        <v>7095</v>
      </c>
    </row>
    <row r="145" spans="1:65" s="2" customFormat="1" ht="11.25">
      <c r="A145" s="37"/>
      <c r="B145" s="38"/>
      <c r="C145" s="39"/>
      <c r="D145" s="194" t="s">
        <v>172</v>
      </c>
      <c r="E145" s="39"/>
      <c r="F145" s="195" t="s">
        <v>7096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172</v>
      </c>
      <c r="AU145" s="20" t="s">
        <v>79</v>
      </c>
    </row>
    <row r="146" spans="1:65" s="2" customFormat="1" ht="24.2" customHeight="1">
      <c r="A146" s="37"/>
      <c r="B146" s="38"/>
      <c r="C146" s="181" t="s">
        <v>234</v>
      </c>
      <c r="D146" s="181" t="s">
        <v>167</v>
      </c>
      <c r="E146" s="182" t="s">
        <v>7097</v>
      </c>
      <c r="F146" s="183" t="s">
        <v>7098</v>
      </c>
      <c r="G146" s="184" t="s">
        <v>7099</v>
      </c>
      <c r="H146" s="185">
        <v>3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452</v>
      </c>
      <c r="AT146" s="192" t="s">
        <v>167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452</v>
      </c>
      <c r="BM146" s="192" t="s">
        <v>7100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7101</v>
      </c>
      <c r="G147" s="39"/>
      <c r="H147" s="39"/>
      <c r="I147" s="196"/>
      <c r="J147" s="39"/>
      <c r="K147" s="39"/>
      <c r="L147" s="42"/>
      <c r="M147" s="259"/>
      <c r="N147" s="260"/>
      <c r="O147" s="261"/>
      <c r="P147" s="261"/>
      <c r="Q147" s="261"/>
      <c r="R147" s="261"/>
      <c r="S147" s="261"/>
      <c r="T147" s="26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79</v>
      </c>
    </row>
    <row r="148" spans="1:65" s="2" customFormat="1" ht="6.95" customHeight="1">
      <c r="A148" s="37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42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algorithmName="SHA-512" hashValue="OJyBOMey8Kpn171JPkq5ASPqQlU6s7fVUBB4Xuf5MwW0o0pExkIoUE7bLH5Og0DMFZzbS+FtKEmKRVkdJuwtKg==" saltValue="DYasvXqtd9LM5QPeeL9yz8cTlngNgcKhk5GF/DItnGbP5RrzGWtUjh+oiPSpRrT6xFano+U7IkNOnhRI578cbw==" spinCount="100000" sheet="1" objects="1" scenarios="1" formatColumns="0" formatRows="0" autoFilter="0"/>
  <autoFilter ref="C90:K14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7" r:id="rId2"/>
    <hyperlink ref="F99" r:id="rId3"/>
    <hyperlink ref="F101" r:id="rId4"/>
    <hyperlink ref="F103" r:id="rId5"/>
    <hyperlink ref="F105" r:id="rId6"/>
    <hyperlink ref="F107" r:id="rId7"/>
    <hyperlink ref="F109" r:id="rId8"/>
    <hyperlink ref="F111" r:id="rId9"/>
    <hyperlink ref="F116" r:id="rId10"/>
    <hyperlink ref="F119" r:id="rId11"/>
    <hyperlink ref="F121" r:id="rId12"/>
    <hyperlink ref="F123" r:id="rId13"/>
    <hyperlink ref="F125" r:id="rId14"/>
    <hyperlink ref="F127" r:id="rId15"/>
    <hyperlink ref="F129" r:id="rId16"/>
    <hyperlink ref="F131" r:id="rId17"/>
    <hyperlink ref="F135" r:id="rId18"/>
    <hyperlink ref="F138" r:id="rId19"/>
    <hyperlink ref="F140" r:id="rId20"/>
    <hyperlink ref="F145" r:id="rId21"/>
    <hyperlink ref="F147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8" t="s">
        <v>7102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19. 2. 2024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0" t="str">
        <f>'Rekapitulace stavby'!E14</f>
        <v>Vyplň údaj</v>
      </c>
      <c r="F18" s="421"/>
      <c r="G18" s="421"/>
      <c r="H18" s="421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22" t="s">
        <v>34</v>
      </c>
      <c r="F27" s="422"/>
      <c r="G27" s="422"/>
      <c r="H27" s="42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ROUND(J89,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39</v>
      </c>
      <c r="E33" s="115" t="s">
        <v>40</v>
      </c>
      <c r="F33" s="126">
        <f>ROUND((SUM(BE89:BE198)),  2)</f>
        <v>0</v>
      </c>
      <c r="G33" s="37"/>
      <c r="H33" s="37"/>
      <c r="I33" s="127">
        <v>0.21</v>
      </c>
      <c r="J33" s="126">
        <f>ROUND(((SUM(BE89:BE198))*I33),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41</v>
      </c>
      <c r="F34" s="126">
        <f>ROUND((SUM(BF89:BF198)),  2)</f>
        <v>0</v>
      </c>
      <c r="G34" s="37"/>
      <c r="H34" s="37"/>
      <c r="I34" s="127">
        <v>0.12</v>
      </c>
      <c r="J34" s="126">
        <f>ROUND(((SUM(BF89:BF198))*I34),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42</v>
      </c>
      <c r="F35" s="126">
        <f>ROUND((SUM(BG89:BG198)),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43</v>
      </c>
      <c r="F36" s="126">
        <f>ROUND((SUM(BH89:BH198)),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44</v>
      </c>
      <c r="F37" s="126">
        <f>ROUND((SUM(BI89:BI198)),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23" t="str">
        <f>E7</f>
        <v>RC_STAVEBNÍ ÚPRAVY, PŘÍSTAVBA A NÁSTAVBA STÁVAJÍCÍHO OBJEKTU DOMOVA NARNIE V MORKŮVKÁCH</v>
      </c>
      <c r="F48" s="424"/>
      <c r="G48" s="424"/>
      <c r="H48" s="424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2 - IO 100 Zpevněné plochy</v>
      </c>
      <c r="F50" s="425"/>
      <c r="G50" s="425"/>
      <c r="H50" s="42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115</v>
      </c>
      <c r="E60" s="146"/>
      <c r="F60" s="146"/>
      <c r="G60" s="146"/>
      <c r="H60" s="146"/>
      <c r="I60" s="146"/>
      <c r="J60" s="147">
        <f>J90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116</v>
      </c>
      <c r="E61" s="151"/>
      <c r="F61" s="151"/>
      <c r="G61" s="151"/>
      <c r="H61" s="151"/>
      <c r="I61" s="151"/>
      <c r="J61" s="152">
        <f>J91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120</v>
      </c>
      <c r="E62" s="151"/>
      <c r="F62" s="151"/>
      <c r="G62" s="151"/>
      <c r="H62" s="151"/>
      <c r="I62" s="151"/>
      <c r="J62" s="152">
        <f>J109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7103</v>
      </c>
      <c r="E63" s="151"/>
      <c r="F63" s="151"/>
      <c r="G63" s="151"/>
      <c r="H63" s="151"/>
      <c r="I63" s="151"/>
      <c r="J63" s="152">
        <f>J113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122</v>
      </c>
      <c r="E64" s="151"/>
      <c r="F64" s="151"/>
      <c r="G64" s="151"/>
      <c r="H64" s="151"/>
      <c r="I64" s="151"/>
      <c r="J64" s="152">
        <f>J132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7104</v>
      </c>
      <c r="E65" s="151"/>
      <c r="F65" s="151"/>
      <c r="G65" s="151"/>
      <c r="H65" s="151"/>
      <c r="I65" s="151"/>
      <c r="J65" s="152">
        <f>J143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123</v>
      </c>
      <c r="E66" s="151"/>
      <c r="F66" s="151"/>
      <c r="G66" s="151"/>
      <c r="H66" s="151"/>
      <c r="I66" s="151"/>
      <c r="J66" s="152">
        <f>J165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124</v>
      </c>
      <c r="E67" s="151"/>
      <c r="F67" s="151"/>
      <c r="G67" s="151"/>
      <c r="H67" s="151"/>
      <c r="I67" s="151"/>
      <c r="J67" s="152">
        <f>J174</f>
        <v>0</v>
      </c>
      <c r="K67" s="100"/>
      <c r="L67" s="153"/>
    </row>
    <row r="68" spans="1:31" s="9" customFormat="1" ht="24.95" customHeight="1">
      <c r="B68" s="143"/>
      <c r="C68" s="144"/>
      <c r="D68" s="145" t="s">
        <v>125</v>
      </c>
      <c r="E68" s="146"/>
      <c r="F68" s="146"/>
      <c r="G68" s="146"/>
      <c r="H68" s="146"/>
      <c r="I68" s="146"/>
      <c r="J68" s="147">
        <f>J177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7105</v>
      </c>
      <c r="E69" s="151"/>
      <c r="F69" s="151"/>
      <c r="G69" s="151"/>
      <c r="H69" s="151"/>
      <c r="I69" s="151"/>
      <c r="J69" s="152">
        <f>J178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150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423" t="str">
        <f>E7</f>
        <v>RC_STAVEBNÍ ÚPRAVY, PŘÍSTAVBA A NÁSTAVBA STÁVAJÍCÍHO OBJEKTU DOMOVA NARNIE V MORKŮVKÁCH</v>
      </c>
      <c r="F79" s="424"/>
      <c r="G79" s="424"/>
      <c r="H79" s="424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109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77" t="str">
        <f>E9</f>
        <v>2 - IO 100 Zpevněné plochy</v>
      </c>
      <c r="F81" s="425"/>
      <c r="G81" s="425"/>
      <c r="H81" s="42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 xml:space="preserve"> </v>
      </c>
      <c r="G83" s="39"/>
      <c r="H83" s="39"/>
      <c r="I83" s="32" t="s">
        <v>23</v>
      </c>
      <c r="J83" s="62" t="str">
        <f>IF(J12="","",J12)</f>
        <v>19. 2. 2024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25</v>
      </c>
      <c r="D85" s="39"/>
      <c r="E85" s="39"/>
      <c r="F85" s="30" t="str">
        <f>E15</f>
        <v xml:space="preserve"> </v>
      </c>
      <c r="G85" s="39"/>
      <c r="H85" s="39"/>
      <c r="I85" s="32" t="s">
        <v>30</v>
      </c>
      <c r="J85" s="35" t="str">
        <f>E21</f>
        <v xml:space="preserve"> 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28</v>
      </c>
      <c r="D86" s="39"/>
      <c r="E86" s="39"/>
      <c r="F86" s="30" t="str">
        <f>IF(E18="","",E18)</f>
        <v>Vyplň údaj</v>
      </c>
      <c r="G86" s="39"/>
      <c r="H86" s="39"/>
      <c r="I86" s="32" t="s">
        <v>32</v>
      </c>
      <c r="J86" s="35" t="str">
        <f>E24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151</v>
      </c>
      <c r="D88" s="157" t="s">
        <v>54</v>
      </c>
      <c r="E88" s="157" t="s">
        <v>50</v>
      </c>
      <c r="F88" s="157" t="s">
        <v>51</v>
      </c>
      <c r="G88" s="157" t="s">
        <v>152</v>
      </c>
      <c r="H88" s="157" t="s">
        <v>153</v>
      </c>
      <c r="I88" s="157" t="s">
        <v>154</v>
      </c>
      <c r="J88" s="157" t="s">
        <v>113</v>
      </c>
      <c r="K88" s="158" t="s">
        <v>155</v>
      </c>
      <c r="L88" s="159"/>
      <c r="M88" s="71" t="s">
        <v>19</v>
      </c>
      <c r="N88" s="72" t="s">
        <v>39</v>
      </c>
      <c r="O88" s="72" t="s">
        <v>156</v>
      </c>
      <c r="P88" s="72" t="s">
        <v>157</v>
      </c>
      <c r="Q88" s="72" t="s">
        <v>158</v>
      </c>
      <c r="R88" s="72" t="s">
        <v>159</v>
      </c>
      <c r="S88" s="72" t="s">
        <v>160</v>
      </c>
      <c r="T88" s="73" t="s">
        <v>161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162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P90+P177</f>
        <v>0</v>
      </c>
      <c r="Q89" s="75"/>
      <c r="R89" s="162">
        <f>R90+R177</f>
        <v>347.14256359999996</v>
      </c>
      <c r="S89" s="75"/>
      <c r="T89" s="163">
        <f>T90+T177</f>
        <v>73.552000000000007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68</v>
      </c>
      <c r="AU89" s="20" t="s">
        <v>114</v>
      </c>
      <c r="BK89" s="164">
        <f>BK90+BK177</f>
        <v>0</v>
      </c>
    </row>
    <row r="90" spans="1:65" s="12" customFormat="1" ht="25.9" customHeight="1">
      <c r="B90" s="165"/>
      <c r="C90" s="166"/>
      <c r="D90" s="167" t="s">
        <v>68</v>
      </c>
      <c r="E90" s="168" t="s">
        <v>163</v>
      </c>
      <c r="F90" s="168" t="s">
        <v>164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P91+P109+P113+P132+P143+P165+P174</f>
        <v>0</v>
      </c>
      <c r="Q90" s="173"/>
      <c r="R90" s="174">
        <f>R91+R109+R113+R132+R143+R165+R174</f>
        <v>347.04656799999998</v>
      </c>
      <c r="S90" s="173"/>
      <c r="T90" s="175">
        <f>T91+T109+T113+T132+T143+T165+T174</f>
        <v>73.552000000000007</v>
      </c>
      <c r="AR90" s="176" t="s">
        <v>73</v>
      </c>
      <c r="AT90" s="177" t="s">
        <v>68</v>
      </c>
      <c r="AU90" s="177" t="s">
        <v>69</v>
      </c>
      <c r="AY90" s="176" t="s">
        <v>165</v>
      </c>
      <c r="BK90" s="178">
        <f>BK91+BK109+BK113+BK132+BK143+BK165+BK174</f>
        <v>0</v>
      </c>
    </row>
    <row r="91" spans="1:65" s="12" customFormat="1" ht="22.9" customHeight="1">
      <c r="B91" s="165"/>
      <c r="C91" s="166"/>
      <c r="D91" s="167" t="s">
        <v>68</v>
      </c>
      <c r="E91" s="179" t="s">
        <v>73</v>
      </c>
      <c r="F91" s="179" t="s">
        <v>166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72.110000000000014</v>
      </c>
      <c r="AR91" s="176" t="s">
        <v>73</v>
      </c>
      <c r="AT91" s="177" t="s">
        <v>68</v>
      </c>
      <c r="AU91" s="177" t="s">
        <v>73</v>
      </c>
      <c r="AY91" s="176" t="s">
        <v>165</v>
      </c>
      <c r="BK91" s="178">
        <f>SUM(BK92:BK108)</f>
        <v>0</v>
      </c>
    </row>
    <row r="92" spans="1:65" s="2" customFormat="1" ht="78" customHeight="1">
      <c r="A92" s="37"/>
      <c r="B92" s="38"/>
      <c r="C92" s="181" t="s">
        <v>73</v>
      </c>
      <c r="D92" s="181" t="s">
        <v>167</v>
      </c>
      <c r="E92" s="182" t="s">
        <v>7106</v>
      </c>
      <c r="F92" s="183" t="s">
        <v>7107</v>
      </c>
      <c r="G92" s="184" t="s">
        <v>323</v>
      </c>
      <c r="H92" s="185">
        <v>258</v>
      </c>
      <c r="I92" s="186"/>
      <c r="J92" s="187">
        <f>ROUND(I92*H92,2)</f>
        <v>0</v>
      </c>
      <c r="K92" s="183" t="s">
        <v>171</v>
      </c>
      <c r="L92" s="42"/>
      <c r="M92" s="188" t="s">
        <v>19</v>
      </c>
      <c r="N92" s="189" t="s">
        <v>40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0.255</v>
      </c>
      <c r="T92" s="191">
        <f>S92*H92</f>
        <v>65.790000000000006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88</v>
      </c>
      <c r="AT92" s="192" t="s">
        <v>167</v>
      </c>
      <c r="AU92" s="192" t="s">
        <v>79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73</v>
      </c>
      <c r="BK92" s="193">
        <f>ROUND(I92*H92,2)</f>
        <v>0</v>
      </c>
      <c r="BL92" s="20" t="s">
        <v>88</v>
      </c>
      <c r="BM92" s="192" t="s">
        <v>79</v>
      </c>
    </row>
    <row r="93" spans="1:65" s="2" customFormat="1" ht="11.25">
      <c r="A93" s="37"/>
      <c r="B93" s="38"/>
      <c r="C93" s="39"/>
      <c r="D93" s="194" t="s">
        <v>172</v>
      </c>
      <c r="E93" s="39"/>
      <c r="F93" s="195" t="s">
        <v>7108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172</v>
      </c>
      <c r="AU93" s="20" t="s">
        <v>79</v>
      </c>
    </row>
    <row r="94" spans="1:65" s="13" customFormat="1" ht="11.25">
      <c r="B94" s="199"/>
      <c r="C94" s="200"/>
      <c r="D94" s="201" t="s">
        <v>181</v>
      </c>
      <c r="E94" s="202" t="s">
        <v>19</v>
      </c>
      <c r="F94" s="203" t="s">
        <v>7109</v>
      </c>
      <c r="G94" s="200"/>
      <c r="H94" s="204">
        <v>258</v>
      </c>
      <c r="I94" s="205"/>
      <c r="J94" s="200"/>
      <c r="K94" s="200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181</v>
      </c>
      <c r="AU94" s="210" t="s">
        <v>79</v>
      </c>
      <c r="AV94" s="13" t="s">
        <v>79</v>
      </c>
      <c r="AW94" s="13" t="s">
        <v>31</v>
      </c>
      <c r="AX94" s="13" t="s">
        <v>69</v>
      </c>
      <c r="AY94" s="210" t="s">
        <v>165</v>
      </c>
    </row>
    <row r="95" spans="1:65" s="15" customFormat="1" ht="11.25">
      <c r="B95" s="221"/>
      <c r="C95" s="222"/>
      <c r="D95" s="201" t="s">
        <v>181</v>
      </c>
      <c r="E95" s="223" t="s">
        <v>19</v>
      </c>
      <c r="F95" s="224" t="s">
        <v>184</v>
      </c>
      <c r="G95" s="222"/>
      <c r="H95" s="225">
        <v>258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181</v>
      </c>
      <c r="AU95" s="231" t="s">
        <v>79</v>
      </c>
      <c r="AV95" s="15" t="s">
        <v>88</v>
      </c>
      <c r="AW95" s="15" t="s">
        <v>31</v>
      </c>
      <c r="AX95" s="15" t="s">
        <v>73</v>
      </c>
      <c r="AY95" s="231" t="s">
        <v>165</v>
      </c>
    </row>
    <row r="96" spans="1:65" s="2" customFormat="1" ht="37.9" customHeight="1">
      <c r="A96" s="37"/>
      <c r="B96" s="38"/>
      <c r="C96" s="181" t="s">
        <v>79</v>
      </c>
      <c r="D96" s="181" t="s">
        <v>167</v>
      </c>
      <c r="E96" s="182" t="s">
        <v>7110</v>
      </c>
      <c r="F96" s="183" t="s">
        <v>7111</v>
      </c>
      <c r="G96" s="184" t="s">
        <v>170</v>
      </c>
      <c r="H96" s="185">
        <v>158</v>
      </c>
      <c r="I96" s="186"/>
      <c r="J96" s="187">
        <f>ROUND(I96*H96,2)</f>
        <v>0</v>
      </c>
      <c r="K96" s="183" t="s">
        <v>171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0.04</v>
      </c>
      <c r="T96" s="191">
        <f>S96*H96</f>
        <v>6.32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88</v>
      </c>
      <c r="AT96" s="192" t="s">
        <v>167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73</v>
      </c>
      <c r="BK96" s="193">
        <f>ROUND(I96*H96,2)</f>
        <v>0</v>
      </c>
      <c r="BL96" s="20" t="s">
        <v>88</v>
      </c>
      <c r="BM96" s="192" t="s">
        <v>88</v>
      </c>
    </row>
    <row r="97" spans="1:65" s="2" customFormat="1" ht="11.25">
      <c r="A97" s="37"/>
      <c r="B97" s="38"/>
      <c r="C97" s="39"/>
      <c r="D97" s="194" t="s">
        <v>172</v>
      </c>
      <c r="E97" s="39"/>
      <c r="F97" s="195" t="s">
        <v>7112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172</v>
      </c>
      <c r="AU97" s="20" t="s">
        <v>79</v>
      </c>
    </row>
    <row r="98" spans="1:65" s="2" customFormat="1" ht="33" customHeight="1">
      <c r="A98" s="37"/>
      <c r="B98" s="38"/>
      <c r="C98" s="181" t="s">
        <v>85</v>
      </c>
      <c r="D98" s="181" t="s">
        <v>167</v>
      </c>
      <c r="E98" s="182" t="s">
        <v>7113</v>
      </c>
      <c r="F98" s="183" t="s">
        <v>7114</v>
      </c>
      <c r="G98" s="184" t="s">
        <v>179</v>
      </c>
      <c r="H98" s="185">
        <v>117.41</v>
      </c>
      <c r="I98" s="186"/>
      <c r="J98" s="187">
        <f>ROUND(I98*H98,2)</f>
        <v>0</v>
      </c>
      <c r="K98" s="183" t="s">
        <v>171</v>
      </c>
      <c r="L98" s="42"/>
      <c r="M98" s="188" t="s">
        <v>19</v>
      </c>
      <c r="N98" s="189" t="s">
        <v>40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88</v>
      </c>
      <c r="AT98" s="192" t="s">
        <v>167</v>
      </c>
      <c r="AU98" s="192" t="s">
        <v>79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73</v>
      </c>
      <c r="BK98" s="193">
        <f>ROUND(I98*H98,2)</f>
        <v>0</v>
      </c>
      <c r="BL98" s="20" t="s">
        <v>88</v>
      </c>
      <c r="BM98" s="192" t="s">
        <v>94</v>
      </c>
    </row>
    <row r="99" spans="1:65" s="2" customFormat="1" ht="11.25">
      <c r="A99" s="37"/>
      <c r="B99" s="38"/>
      <c r="C99" s="39"/>
      <c r="D99" s="194" t="s">
        <v>172</v>
      </c>
      <c r="E99" s="39"/>
      <c r="F99" s="195" t="s">
        <v>7115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172</v>
      </c>
      <c r="AU99" s="20" t="s">
        <v>79</v>
      </c>
    </row>
    <row r="100" spans="1:65" s="13" customFormat="1" ht="11.25">
      <c r="B100" s="199"/>
      <c r="C100" s="200"/>
      <c r="D100" s="201" t="s">
        <v>181</v>
      </c>
      <c r="E100" s="202" t="s">
        <v>19</v>
      </c>
      <c r="F100" s="203" t="s">
        <v>7116</v>
      </c>
      <c r="G100" s="200"/>
      <c r="H100" s="204">
        <v>52.08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181</v>
      </c>
      <c r="AU100" s="210" t="s">
        <v>79</v>
      </c>
      <c r="AV100" s="13" t="s">
        <v>79</v>
      </c>
      <c r="AW100" s="13" t="s">
        <v>31</v>
      </c>
      <c r="AX100" s="13" t="s">
        <v>69</v>
      </c>
      <c r="AY100" s="210" t="s">
        <v>165</v>
      </c>
    </row>
    <row r="101" spans="1:65" s="13" customFormat="1" ht="11.25">
      <c r="B101" s="199"/>
      <c r="C101" s="200"/>
      <c r="D101" s="201" t="s">
        <v>181</v>
      </c>
      <c r="E101" s="202" t="s">
        <v>19</v>
      </c>
      <c r="F101" s="203" t="s">
        <v>7117</v>
      </c>
      <c r="G101" s="200"/>
      <c r="H101" s="204">
        <v>65.33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181</v>
      </c>
      <c r="AU101" s="210" t="s">
        <v>79</v>
      </c>
      <c r="AV101" s="13" t="s">
        <v>79</v>
      </c>
      <c r="AW101" s="13" t="s">
        <v>31</v>
      </c>
      <c r="AX101" s="13" t="s">
        <v>69</v>
      </c>
      <c r="AY101" s="210" t="s">
        <v>165</v>
      </c>
    </row>
    <row r="102" spans="1:65" s="15" customFormat="1" ht="11.25">
      <c r="B102" s="221"/>
      <c r="C102" s="222"/>
      <c r="D102" s="201" t="s">
        <v>181</v>
      </c>
      <c r="E102" s="223" t="s">
        <v>19</v>
      </c>
      <c r="F102" s="224" t="s">
        <v>184</v>
      </c>
      <c r="G102" s="222"/>
      <c r="H102" s="225">
        <v>117.41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181</v>
      </c>
      <c r="AU102" s="231" t="s">
        <v>79</v>
      </c>
      <c r="AV102" s="15" t="s">
        <v>88</v>
      </c>
      <c r="AW102" s="15" t="s">
        <v>31</v>
      </c>
      <c r="AX102" s="15" t="s">
        <v>73</v>
      </c>
      <c r="AY102" s="231" t="s">
        <v>165</v>
      </c>
    </row>
    <row r="103" spans="1:65" s="2" customFormat="1" ht="62.65" customHeight="1">
      <c r="A103" s="37"/>
      <c r="B103" s="38"/>
      <c r="C103" s="181" t="s">
        <v>88</v>
      </c>
      <c r="D103" s="181" t="s">
        <v>167</v>
      </c>
      <c r="E103" s="182" t="s">
        <v>7118</v>
      </c>
      <c r="F103" s="183" t="s">
        <v>7119</v>
      </c>
      <c r="G103" s="184" t="s">
        <v>179</v>
      </c>
      <c r="H103" s="185">
        <v>117.41</v>
      </c>
      <c r="I103" s="186"/>
      <c r="J103" s="187">
        <f>ROUND(I103*H103,2)</f>
        <v>0</v>
      </c>
      <c r="K103" s="183" t="s">
        <v>171</v>
      </c>
      <c r="L103" s="42"/>
      <c r="M103" s="188" t="s">
        <v>19</v>
      </c>
      <c r="N103" s="189" t="s">
        <v>40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88</v>
      </c>
      <c r="AT103" s="192" t="s">
        <v>167</v>
      </c>
      <c r="AU103" s="192" t="s">
        <v>79</v>
      </c>
      <c r="AY103" s="20" t="s">
        <v>165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73</v>
      </c>
      <c r="BK103" s="193">
        <f>ROUND(I103*H103,2)</f>
        <v>0</v>
      </c>
      <c r="BL103" s="20" t="s">
        <v>88</v>
      </c>
      <c r="BM103" s="192" t="s">
        <v>192</v>
      </c>
    </row>
    <row r="104" spans="1:65" s="2" customFormat="1" ht="11.25">
      <c r="A104" s="37"/>
      <c r="B104" s="38"/>
      <c r="C104" s="39"/>
      <c r="D104" s="194" t="s">
        <v>172</v>
      </c>
      <c r="E104" s="39"/>
      <c r="F104" s="195" t="s">
        <v>7120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172</v>
      </c>
      <c r="AU104" s="20" t="s">
        <v>79</v>
      </c>
    </row>
    <row r="105" spans="1:65" s="2" customFormat="1" ht="33" customHeight="1">
      <c r="A105" s="37"/>
      <c r="B105" s="38"/>
      <c r="C105" s="181" t="s">
        <v>91</v>
      </c>
      <c r="D105" s="181" t="s">
        <v>167</v>
      </c>
      <c r="E105" s="182" t="s">
        <v>7121</v>
      </c>
      <c r="F105" s="183" t="s">
        <v>7122</v>
      </c>
      <c r="G105" s="184" t="s">
        <v>323</v>
      </c>
      <c r="H105" s="185">
        <v>263</v>
      </c>
      <c r="I105" s="186"/>
      <c r="J105" s="187">
        <f>ROUND(I105*H105,2)</f>
        <v>0</v>
      </c>
      <c r="K105" s="183" t="s">
        <v>171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88</v>
      </c>
      <c r="AT105" s="192" t="s">
        <v>167</v>
      </c>
      <c r="AU105" s="192" t="s">
        <v>79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73</v>
      </c>
      <c r="BK105" s="193">
        <f>ROUND(I105*H105,2)</f>
        <v>0</v>
      </c>
      <c r="BL105" s="20" t="s">
        <v>88</v>
      </c>
      <c r="BM105" s="192" t="s">
        <v>202</v>
      </c>
    </row>
    <row r="106" spans="1:65" s="2" customFormat="1" ht="11.25">
      <c r="A106" s="37"/>
      <c r="B106" s="38"/>
      <c r="C106" s="39"/>
      <c r="D106" s="194" t="s">
        <v>172</v>
      </c>
      <c r="E106" s="39"/>
      <c r="F106" s="195" t="s">
        <v>7123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172</v>
      </c>
      <c r="AU106" s="20" t="s">
        <v>79</v>
      </c>
    </row>
    <row r="107" spans="1:65" s="13" customFormat="1" ht="11.25">
      <c r="B107" s="199"/>
      <c r="C107" s="200"/>
      <c r="D107" s="201" t="s">
        <v>181</v>
      </c>
      <c r="E107" s="202" t="s">
        <v>19</v>
      </c>
      <c r="F107" s="203" t="s">
        <v>7124</v>
      </c>
      <c r="G107" s="200"/>
      <c r="H107" s="204">
        <v>263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181</v>
      </c>
      <c r="AU107" s="210" t="s">
        <v>79</v>
      </c>
      <c r="AV107" s="13" t="s">
        <v>79</v>
      </c>
      <c r="AW107" s="13" t="s">
        <v>31</v>
      </c>
      <c r="AX107" s="13" t="s">
        <v>69</v>
      </c>
      <c r="AY107" s="210" t="s">
        <v>165</v>
      </c>
    </row>
    <row r="108" spans="1:65" s="15" customFormat="1" ht="11.25">
      <c r="B108" s="221"/>
      <c r="C108" s="222"/>
      <c r="D108" s="201" t="s">
        <v>181</v>
      </c>
      <c r="E108" s="223" t="s">
        <v>19</v>
      </c>
      <c r="F108" s="224" t="s">
        <v>184</v>
      </c>
      <c r="G108" s="222"/>
      <c r="H108" s="225">
        <v>263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181</v>
      </c>
      <c r="AU108" s="231" t="s">
        <v>79</v>
      </c>
      <c r="AV108" s="15" t="s">
        <v>88</v>
      </c>
      <c r="AW108" s="15" t="s">
        <v>31</v>
      </c>
      <c r="AX108" s="15" t="s">
        <v>73</v>
      </c>
      <c r="AY108" s="231" t="s">
        <v>165</v>
      </c>
    </row>
    <row r="109" spans="1:65" s="12" customFormat="1" ht="22.9" customHeight="1">
      <c r="B109" s="165"/>
      <c r="C109" s="166"/>
      <c r="D109" s="167" t="s">
        <v>68</v>
      </c>
      <c r="E109" s="179" t="s">
        <v>88</v>
      </c>
      <c r="F109" s="179" t="s">
        <v>628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SUM(P110:P112)</f>
        <v>0</v>
      </c>
      <c r="Q109" s="173"/>
      <c r="R109" s="174">
        <f>SUM(R110:R112)</f>
        <v>0.72293399999999997</v>
      </c>
      <c r="S109" s="173"/>
      <c r="T109" s="175">
        <f>SUM(T110:T112)</f>
        <v>0</v>
      </c>
      <c r="AR109" s="176" t="s">
        <v>73</v>
      </c>
      <c r="AT109" s="177" t="s">
        <v>68</v>
      </c>
      <c r="AU109" s="177" t="s">
        <v>73</v>
      </c>
      <c r="AY109" s="176" t="s">
        <v>165</v>
      </c>
      <c r="BK109" s="178">
        <f>SUM(BK110:BK112)</f>
        <v>0</v>
      </c>
    </row>
    <row r="110" spans="1:65" s="2" customFormat="1" ht="49.15" customHeight="1">
      <c r="A110" s="37"/>
      <c r="B110" s="38"/>
      <c r="C110" s="181" t="s">
        <v>94</v>
      </c>
      <c r="D110" s="181" t="s">
        <v>167</v>
      </c>
      <c r="E110" s="182" t="s">
        <v>7125</v>
      </c>
      <c r="F110" s="183" t="s">
        <v>7126</v>
      </c>
      <c r="G110" s="184" t="s">
        <v>179</v>
      </c>
      <c r="H110" s="185">
        <v>0.3</v>
      </c>
      <c r="I110" s="186"/>
      <c r="J110" s="187">
        <f>ROUND(I110*H110,2)</f>
        <v>0</v>
      </c>
      <c r="K110" s="183" t="s">
        <v>171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2.40978</v>
      </c>
      <c r="R110" s="190">
        <f>Q110*H110</f>
        <v>0.72293399999999997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88</v>
      </c>
      <c r="AT110" s="192" t="s">
        <v>167</v>
      </c>
      <c r="AU110" s="192" t="s">
        <v>79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73</v>
      </c>
      <c r="BK110" s="193">
        <f>ROUND(I110*H110,2)</f>
        <v>0</v>
      </c>
      <c r="BL110" s="20" t="s">
        <v>88</v>
      </c>
      <c r="BM110" s="192" t="s">
        <v>7127</v>
      </c>
    </row>
    <row r="111" spans="1:65" s="2" customFormat="1" ht="11.25">
      <c r="A111" s="37"/>
      <c r="B111" s="38"/>
      <c r="C111" s="39"/>
      <c r="D111" s="194" t="s">
        <v>172</v>
      </c>
      <c r="E111" s="39"/>
      <c r="F111" s="195" t="s">
        <v>7128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172</v>
      </c>
      <c r="AU111" s="20" t="s">
        <v>79</v>
      </c>
    </row>
    <row r="112" spans="1:65" s="13" customFormat="1" ht="11.25">
      <c r="B112" s="199"/>
      <c r="C112" s="200"/>
      <c r="D112" s="201" t="s">
        <v>181</v>
      </c>
      <c r="E112" s="202" t="s">
        <v>19</v>
      </c>
      <c r="F112" s="203" t="s">
        <v>7129</v>
      </c>
      <c r="G112" s="200"/>
      <c r="H112" s="204">
        <v>0.3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181</v>
      </c>
      <c r="AU112" s="210" t="s">
        <v>79</v>
      </c>
      <c r="AV112" s="13" t="s">
        <v>79</v>
      </c>
      <c r="AW112" s="13" t="s">
        <v>31</v>
      </c>
      <c r="AX112" s="13" t="s">
        <v>73</v>
      </c>
      <c r="AY112" s="210" t="s">
        <v>165</v>
      </c>
    </row>
    <row r="113" spans="1:65" s="12" customFormat="1" ht="22.9" customHeight="1">
      <c r="B113" s="165"/>
      <c r="C113" s="166"/>
      <c r="D113" s="167" t="s">
        <v>68</v>
      </c>
      <c r="E113" s="179" t="s">
        <v>91</v>
      </c>
      <c r="F113" s="179" t="s">
        <v>7130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SUM(P114:P131)</f>
        <v>0</v>
      </c>
      <c r="Q113" s="173"/>
      <c r="R113" s="174">
        <f>SUM(R114:R131)</f>
        <v>325.61532</v>
      </c>
      <c r="S113" s="173"/>
      <c r="T113" s="175">
        <f>SUM(T114:T131)</f>
        <v>0</v>
      </c>
      <c r="AR113" s="176" t="s">
        <v>73</v>
      </c>
      <c r="AT113" s="177" t="s">
        <v>68</v>
      </c>
      <c r="AU113" s="177" t="s">
        <v>73</v>
      </c>
      <c r="AY113" s="176" t="s">
        <v>165</v>
      </c>
      <c r="BK113" s="178">
        <f>SUM(BK114:BK131)</f>
        <v>0</v>
      </c>
    </row>
    <row r="114" spans="1:65" s="2" customFormat="1" ht="33" customHeight="1">
      <c r="A114" s="37"/>
      <c r="B114" s="38"/>
      <c r="C114" s="181" t="s">
        <v>97</v>
      </c>
      <c r="D114" s="181" t="s">
        <v>167</v>
      </c>
      <c r="E114" s="182" t="s">
        <v>7131</v>
      </c>
      <c r="F114" s="183" t="s">
        <v>7132</v>
      </c>
      <c r="G114" s="184" t="s">
        <v>323</v>
      </c>
      <c r="H114" s="185">
        <v>263</v>
      </c>
      <c r="I114" s="186"/>
      <c r="J114" s="187">
        <f>ROUND(I114*H114,2)</f>
        <v>0</v>
      </c>
      <c r="K114" s="183" t="s">
        <v>171</v>
      </c>
      <c r="L114" s="42"/>
      <c r="M114" s="188" t="s">
        <v>19</v>
      </c>
      <c r="N114" s="189" t="s">
        <v>40</v>
      </c>
      <c r="O114" s="67"/>
      <c r="P114" s="190">
        <f>O114*H114</f>
        <v>0</v>
      </c>
      <c r="Q114" s="190">
        <v>0.46</v>
      </c>
      <c r="R114" s="190">
        <f>Q114*H114</f>
        <v>120.98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88</v>
      </c>
      <c r="AT114" s="192" t="s">
        <v>167</v>
      </c>
      <c r="AU114" s="192" t="s">
        <v>79</v>
      </c>
      <c r="AY114" s="20" t="s">
        <v>165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73</v>
      </c>
      <c r="BK114" s="193">
        <f>ROUND(I114*H114,2)</f>
        <v>0</v>
      </c>
      <c r="BL114" s="20" t="s">
        <v>88</v>
      </c>
      <c r="BM114" s="192" t="s">
        <v>8</v>
      </c>
    </row>
    <row r="115" spans="1:65" s="2" customFormat="1" ht="11.25">
      <c r="A115" s="37"/>
      <c r="B115" s="38"/>
      <c r="C115" s="39"/>
      <c r="D115" s="194" t="s">
        <v>172</v>
      </c>
      <c r="E115" s="39"/>
      <c r="F115" s="195" t="s">
        <v>7133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172</v>
      </c>
      <c r="AU115" s="20" t="s">
        <v>79</v>
      </c>
    </row>
    <row r="116" spans="1:65" s="13" customFormat="1" ht="11.25">
      <c r="B116" s="199"/>
      <c r="C116" s="200"/>
      <c r="D116" s="201" t="s">
        <v>181</v>
      </c>
      <c r="E116" s="202" t="s">
        <v>19</v>
      </c>
      <c r="F116" s="203" t="s">
        <v>7134</v>
      </c>
      <c r="G116" s="200"/>
      <c r="H116" s="204">
        <v>124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181</v>
      </c>
      <c r="AU116" s="210" t="s">
        <v>79</v>
      </c>
      <c r="AV116" s="13" t="s">
        <v>79</v>
      </c>
      <c r="AW116" s="13" t="s">
        <v>31</v>
      </c>
      <c r="AX116" s="13" t="s">
        <v>69</v>
      </c>
      <c r="AY116" s="210" t="s">
        <v>165</v>
      </c>
    </row>
    <row r="117" spans="1:65" s="13" customFormat="1" ht="11.25">
      <c r="B117" s="199"/>
      <c r="C117" s="200"/>
      <c r="D117" s="201" t="s">
        <v>181</v>
      </c>
      <c r="E117" s="202" t="s">
        <v>19</v>
      </c>
      <c r="F117" s="203" t="s">
        <v>7135</v>
      </c>
      <c r="G117" s="200"/>
      <c r="H117" s="204">
        <v>139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181</v>
      </c>
      <c r="AU117" s="210" t="s">
        <v>79</v>
      </c>
      <c r="AV117" s="13" t="s">
        <v>79</v>
      </c>
      <c r="AW117" s="13" t="s">
        <v>31</v>
      </c>
      <c r="AX117" s="13" t="s">
        <v>69</v>
      </c>
      <c r="AY117" s="210" t="s">
        <v>165</v>
      </c>
    </row>
    <row r="118" spans="1:65" s="15" customFormat="1" ht="11.25">
      <c r="B118" s="221"/>
      <c r="C118" s="222"/>
      <c r="D118" s="201" t="s">
        <v>181</v>
      </c>
      <c r="E118" s="223" t="s">
        <v>19</v>
      </c>
      <c r="F118" s="224" t="s">
        <v>184</v>
      </c>
      <c r="G118" s="222"/>
      <c r="H118" s="225">
        <v>263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181</v>
      </c>
      <c r="AU118" s="231" t="s">
        <v>79</v>
      </c>
      <c r="AV118" s="15" t="s">
        <v>88</v>
      </c>
      <c r="AW118" s="15" t="s">
        <v>31</v>
      </c>
      <c r="AX118" s="15" t="s">
        <v>73</v>
      </c>
      <c r="AY118" s="231" t="s">
        <v>165</v>
      </c>
    </row>
    <row r="119" spans="1:65" s="2" customFormat="1" ht="37.9" customHeight="1">
      <c r="A119" s="37"/>
      <c r="B119" s="38"/>
      <c r="C119" s="181" t="s">
        <v>192</v>
      </c>
      <c r="D119" s="181" t="s">
        <v>167</v>
      </c>
      <c r="E119" s="182" t="s">
        <v>7136</v>
      </c>
      <c r="F119" s="183" t="s">
        <v>7137</v>
      </c>
      <c r="G119" s="184" t="s">
        <v>323</v>
      </c>
      <c r="H119" s="185">
        <v>263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40</v>
      </c>
      <c r="O119" s="67"/>
      <c r="P119" s="190">
        <f>O119*H119</f>
        <v>0</v>
      </c>
      <c r="Q119" s="190">
        <v>0.51085999999999998</v>
      </c>
      <c r="R119" s="190">
        <f>Q119*H119</f>
        <v>134.35617999999999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88</v>
      </c>
      <c r="AT119" s="192" t="s">
        <v>167</v>
      </c>
      <c r="AU119" s="192" t="s">
        <v>79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73</v>
      </c>
      <c r="BK119" s="193">
        <f>ROUND(I119*H119,2)</f>
        <v>0</v>
      </c>
      <c r="BL119" s="20" t="s">
        <v>88</v>
      </c>
      <c r="BM119" s="192" t="s">
        <v>214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7138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79</v>
      </c>
    </row>
    <row r="121" spans="1:65" s="13" customFormat="1" ht="11.25">
      <c r="B121" s="199"/>
      <c r="C121" s="200"/>
      <c r="D121" s="201" t="s">
        <v>181</v>
      </c>
      <c r="E121" s="202" t="s">
        <v>19</v>
      </c>
      <c r="F121" s="203" t="s">
        <v>7134</v>
      </c>
      <c r="G121" s="200"/>
      <c r="H121" s="204">
        <v>124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181</v>
      </c>
      <c r="AU121" s="210" t="s">
        <v>79</v>
      </c>
      <c r="AV121" s="13" t="s">
        <v>79</v>
      </c>
      <c r="AW121" s="13" t="s">
        <v>31</v>
      </c>
      <c r="AX121" s="13" t="s">
        <v>69</v>
      </c>
      <c r="AY121" s="210" t="s">
        <v>165</v>
      </c>
    </row>
    <row r="122" spans="1:65" s="13" customFormat="1" ht="11.25">
      <c r="B122" s="199"/>
      <c r="C122" s="200"/>
      <c r="D122" s="201" t="s">
        <v>181</v>
      </c>
      <c r="E122" s="202" t="s">
        <v>19</v>
      </c>
      <c r="F122" s="203" t="s">
        <v>7135</v>
      </c>
      <c r="G122" s="200"/>
      <c r="H122" s="204">
        <v>139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181</v>
      </c>
      <c r="AU122" s="210" t="s">
        <v>79</v>
      </c>
      <c r="AV122" s="13" t="s">
        <v>79</v>
      </c>
      <c r="AW122" s="13" t="s">
        <v>31</v>
      </c>
      <c r="AX122" s="13" t="s">
        <v>69</v>
      </c>
      <c r="AY122" s="210" t="s">
        <v>165</v>
      </c>
    </row>
    <row r="123" spans="1:65" s="15" customFormat="1" ht="11.25">
      <c r="B123" s="221"/>
      <c r="C123" s="222"/>
      <c r="D123" s="201" t="s">
        <v>181</v>
      </c>
      <c r="E123" s="223" t="s">
        <v>19</v>
      </c>
      <c r="F123" s="224" t="s">
        <v>184</v>
      </c>
      <c r="G123" s="222"/>
      <c r="H123" s="225">
        <v>263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181</v>
      </c>
      <c r="AU123" s="231" t="s">
        <v>79</v>
      </c>
      <c r="AV123" s="15" t="s">
        <v>88</v>
      </c>
      <c r="AW123" s="15" t="s">
        <v>31</v>
      </c>
      <c r="AX123" s="15" t="s">
        <v>73</v>
      </c>
      <c r="AY123" s="231" t="s">
        <v>165</v>
      </c>
    </row>
    <row r="124" spans="1:65" s="2" customFormat="1" ht="66.75" customHeight="1">
      <c r="A124" s="37"/>
      <c r="B124" s="38"/>
      <c r="C124" s="181" t="s">
        <v>211</v>
      </c>
      <c r="D124" s="181" t="s">
        <v>167</v>
      </c>
      <c r="E124" s="182" t="s">
        <v>7139</v>
      </c>
      <c r="F124" s="183" t="s">
        <v>7140</v>
      </c>
      <c r="G124" s="184" t="s">
        <v>323</v>
      </c>
      <c r="H124" s="185">
        <v>263</v>
      </c>
      <c r="I124" s="186"/>
      <c r="J124" s="187">
        <f>ROUND(I124*H124,2)</f>
        <v>0</v>
      </c>
      <c r="K124" s="183" t="s">
        <v>171</v>
      </c>
      <c r="L124" s="42"/>
      <c r="M124" s="188" t="s">
        <v>19</v>
      </c>
      <c r="N124" s="189" t="s">
        <v>40</v>
      </c>
      <c r="O124" s="67"/>
      <c r="P124" s="190">
        <f>O124*H124</f>
        <v>0</v>
      </c>
      <c r="Q124" s="190">
        <v>8.8800000000000004E-2</v>
      </c>
      <c r="R124" s="190">
        <f>Q124*H124</f>
        <v>23.354400000000002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88</v>
      </c>
      <c r="AT124" s="192" t="s">
        <v>167</v>
      </c>
      <c r="AU124" s="192" t="s">
        <v>79</v>
      </c>
      <c r="AY124" s="20" t="s">
        <v>165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73</v>
      </c>
      <c r="BK124" s="193">
        <f>ROUND(I124*H124,2)</f>
        <v>0</v>
      </c>
      <c r="BL124" s="20" t="s">
        <v>88</v>
      </c>
      <c r="BM124" s="192" t="s">
        <v>7141</v>
      </c>
    </row>
    <row r="125" spans="1:65" s="2" customFormat="1" ht="11.25">
      <c r="A125" s="37"/>
      <c r="B125" s="38"/>
      <c r="C125" s="39"/>
      <c r="D125" s="194" t="s">
        <v>172</v>
      </c>
      <c r="E125" s="39"/>
      <c r="F125" s="195" t="s">
        <v>7142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172</v>
      </c>
      <c r="AU125" s="20" t="s">
        <v>79</v>
      </c>
    </row>
    <row r="126" spans="1:65" s="2" customFormat="1" ht="24.2" customHeight="1">
      <c r="A126" s="37"/>
      <c r="B126" s="38"/>
      <c r="C126" s="233" t="s">
        <v>202</v>
      </c>
      <c r="D126" s="233" t="s">
        <v>502</v>
      </c>
      <c r="E126" s="234" t="s">
        <v>7143</v>
      </c>
      <c r="F126" s="235" t="s">
        <v>7144</v>
      </c>
      <c r="G126" s="236" t="s">
        <v>323</v>
      </c>
      <c r="H126" s="237">
        <v>143.16999999999999</v>
      </c>
      <c r="I126" s="238"/>
      <c r="J126" s="239">
        <f>ROUND(I126*H126,2)</f>
        <v>0</v>
      </c>
      <c r="K126" s="235" t="s">
        <v>171</v>
      </c>
      <c r="L126" s="240"/>
      <c r="M126" s="241" t="s">
        <v>19</v>
      </c>
      <c r="N126" s="242" t="s">
        <v>40</v>
      </c>
      <c r="O126" s="67"/>
      <c r="P126" s="190">
        <f>O126*H126</f>
        <v>0</v>
      </c>
      <c r="Q126" s="190">
        <v>0.21</v>
      </c>
      <c r="R126" s="190">
        <f>Q126*H126</f>
        <v>30.065699999999996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192</v>
      </c>
      <c r="AT126" s="192" t="s">
        <v>502</v>
      </c>
      <c r="AU126" s="192" t="s">
        <v>79</v>
      </c>
      <c r="AY126" s="20" t="s">
        <v>165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73</v>
      </c>
      <c r="BK126" s="193">
        <f>ROUND(I126*H126,2)</f>
        <v>0</v>
      </c>
      <c r="BL126" s="20" t="s">
        <v>88</v>
      </c>
      <c r="BM126" s="192" t="s">
        <v>7145</v>
      </c>
    </row>
    <row r="127" spans="1:65" s="13" customFormat="1" ht="11.25">
      <c r="B127" s="199"/>
      <c r="C127" s="200"/>
      <c r="D127" s="201" t="s">
        <v>181</v>
      </c>
      <c r="E127" s="202" t="s">
        <v>19</v>
      </c>
      <c r="F127" s="203" t="s">
        <v>1094</v>
      </c>
      <c r="G127" s="200"/>
      <c r="H127" s="204">
        <v>139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181</v>
      </c>
      <c r="AU127" s="210" t="s">
        <v>79</v>
      </c>
      <c r="AV127" s="13" t="s">
        <v>79</v>
      </c>
      <c r="AW127" s="13" t="s">
        <v>31</v>
      </c>
      <c r="AX127" s="13" t="s">
        <v>73</v>
      </c>
      <c r="AY127" s="210" t="s">
        <v>165</v>
      </c>
    </row>
    <row r="128" spans="1:65" s="13" customFormat="1" ht="11.25">
      <c r="B128" s="199"/>
      <c r="C128" s="200"/>
      <c r="D128" s="201" t="s">
        <v>181</v>
      </c>
      <c r="E128" s="200"/>
      <c r="F128" s="203" t="s">
        <v>7146</v>
      </c>
      <c r="G128" s="200"/>
      <c r="H128" s="204">
        <v>143.16999999999999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181</v>
      </c>
      <c r="AU128" s="210" t="s">
        <v>79</v>
      </c>
      <c r="AV128" s="13" t="s">
        <v>79</v>
      </c>
      <c r="AW128" s="13" t="s">
        <v>4</v>
      </c>
      <c r="AX128" s="13" t="s">
        <v>73</v>
      </c>
      <c r="AY128" s="210" t="s">
        <v>165</v>
      </c>
    </row>
    <row r="129" spans="1:65" s="2" customFormat="1" ht="16.5" customHeight="1">
      <c r="A129" s="37"/>
      <c r="B129" s="38"/>
      <c r="C129" s="233" t="s">
        <v>223</v>
      </c>
      <c r="D129" s="233" t="s">
        <v>502</v>
      </c>
      <c r="E129" s="234" t="s">
        <v>7147</v>
      </c>
      <c r="F129" s="235" t="s">
        <v>7148</v>
      </c>
      <c r="G129" s="236" t="s">
        <v>323</v>
      </c>
      <c r="H129" s="237">
        <v>127.72</v>
      </c>
      <c r="I129" s="238"/>
      <c r="J129" s="239">
        <f>ROUND(I129*H129,2)</f>
        <v>0</v>
      </c>
      <c r="K129" s="235" t="s">
        <v>171</v>
      </c>
      <c r="L129" s="240"/>
      <c r="M129" s="241" t="s">
        <v>19</v>
      </c>
      <c r="N129" s="242" t="s">
        <v>40</v>
      </c>
      <c r="O129" s="67"/>
      <c r="P129" s="190">
        <f>O129*H129</f>
        <v>0</v>
      </c>
      <c r="Q129" s="190">
        <v>0.13200000000000001</v>
      </c>
      <c r="R129" s="190">
        <f>Q129*H129</f>
        <v>16.85904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192</v>
      </c>
      <c r="AT129" s="192" t="s">
        <v>502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73</v>
      </c>
      <c r="BK129" s="193">
        <f>ROUND(I129*H129,2)</f>
        <v>0</v>
      </c>
      <c r="BL129" s="20" t="s">
        <v>88</v>
      </c>
      <c r="BM129" s="192" t="s">
        <v>7149</v>
      </c>
    </row>
    <row r="130" spans="1:65" s="13" customFormat="1" ht="11.25">
      <c r="B130" s="199"/>
      <c r="C130" s="200"/>
      <c r="D130" s="201" t="s">
        <v>181</v>
      </c>
      <c r="E130" s="202" t="s">
        <v>19</v>
      </c>
      <c r="F130" s="203" t="s">
        <v>683</v>
      </c>
      <c r="G130" s="200"/>
      <c r="H130" s="204">
        <v>124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181</v>
      </c>
      <c r="AU130" s="210" t="s">
        <v>79</v>
      </c>
      <c r="AV130" s="13" t="s">
        <v>79</v>
      </c>
      <c r="AW130" s="13" t="s">
        <v>31</v>
      </c>
      <c r="AX130" s="13" t="s">
        <v>73</v>
      </c>
      <c r="AY130" s="210" t="s">
        <v>165</v>
      </c>
    </row>
    <row r="131" spans="1:65" s="13" customFormat="1" ht="11.25">
      <c r="B131" s="199"/>
      <c r="C131" s="200"/>
      <c r="D131" s="201" t="s">
        <v>181</v>
      </c>
      <c r="E131" s="200"/>
      <c r="F131" s="203" t="s">
        <v>7150</v>
      </c>
      <c r="G131" s="200"/>
      <c r="H131" s="204">
        <v>127.72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181</v>
      </c>
      <c r="AU131" s="210" t="s">
        <v>79</v>
      </c>
      <c r="AV131" s="13" t="s">
        <v>79</v>
      </c>
      <c r="AW131" s="13" t="s">
        <v>4</v>
      </c>
      <c r="AX131" s="13" t="s">
        <v>73</v>
      </c>
      <c r="AY131" s="210" t="s">
        <v>165</v>
      </c>
    </row>
    <row r="132" spans="1:65" s="12" customFormat="1" ht="22.9" customHeight="1">
      <c r="B132" s="165"/>
      <c r="C132" s="166"/>
      <c r="D132" s="167" t="s">
        <v>68</v>
      </c>
      <c r="E132" s="179" t="s">
        <v>211</v>
      </c>
      <c r="F132" s="179" t="s">
        <v>1261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20.695209999999999</v>
      </c>
      <c r="S132" s="173"/>
      <c r="T132" s="175">
        <f>SUM(T133:T142)</f>
        <v>1.44</v>
      </c>
      <c r="AR132" s="176" t="s">
        <v>73</v>
      </c>
      <c r="AT132" s="177" t="s">
        <v>68</v>
      </c>
      <c r="AU132" s="177" t="s">
        <v>73</v>
      </c>
      <c r="AY132" s="176" t="s">
        <v>165</v>
      </c>
      <c r="BK132" s="178">
        <f>SUM(BK133:BK142)</f>
        <v>0</v>
      </c>
    </row>
    <row r="133" spans="1:65" s="2" customFormat="1" ht="44.25" customHeight="1">
      <c r="A133" s="37"/>
      <c r="B133" s="38"/>
      <c r="C133" s="181" t="s">
        <v>8</v>
      </c>
      <c r="D133" s="181" t="s">
        <v>167</v>
      </c>
      <c r="E133" s="182" t="s">
        <v>7151</v>
      </c>
      <c r="F133" s="183" t="s">
        <v>7152</v>
      </c>
      <c r="G133" s="184" t="s">
        <v>170</v>
      </c>
      <c r="H133" s="185">
        <v>153</v>
      </c>
      <c r="I133" s="186"/>
      <c r="J133" s="187">
        <f>ROUND(I133*H133,2)</f>
        <v>0</v>
      </c>
      <c r="K133" s="183" t="s">
        <v>171</v>
      </c>
      <c r="L133" s="42"/>
      <c r="M133" s="188" t="s">
        <v>19</v>
      </c>
      <c r="N133" s="189" t="s">
        <v>40</v>
      </c>
      <c r="O133" s="67"/>
      <c r="P133" s="190">
        <f>O133*H133</f>
        <v>0</v>
      </c>
      <c r="Q133" s="190">
        <v>0.10095</v>
      </c>
      <c r="R133" s="190">
        <f>Q133*H133</f>
        <v>15.445349999999999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88</v>
      </c>
      <c r="AT133" s="192" t="s">
        <v>167</v>
      </c>
      <c r="AU133" s="192" t="s">
        <v>79</v>
      </c>
      <c r="AY133" s="20" t="s">
        <v>165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73</v>
      </c>
      <c r="BK133" s="193">
        <f>ROUND(I133*H133,2)</f>
        <v>0</v>
      </c>
      <c r="BL133" s="20" t="s">
        <v>88</v>
      </c>
      <c r="BM133" s="192" t="s">
        <v>234</v>
      </c>
    </row>
    <row r="134" spans="1:65" s="2" customFormat="1" ht="11.25">
      <c r="A134" s="37"/>
      <c r="B134" s="38"/>
      <c r="C134" s="39"/>
      <c r="D134" s="194" t="s">
        <v>172</v>
      </c>
      <c r="E134" s="39"/>
      <c r="F134" s="195" t="s">
        <v>7153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172</v>
      </c>
      <c r="AU134" s="20" t="s">
        <v>79</v>
      </c>
    </row>
    <row r="135" spans="1:65" s="2" customFormat="1" ht="16.5" customHeight="1">
      <c r="A135" s="37"/>
      <c r="B135" s="38"/>
      <c r="C135" s="233" t="s">
        <v>240</v>
      </c>
      <c r="D135" s="233" t="s">
        <v>502</v>
      </c>
      <c r="E135" s="234" t="s">
        <v>7154</v>
      </c>
      <c r="F135" s="235" t="s">
        <v>7155</v>
      </c>
      <c r="G135" s="236" t="s">
        <v>170</v>
      </c>
      <c r="H135" s="237">
        <v>153</v>
      </c>
      <c r="I135" s="238"/>
      <c r="J135" s="239">
        <f>ROUND(I135*H135,2)</f>
        <v>0</v>
      </c>
      <c r="K135" s="235" t="s">
        <v>171</v>
      </c>
      <c r="L135" s="240"/>
      <c r="M135" s="241" t="s">
        <v>19</v>
      </c>
      <c r="N135" s="242" t="s">
        <v>40</v>
      </c>
      <c r="O135" s="67"/>
      <c r="P135" s="190">
        <f>O135*H135</f>
        <v>0</v>
      </c>
      <c r="Q135" s="190">
        <v>3.3500000000000002E-2</v>
      </c>
      <c r="R135" s="190">
        <f>Q135*H135</f>
        <v>5.1255000000000006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192</v>
      </c>
      <c r="AT135" s="192" t="s">
        <v>502</v>
      </c>
      <c r="AU135" s="192" t="s">
        <v>79</v>
      </c>
      <c r="AY135" s="20" t="s">
        <v>165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73</v>
      </c>
      <c r="BK135" s="193">
        <f>ROUND(I135*H135,2)</f>
        <v>0</v>
      </c>
      <c r="BL135" s="20" t="s">
        <v>88</v>
      </c>
      <c r="BM135" s="192" t="s">
        <v>263</v>
      </c>
    </row>
    <row r="136" spans="1:65" s="2" customFormat="1" ht="24.2" customHeight="1">
      <c r="A136" s="37"/>
      <c r="B136" s="38"/>
      <c r="C136" s="181" t="s">
        <v>214</v>
      </c>
      <c r="D136" s="181" t="s">
        <v>167</v>
      </c>
      <c r="E136" s="182" t="s">
        <v>7156</v>
      </c>
      <c r="F136" s="183" t="s">
        <v>7157</v>
      </c>
      <c r="G136" s="184" t="s">
        <v>179</v>
      </c>
      <c r="H136" s="185">
        <v>0.6</v>
      </c>
      <c r="I136" s="186"/>
      <c r="J136" s="187">
        <f>ROUND(I136*H136,2)</f>
        <v>0</v>
      </c>
      <c r="K136" s="183" t="s">
        <v>171</v>
      </c>
      <c r="L136" s="42"/>
      <c r="M136" s="188" t="s">
        <v>19</v>
      </c>
      <c r="N136" s="189" t="s">
        <v>40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2.4</v>
      </c>
      <c r="T136" s="191">
        <f>S136*H136</f>
        <v>1.44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88</v>
      </c>
      <c r="AT136" s="192" t="s">
        <v>167</v>
      </c>
      <c r="AU136" s="192" t="s">
        <v>79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73</v>
      </c>
      <c r="BK136" s="193">
        <f>ROUND(I136*H136,2)</f>
        <v>0</v>
      </c>
      <c r="BL136" s="20" t="s">
        <v>88</v>
      </c>
      <c r="BM136" s="192" t="s">
        <v>7158</v>
      </c>
    </row>
    <row r="137" spans="1:65" s="2" customFormat="1" ht="11.25">
      <c r="A137" s="37"/>
      <c r="B137" s="38"/>
      <c r="C137" s="39"/>
      <c r="D137" s="194" t="s">
        <v>172</v>
      </c>
      <c r="E137" s="39"/>
      <c r="F137" s="195" t="s">
        <v>7159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172</v>
      </c>
      <c r="AU137" s="20" t="s">
        <v>79</v>
      </c>
    </row>
    <row r="138" spans="1:65" s="13" customFormat="1" ht="11.25">
      <c r="B138" s="199"/>
      <c r="C138" s="200"/>
      <c r="D138" s="201" t="s">
        <v>181</v>
      </c>
      <c r="E138" s="202" t="s">
        <v>19</v>
      </c>
      <c r="F138" s="203" t="s">
        <v>7160</v>
      </c>
      <c r="G138" s="200"/>
      <c r="H138" s="204">
        <v>0.6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181</v>
      </c>
      <c r="AU138" s="210" t="s">
        <v>79</v>
      </c>
      <c r="AV138" s="13" t="s">
        <v>79</v>
      </c>
      <c r="AW138" s="13" t="s">
        <v>31</v>
      </c>
      <c r="AX138" s="13" t="s">
        <v>73</v>
      </c>
      <c r="AY138" s="210" t="s">
        <v>165</v>
      </c>
    </row>
    <row r="139" spans="1:65" s="2" customFormat="1" ht="24.2" customHeight="1">
      <c r="A139" s="37"/>
      <c r="B139" s="38"/>
      <c r="C139" s="181" t="s">
        <v>238</v>
      </c>
      <c r="D139" s="181" t="s">
        <v>167</v>
      </c>
      <c r="E139" s="182" t="s">
        <v>7161</v>
      </c>
      <c r="F139" s="183" t="s">
        <v>7162</v>
      </c>
      <c r="G139" s="184" t="s">
        <v>290</v>
      </c>
      <c r="H139" s="185">
        <v>1</v>
      </c>
      <c r="I139" s="186"/>
      <c r="J139" s="187">
        <f>ROUND(I139*H139,2)</f>
        <v>0</v>
      </c>
      <c r="K139" s="183" t="s">
        <v>171</v>
      </c>
      <c r="L139" s="42"/>
      <c r="M139" s="188" t="s">
        <v>19</v>
      </c>
      <c r="N139" s="189" t="s">
        <v>40</v>
      </c>
      <c r="O139" s="67"/>
      <c r="P139" s="190">
        <f>O139*H139</f>
        <v>0</v>
      </c>
      <c r="Q139" s="190">
        <v>9.3600000000000003E-3</v>
      </c>
      <c r="R139" s="190">
        <f>Q139*H139</f>
        <v>9.3600000000000003E-3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88</v>
      </c>
      <c r="AT139" s="192" t="s">
        <v>167</v>
      </c>
      <c r="AU139" s="192" t="s">
        <v>79</v>
      </c>
      <c r="AY139" s="20" t="s">
        <v>165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73</v>
      </c>
      <c r="BK139" s="193">
        <f>ROUND(I139*H139,2)</f>
        <v>0</v>
      </c>
      <c r="BL139" s="20" t="s">
        <v>88</v>
      </c>
      <c r="BM139" s="192" t="s">
        <v>7163</v>
      </c>
    </row>
    <row r="140" spans="1:65" s="2" customFormat="1" ht="11.25">
      <c r="A140" s="37"/>
      <c r="B140" s="38"/>
      <c r="C140" s="39"/>
      <c r="D140" s="194" t="s">
        <v>172</v>
      </c>
      <c r="E140" s="39"/>
      <c r="F140" s="195" t="s">
        <v>7164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172</v>
      </c>
      <c r="AU140" s="20" t="s">
        <v>79</v>
      </c>
    </row>
    <row r="141" spans="1:65" s="13" customFormat="1" ht="11.25">
      <c r="B141" s="199"/>
      <c r="C141" s="200"/>
      <c r="D141" s="201" t="s">
        <v>181</v>
      </c>
      <c r="E141" s="202" t="s">
        <v>19</v>
      </c>
      <c r="F141" s="203" t="s">
        <v>7165</v>
      </c>
      <c r="G141" s="200"/>
      <c r="H141" s="204">
        <v>1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181</v>
      </c>
      <c r="AU141" s="210" t="s">
        <v>79</v>
      </c>
      <c r="AV141" s="13" t="s">
        <v>79</v>
      </c>
      <c r="AW141" s="13" t="s">
        <v>31</v>
      </c>
      <c r="AX141" s="13" t="s">
        <v>73</v>
      </c>
      <c r="AY141" s="210" t="s">
        <v>165</v>
      </c>
    </row>
    <row r="142" spans="1:65" s="2" customFormat="1" ht="37.9" customHeight="1">
      <c r="A142" s="37"/>
      <c r="B142" s="38"/>
      <c r="C142" s="233" t="s">
        <v>226</v>
      </c>
      <c r="D142" s="233" t="s">
        <v>502</v>
      </c>
      <c r="E142" s="234" t="s">
        <v>7166</v>
      </c>
      <c r="F142" s="235" t="s">
        <v>7167</v>
      </c>
      <c r="G142" s="236" t="s">
        <v>290</v>
      </c>
      <c r="H142" s="237">
        <v>1</v>
      </c>
      <c r="I142" s="238"/>
      <c r="J142" s="239">
        <f>ROUND(I142*H142,2)</f>
        <v>0</v>
      </c>
      <c r="K142" s="235" t="s">
        <v>171</v>
      </c>
      <c r="L142" s="240"/>
      <c r="M142" s="241" t="s">
        <v>19</v>
      </c>
      <c r="N142" s="242" t="s">
        <v>40</v>
      </c>
      <c r="O142" s="67"/>
      <c r="P142" s="190">
        <f>O142*H142</f>
        <v>0</v>
      </c>
      <c r="Q142" s="190">
        <v>0.115</v>
      </c>
      <c r="R142" s="190">
        <f>Q142*H142</f>
        <v>0.115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192</v>
      </c>
      <c r="AT142" s="192" t="s">
        <v>502</v>
      </c>
      <c r="AU142" s="192" t="s">
        <v>79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73</v>
      </c>
      <c r="BK142" s="193">
        <f>ROUND(I142*H142,2)</f>
        <v>0</v>
      </c>
      <c r="BL142" s="20" t="s">
        <v>88</v>
      </c>
      <c r="BM142" s="192" t="s">
        <v>7168</v>
      </c>
    </row>
    <row r="143" spans="1:65" s="12" customFormat="1" ht="22.9" customHeight="1">
      <c r="B143" s="165"/>
      <c r="C143" s="166"/>
      <c r="D143" s="167" t="s">
        <v>68</v>
      </c>
      <c r="E143" s="179" t="s">
        <v>763</v>
      </c>
      <c r="F143" s="179" t="s">
        <v>7169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SUM(P144:P164)</f>
        <v>0</v>
      </c>
      <c r="Q143" s="173"/>
      <c r="R143" s="174">
        <f>SUM(R144:R164)</f>
        <v>1.3104000000000001E-2</v>
      </c>
      <c r="S143" s="173"/>
      <c r="T143" s="175">
        <f>SUM(T144:T164)</f>
        <v>2E-3</v>
      </c>
      <c r="AR143" s="176" t="s">
        <v>73</v>
      </c>
      <c r="AT143" s="177" t="s">
        <v>68</v>
      </c>
      <c r="AU143" s="177" t="s">
        <v>73</v>
      </c>
      <c r="AY143" s="176" t="s">
        <v>165</v>
      </c>
      <c r="BK143" s="178">
        <f>SUM(BK144:BK164)</f>
        <v>0</v>
      </c>
    </row>
    <row r="144" spans="1:65" s="2" customFormat="1" ht="16.5" customHeight="1">
      <c r="A144" s="37"/>
      <c r="B144" s="38"/>
      <c r="C144" s="181" t="s">
        <v>269</v>
      </c>
      <c r="D144" s="181" t="s">
        <v>167</v>
      </c>
      <c r="E144" s="182" t="s">
        <v>7170</v>
      </c>
      <c r="F144" s="183" t="s">
        <v>7171</v>
      </c>
      <c r="G144" s="184" t="s">
        <v>290</v>
      </c>
      <c r="H144" s="185">
        <v>1</v>
      </c>
      <c r="I144" s="186"/>
      <c r="J144" s="187">
        <f>ROUND(I144*H144,2)</f>
        <v>0</v>
      </c>
      <c r="K144" s="183" t="s">
        <v>171</v>
      </c>
      <c r="L144" s="42"/>
      <c r="M144" s="188" t="s">
        <v>19</v>
      </c>
      <c r="N144" s="189" t="s">
        <v>40</v>
      </c>
      <c r="O144" s="67"/>
      <c r="P144" s="190">
        <f>O144*H144</f>
        <v>0</v>
      </c>
      <c r="Q144" s="190">
        <v>5.0000000000000002E-5</v>
      </c>
      <c r="R144" s="190">
        <f>Q144*H144</f>
        <v>5.0000000000000002E-5</v>
      </c>
      <c r="S144" s="190">
        <v>1E-3</v>
      </c>
      <c r="T144" s="191">
        <f>S144*H144</f>
        <v>1E-3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88</v>
      </c>
      <c r="AT144" s="192" t="s">
        <v>167</v>
      </c>
      <c r="AU144" s="192" t="s">
        <v>79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73</v>
      </c>
      <c r="BK144" s="193">
        <f>ROUND(I144*H144,2)</f>
        <v>0</v>
      </c>
      <c r="BL144" s="20" t="s">
        <v>88</v>
      </c>
      <c r="BM144" s="192" t="s">
        <v>7172</v>
      </c>
    </row>
    <row r="145" spans="1:65" s="2" customFormat="1" ht="11.25">
      <c r="A145" s="37"/>
      <c r="B145" s="38"/>
      <c r="C145" s="39"/>
      <c r="D145" s="194" t="s">
        <v>172</v>
      </c>
      <c r="E145" s="39"/>
      <c r="F145" s="195" t="s">
        <v>7173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172</v>
      </c>
      <c r="AU145" s="20" t="s">
        <v>79</v>
      </c>
    </row>
    <row r="146" spans="1:65" s="2" customFormat="1" ht="16.5" customHeight="1">
      <c r="A146" s="37"/>
      <c r="B146" s="38"/>
      <c r="C146" s="181" t="s">
        <v>281</v>
      </c>
      <c r="D146" s="181" t="s">
        <v>167</v>
      </c>
      <c r="E146" s="182" t="s">
        <v>7174</v>
      </c>
      <c r="F146" s="183" t="s">
        <v>7175</v>
      </c>
      <c r="G146" s="184" t="s">
        <v>290</v>
      </c>
      <c r="H146" s="185">
        <v>2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40</v>
      </c>
      <c r="O146" s="67"/>
      <c r="P146" s="190">
        <f>O146*H146</f>
        <v>0</v>
      </c>
      <c r="Q146" s="190">
        <v>5.0000000000000002E-5</v>
      </c>
      <c r="R146" s="190">
        <f>Q146*H146</f>
        <v>1E-4</v>
      </c>
      <c r="S146" s="190">
        <v>5.0000000000000001E-4</v>
      </c>
      <c r="T146" s="191">
        <f>S146*H146</f>
        <v>1E-3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88</v>
      </c>
      <c r="AT146" s="192" t="s">
        <v>167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73</v>
      </c>
      <c r="BK146" s="193">
        <f>ROUND(I146*H146,2)</f>
        <v>0</v>
      </c>
      <c r="BL146" s="20" t="s">
        <v>88</v>
      </c>
      <c r="BM146" s="192" t="s">
        <v>7176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7177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79</v>
      </c>
    </row>
    <row r="148" spans="1:65" s="2" customFormat="1" ht="16.5" customHeight="1">
      <c r="A148" s="37"/>
      <c r="B148" s="38"/>
      <c r="C148" s="181" t="s">
        <v>287</v>
      </c>
      <c r="D148" s="181" t="s">
        <v>167</v>
      </c>
      <c r="E148" s="182" t="s">
        <v>7178</v>
      </c>
      <c r="F148" s="183" t="s">
        <v>7179</v>
      </c>
      <c r="G148" s="184" t="s">
        <v>170</v>
      </c>
      <c r="H148" s="185">
        <v>2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40</v>
      </c>
      <c r="O148" s="67"/>
      <c r="P148" s="190">
        <f>O148*H148</f>
        <v>0</v>
      </c>
      <c r="Q148" s="190">
        <v>2.4000000000000001E-4</v>
      </c>
      <c r="R148" s="190">
        <f>Q148*H148</f>
        <v>4.8000000000000001E-4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88</v>
      </c>
      <c r="AT148" s="192" t="s">
        <v>167</v>
      </c>
      <c r="AU148" s="192" t="s">
        <v>79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73</v>
      </c>
      <c r="BK148" s="193">
        <f>ROUND(I148*H148,2)</f>
        <v>0</v>
      </c>
      <c r="BL148" s="20" t="s">
        <v>88</v>
      </c>
      <c r="BM148" s="192" t="s">
        <v>7180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7181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79</v>
      </c>
    </row>
    <row r="150" spans="1:65" s="2" customFormat="1" ht="24.2" customHeight="1">
      <c r="A150" s="37"/>
      <c r="B150" s="38"/>
      <c r="C150" s="181" t="s">
        <v>294</v>
      </c>
      <c r="D150" s="181" t="s">
        <v>167</v>
      </c>
      <c r="E150" s="182" t="s">
        <v>7182</v>
      </c>
      <c r="F150" s="183" t="s">
        <v>7183</v>
      </c>
      <c r="G150" s="184" t="s">
        <v>290</v>
      </c>
      <c r="H150" s="185">
        <v>2</v>
      </c>
      <c r="I150" s="186"/>
      <c r="J150" s="187">
        <f>ROUND(I150*H150,2)</f>
        <v>0</v>
      </c>
      <c r="K150" s="183" t="s">
        <v>171</v>
      </c>
      <c r="L150" s="42"/>
      <c r="M150" s="188" t="s">
        <v>19</v>
      </c>
      <c r="N150" s="189" t="s">
        <v>40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88</v>
      </c>
      <c r="AT150" s="192" t="s">
        <v>167</v>
      </c>
      <c r="AU150" s="192" t="s">
        <v>79</v>
      </c>
      <c r="AY150" s="20" t="s">
        <v>165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73</v>
      </c>
      <c r="BK150" s="193">
        <f>ROUND(I150*H150,2)</f>
        <v>0</v>
      </c>
      <c r="BL150" s="20" t="s">
        <v>88</v>
      </c>
      <c r="BM150" s="192" t="s">
        <v>7184</v>
      </c>
    </row>
    <row r="151" spans="1:65" s="2" customFormat="1" ht="11.25">
      <c r="A151" s="37"/>
      <c r="B151" s="38"/>
      <c r="C151" s="39"/>
      <c r="D151" s="194" t="s">
        <v>172</v>
      </c>
      <c r="E151" s="39"/>
      <c r="F151" s="195" t="s">
        <v>7185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172</v>
      </c>
      <c r="AU151" s="20" t="s">
        <v>79</v>
      </c>
    </row>
    <row r="152" spans="1:65" s="13" customFormat="1" ht="11.25">
      <c r="B152" s="199"/>
      <c r="C152" s="200"/>
      <c r="D152" s="201" t="s">
        <v>181</v>
      </c>
      <c r="E152" s="202" t="s">
        <v>19</v>
      </c>
      <c r="F152" s="203" t="s">
        <v>5431</v>
      </c>
      <c r="G152" s="200"/>
      <c r="H152" s="204">
        <v>2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181</v>
      </c>
      <c r="AU152" s="210" t="s">
        <v>79</v>
      </c>
      <c r="AV152" s="13" t="s">
        <v>79</v>
      </c>
      <c r="AW152" s="13" t="s">
        <v>31</v>
      </c>
      <c r="AX152" s="13" t="s">
        <v>73</v>
      </c>
      <c r="AY152" s="210" t="s">
        <v>165</v>
      </c>
    </row>
    <row r="153" spans="1:65" s="2" customFormat="1" ht="24.2" customHeight="1">
      <c r="A153" s="37"/>
      <c r="B153" s="38"/>
      <c r="C153" s="181" t="s">
        <v>7</v>
      </c>
      <c r="D153" s="181" t="s">
        <v>167</v>
      </c>
      <c r="E153" s="182" t="s">
        <v>7186</v>
      </c>
      <c r="F153" s="183" t="s">
        <v>7187</v>
      </c>
      <c r="G153" s="184" t="s">
        <v>323</v>
      </c>
      <c r="H153" s="185">
        <v>19.8</v>
      </c>
      <c r="I153" s="186"/>
      <c r="J153" s="187">
        <f>ROUND(I153*H153,2)</f>
        <v>0</v>
      </c>
      <c r="K153" s="183" t="s">
        <v>171</v>
      </c>
      <c r="L153" s="42"/>
      <c r="M153" s="188" t="s">
        <v>19</v>
      </c>
      <c r="N153" s="189" t="s">
        <v>40</v>
      </c>
      <c r="O153" s="67"/>
      <c r="P153" s="190">
        <f>O153*H153</f>
        <v>0</v>
      </c>
      <c r="Q153" s="190">
        <v>2.0000000000000002E-5</v>
      </c>
      <c r="R153" s="190">
        <f>Q153*H153</f>
        <v>3.9600000000000003E-4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88</v>
      </c>
      <c r="AT153" s="192" t="s">
        <v>167</v>
      </c>
      <c r="AU153" s="192" t="s">
        <v>79</v>
      </c>
      <c r="AY153" s="20" t="s">
        <v>165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73</v>
      </c>
      <c r="BK153" s="193">
        <f>ROUND(I153*H153,2)</f>
        <v>0</v>
      </c>
      <c r="BL153" s="20" t="s">
        <v>88</v>
      </c>
      <c r="BM153" s="192" t="s">
        <v>7188</v>
      </c>
    </row>
    <row r="154" spans="1:65" s="2" customFormat="1" ht="11.25">
      <c r="A154" s="37"/>
      <c r="B154" s="38"/>
      <c r="C154" s="39"/>
      <c r="D154" s="194" t="s">
        <v>172</v>
      </c>
      <c r="E154" s="39"/>
      <c r="F154" s="195" t="s">
        <v>7189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172</v>
      </c>
      <c r="AU154" s="20" t="s">
        <v>79</v>
      </c>
    </row>
    <row r="155" spans="1:65" s="13" customFormat="1" ht="11.25">
      <c r="B155" s="199"/>
      <c r="C155" s="200"/>
      <c r="D155" s="201" t="s">
        <v>181</v>
      </c>
      <c r="E155" s="202" t="s">
        <v>19</v>
      </c>
      <c r="F155" s="203" t="s">
        <v>7190</v>
      </c>
      <c r="G155" s="200"/>
      <c r="H155" s="204">
        <v>19.8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181</v>
      </c>
      <c r="AU155" s="210" t="s">
        <v>79</v>
      </c>
      <c r="AV155" s="13" t="s">
        <v>79</v>
      </c>
      <c r="AW155" s="13" t="s">
        <v>31</v>
      </c>
      <c r="AX155" s="13" t="s">
        <v>73</v>
      </c>
      <c r="AY155" s="210" t="s">
        <v>165</v>
      </c>
    </row>
    <row r="156" spans="1:65" s="2" customFormat="1" ht="37.9" customHeight="1">
      <c r="A156" s="37"/>
      <c r="B156" s="38"/>
      <c r="C156" s="181" t="s">
        <v>309</v>
      </c>
      <c r="D156" s="181" t="s">
        <v>167</v>
      </c>
      <c r="E156" s="182" t="s">
        <v>7191</v>
      </c>
      <c r="F156" s="183" t="s">
        <v>7192</v>
      </c>
      <c r="G156" s="184" t="s">
        <v>323</v>
      </c>
      <c r="H156" s="185">
        <v>19.8</v>
      </c>
      <c r="I156" s="186"/>
      <c r="J156" s="187">
        <f>ROUND(I156*H156,2)</f>
        <v>0</v>
      </c>
      <c r="K156" s="183" t="s">
        <v>171</v>
      </c>
      <c r="L156" s="42"/>
      <c r="M156" s="188" t="s">
        <v>19</v>
      </c>
      <c r="N156" s="189" t="s">
        <v>40</v>
      </c>
      <c r="O156" s="67"/>
      <c r="P156" s="190">
        <f>O156*H156</f>
        <v>0</v>
      </c>
      <c r="Q156" s="190">
        <v>6.9999999999999994E-5</v>
      </c>
      <c r="R156" s="190">
        <f>Q156*H156</f>
        <v>1.3859999999999999E-3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88</v>
      </c>
      <c r="AT156" s="192" t="s">
        <v>167</v>
      </c>
      <c r="AU156" s="192" t="s">
        <v>79</v>
      </c>
      <c r="AY156" s="20" t="s">
        <v>165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73</v>
      </c>
      <c r="BK156" s="193">
        <f>ROUND(I156*H156,2)</f>
        <v>0</v>
      </c>
      <c r="BL156" s="20" t="s">
        <v>88</v>
      </c>
      <c r="BM156" s="192" t="s">
        <v>7193</v>
      </c>
    </row>
    <row r="157" spans="1:65" s="2" customFormat="1" ht="11.25">
      <c r="A157" s="37"/>
      <c r="B157" s="38"/>
      <c r="C157" s="39"/>
      <c r="D157" s="194" t="s">
        <v>172</v>
      </c>
      <c r="E157" s="39"/>
      <c r="F157" s="195" t="s">
        <v>7194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172</v>
      </c>
      <c r="AU157" s="20" t="s">
        <v>79</v>
      </c>
    </row>
    <row r="158" spans="1:65" s="2" customFormat="1" ht="33" customHeight="1">
      <c r="A158" s="37"/>
      <c r="B158" s="38"/>
      <c r="C158" s="181" t="s">
        <v>315</v>
      </c>
      <c r="D158" s="181" t="s">
        <v>167</v>
      </c>
      <c r="E158" s="182" t="s">
        <v>7195</v>
      </c>
      <c r="F158" s="183" t="s">
        <v>7196</v>
      </c>
      <c r="G158" s="184" t="s">
        <v>323</v>
      </c>
      <c r="H158" s="185">
        <v>19.8</v>
      </c>
      <c r="I158" s="186"/>
      <c r="J158" s="187">
        <f>ROUND(I158*H158,2)</f>
        <v>0</v>
      </c>
      <c r="K158" s="183" t="s">
        <v>171</v>
      </c>
      <c r="L158" s="42"/>
      <c r="M158" s="188" t="s">
        <v>19</v>
      </c>
      <c r="N158" s="189" t="s">
        <v>40</v>
      </c>
      <c r="O158" s="67"/>
      <c r="P158" s="190">
        <f>O158*H158</f>
        <v>0</v>
      </c>
      <c r="Q158" s="190">
        <v>3.0000000000000001E-5</v>
      </c>
      <c r="R158" s="190">
        <f>Q158*H158</f>
        <v>5.9400000000000002E-4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88</v>
      </c>
      <c r="AT158" s="192" t="s">
        <v>167</v>
      </c>
      <c r="AU158" s="192" t="s">
        <v>79</v>
      </c>
      <c r="AY158" s="20" t="s">
        <v>165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73</v>
      </c>
      <c r="BK158" s="193">
        <f>ROUND(I158*H158,2)</f>
        <v>0</v>
      </c>
      <c r="BL158" s="20" t="s">
        <v>88</v>
      </c>
      <c r="BM158" s="192" t="s">
        <v>7197</v>
      </c>
    </row>
    <row r="159" spans="1:65" s="2" customFormat="1" ht="11.25">
      <c r="A159" s="37"/>
      <c r="B159" s="38"/>
      <c r="C159" s="39"/>
      <c r="D159" s="194" t="s">
        <v>172</v>
      </c>
      <c r="E159" s="39"/>
      <c r="F159" s="195" t="s">
        <v>7198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172</v>
      </c>
      <c r="AU159" s="20" t="s">
        <v>79</v>
      </c>
    </row>
    <row r="160" spans="1:65" s="2" customFormat="1" ht="24.2" customHeight="1">
      <c r="A160" s="37"/>
      <c r="B160" s="38"/>
      <c r="C160" s="181" t="s">
        <v>234</v>
      </c>
      <c r="D160" s="181" t="s">
        <v>167</v>
      </c>
      <c r="E160" s="182" t="s">
        <v>3480</v>
      </c>
      <c r="F160" s="183" t="s">
        <v>3481</v>
      </c>
      <c r="G160" s="184" t="s">
        <v>323</v>
      </c>
      <c r="H160" s="185">
        <v>19.8</v>
      </c>
      <c r="I160" s="186"/>
      <c r="J160" s="187">
        <f>ROUND(I160*H160,2)</f>
        <v>0</v>
      </c>
      <c r="K160" s="183" t="s">
        <v>171</v>
      </c>
      <c r="L160" s="42"/>
      <c r="M160" s="188" t="s">
        <v>19</v>
      </c>
      <c r="N160" s="189" t="s">
        <v>40</v>
      </c>
      <c r="O160" s="67"/>
      <c r="P160" s="190">
        <f>O160*H160</f>
        <v>0</v>
      </c>
      <c r="Q160" s="190">
        <v>1.7000000000000001E-4</v>
      </c>
      <c r="R160" s="190">
        <f>Q160*H160</f>
        <v>3.3660000000000005E-3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88</v>
      </c>
      <c r="AT160" s="192" t="s">
        <v>167</v>
      </c>
      <c r="AU160" s="192" t="s">
        <v>79</v>
      </c>
      <c r="AY160" s="20" t="s">
        <v>165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73</v>
      </c>
      <c r="BK160" s="193">
        <f>ROUND(I160*H160,2)</f>
        <v>0</v>
      </c>
      <c r="BL160" s="20" t="s">
        <v>88</v>
      </c>
      <c r="BM160" s="192" t="s">
        <v>7199</v>
      </c>
    </row>
    <row r="161" spans="1:65" s="2" customFormat="1" ht="11.25">
      <c r="A161" s="37"/>
      <c r="B161" s="38"/>
      <c r="C161" s="39"/>
      <c r="D161" s="194" t="s">
        <v>172</v>
      </c>
      <c r="E161" s="39"/>
      <c r="F161" s="195" t="s">
        <v>3483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172</v>
      </c>
      <c r="AU161" s="20" t="s">
        <v>79</v>
      </c>
    </row>
    <row r="162" spans="1:65" s="2" customFormat="1" ht="24.2" customHeight="1">
      <c r="A162" s="37"/>
      <c r="B162" s="38"/>
      <c r="C162" s="181" t="s">
        <v>327</v>
      </c>
      <c r="D162" s="181" t="s">
        <v>167</v>
      </c>
      <c r="E162" s="182" t="s">
        <v>3485</v>
      </c>
      <c r="F162" s="183" t="s">
        <v>3486</v>
      </c>
      <c r="G162" s="184" t="s">
        <v>323</v>
      </c>
      <c r="H162" s="185">
        <v>39.6</v>
      </c>
      <c r="I162" s="186"/>
      <c r="J162" s="187">
        <f>ROUND(I162*H162,2)</f>
        <v>0</v>
      </c>
      <c r="K162" s="183" t="s">
        <v>171</v>
      </c>
      <c r="L162" s="42"/>
      <c r="M162" s="188" t="s">
        <v>19</v>
      </c>
      <c r="N162" s="189" t="s">
        <v>40</v>
      </c>
      <c r="O162" s="67"/>
      <c r="P162" s="190">
        <f>O162*H162</f>
        <v>0</v>
      </c>
      <c r="Q162" s="190">
        <v>1.7000000000000001E-4</v>
      </c>
      <c r="R162" s="190">
        <f>Q162*H162</f>
        <v>6.732000000000001E-3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88</v>
      </c>
      <c r="AT162" s="192" t="s">
        <v>167</v>
      </c>
      <c r="AU162" s="192" t="s">
        <v>79</v>
      </c>
      <c r="AY162" s="20" t="s">
        <v>165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73</v>
      </c>
      <c r="BK162" s="193">
        <f>ROUND(I162*H162,2)</f>
        <v>0</v>
      </c>
      <c r="BL162" s="20" t="s">
        <v>88</v>
      </c>
      <c r="BM162" s="192" t="s">
        <v>7200</v>
      </c>
    </row>
    <row r="163" spans="1:65" s="2" customFormat="1" ht="11.25">
      <c r="A163" s="37"/>
      <c r="B163" s="38"/>
      <c r="C163" s="39"/>
      <c r="D163" s="194" t="s">
        <v>172</v>
      </c>
      <c r="E163" s="39"/>
      <c r="F163" s="195" t="s">
        <v>3488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172</v>
      </c>
      <c r="AU163" s="20" t="s">
        <v>79</v>
      </c>
    </row>
    <row r="164" spans="1:65" s="13" customFormat="1" ht="11.25">
      <c r="B164" s="199"/>
      <c r="C164" s="200"/>
      <c r="D164" s="201" t="s">
        <v>181</v>
      </c>
      <c r="E164" s="200"/>
      <c r="F164" s="203" t="s">
        <v>7201</v>
      </c>
      <c r="G164" s="200"/>
      <c r="H164" s="204">
        <v>39.6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181</v>
      </c>
      <c r="AU164" s="210" t="s">
        <v>79</v>
      </c>
      <c r="AV164" s="13" t="s">
        <v>79</v>
      </c>
      <c r="AW164" s="13" t="s">
        <v>4</v>
      </c>
      <c r="AX164" s="13" t="s">
        <v>73</v>
      </c>
      <c r="AY164" s="210" t="s">
        <v>165</v>
      </c>
    </row>
    <row r="165" spans="1:65" s="12" customFormat="1" ht="22.9" customHeight="1">
      <c r="B165" s="165"/>
      <c r="C165" s="166"/>
      <c r="D165" s="167" t="s">
        <v>68</v>
      </c>
      <c r="E165" s="179" t="s">
        <v>1726</v>
      </c>
      <c r="F165" s="179" t="s">
        <v>1727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SUM(P166:P173)</f>
        <v>0</v>
      </c>
      <c r="Q165" s="173"/>
      <c r="R165" s="174">
        <f>SUM(R166:R173)</f>
        <v>0</v>
      </c>
      <c r="S165" s="173"/>
      <c r="T165" s="175">
        <f>SUM(T166:T173)</f>
        <v>0</v>
      </c>
      <c r="AR165" s="176" t="s">
        <v>73</v>
      </c>
      <c r="AT165" s="177" t="s">
        <v>68</v>
      </c>
      <c r="AU165" s="177" t="s">
        <v>73</v>
      </c>
      <c r="AY165" s="176" t="s">
        <v>165</v>
      </c>
      <c r="BK165" s="178">
        <f>SUM(BK166:BK173)</f>
        <v>0</v>
      </c>
    </row>
    <row r="166" spans="1:65" s="2" customFormat="1" ht="33" customHeight="1">
      <c r="A166" s="37"/>
      <c r="B166" s="38"/>
      <c r="C166" s="181" t="s">
        <v>263</v>
      </c>
      <c r="D166" s="181" t="s">
        <v>167</v>
      </c>
      <c r="E166" s="182" t="s">
        <v>1738</v>
      </c>
      <c r="F166" s="183" t="s">
        <v>1739</v>
      </c>
      <c r="G166" s="184" t="s">
        <v>256</v>
      </c>
      <c r="H166" s="185">
        <v>72.11</v>
      </c>
      <c r="I166" s="186"/>
      <c r="J166" s="187">
        <f>ROUND(I166*H166,2)</f>
        <v>0</v>
      </c>
      <c r="K166" s="183" t="s">
        <v>171</v>
      </c>
      <c r="L166" s="42"/>
      <c r="M166" s="188" t="s">
        <v>19</v>
      </c>
      <c r="N166" s="189" t="s">
        <v>40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88</v>
      </c>
      <c r="AT166" s="192" t="s">
        <v>167</v>
      </c>
      <c r="AU166" s="192" t="s">
        <v>79</v>
      </c>
      <c r="AY166" s="20" t="s">
        <v>165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73</v>
      </c>
      <c r="BK166" s="193">
        <f>ROUND(I166*H166,2)</f>
        <v>0</v>
      </c>
      <c r="BL166" s="20" t="s">
        <v>88</v>
      </c>
      <c r="BM166" s="192" t="s">
        <v>312</v>
      </c>
    </row>
    <row r="167" spans="1:65" s="2" customFormat="1" ht="11.25">
      <c r="A167" s="37"/>
      <c r="B167" s="38"/>
      <c r="C167" s="39"/>
      <c r="D167" s="194" t="s">
        <v>172</v>
      </c>
      <c r="E167" s="39"/>
      <c r="F167" s="195" t="s">
        <v>1741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172</v>
      </c>
      <c r="AU167" s="20" t="s">
        <v>79</v>
      </c>
    </row>
    <row r="168" spans="1:65" s="2" customFormat="1" ht="44.25" customHeight="1">
      <c r="A168" s="37"/>
      <c r="B168" s="38"/>
      <c r="C168" s="181" t="s">
        <v>338</v>
      </c>
      <c r="D168" s="181" t="s">
        <v>167</v>
      </c>
      <c r="E168" s="182" t="s">
        <v>1743</v>
      </c>
      <c r="F168" s="183" t="s">
        <v>1744</v>
      </c>
      <c r="G168" s="184" t="s">
        <v>256</v>
      </c>
      <c r="H168" s="185">
        <v>1009.54</v>
      </c>
      <c r="I168" s="186"/>
      <c r="J168" s="187">
        <f>ROUND(I168*H168,2)</f>
        <v>0</v>
      </c>
      <c r="K168" s="183" t="s">
        <v>171</v>
      </c>
      <c r="L168" s="42"/>
      <c r="M168" s="188" t="s">
        <v>19</v>
      </c>
      <c r="N168" s="189" t="s">
        <v>40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88</v>
      </c>
      <c r="AT168" s="192" t="s">
        <v>167</v>
      </c>
      <c r="AU168" s="192" t="s">
        <v>79</v>
      </c>
      <c r="AY168" s="20" t="s">
        <v>165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73</v>
      </c>
      <c r="BK168" s="193">
        <f>ROUND(I168*H168,2)</f>
        <v>0</v>
      </c>
      <c r="BL168" s="20" t="s">
        <v>88</v>
      </c>
      <c r="BM168" s="192" t="s">
        <v>318</v>
      </c>
    </row>
    <row r="169" spans="1:65" s="2" customFormat="1" ht="11.25">
      <c r="A169" s="37"/>
      <c r="B169" s="38"/>
      <c r="C169" s="39"/>
      <c r="D169" s="194" t="s">
        <v>172</v>
      </c>
      <c r="E169" s="39"/>
      <c r="F169" s="195" t="s">
        <v>1746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172</v>
      </c>
      <c r="AU169" s="20" t="s">
        <v>79</v>
      </c>
    </row>
    <row r="170" spans="1:65" s="13" customFormat="1" ht="11.25">
      <c r="B170" s="199"/>
      <c r="C170" s="200"/>
      <c r="D170" s="201" t="s">
        <v>181</v>
      </c>
      <c r="E170" s="202" t="s">
        <v>19</v>
      </c>
      <c r="F170" s="203" t="s">
        <v>7202</v>
      </c>
      <c r="G170" s="200"/>
      <c r="H170" s="204">
        <v>1009.54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181</v>
      </c>
      <c r="AU170" s="210" t="s">
        <v>79</v>
      </c>
      <c r="AV170" s="13" t="s">
        <v>79</v>
      </c>
      <c r="AW170" s="13" t="s">
        <v>31</v>
      </c>
      <c r="AX170" s="13" t="s">
        <v>69</v>
      </c>
      <c r="AY170" s="210" t="s">
        <v>165</v>
      </c>
    </row>
    <row r="171" spans="1:65" s="15" customFormat="1" ht="11.25">
      <c r="B171" s="221"/>
      <c r="C171" s="222"/>
      <c r="D171" s="201" t="s">
        <v>181</v>
      </c>
      <c r="E171" s="223" t="s">
        <v>19</v>
      </c>
      <c r="F171" s="224" t="s">
        <v>184</v>
      </c>
      <c r="G171" s="222"/>
      <c r="H171" s="225">
        <v>1009.54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181</v>
      </c>
      <c r="AU171" s="231" t="s">
        <v>79</v>
      </c>
      <c r="AV171" s="15" t="s">
        <v>88</v>
      </c>
      <c r="AW171" s="15" t="s">
        <v>31</v>
      </c>
      <c r="AX171" s="15" t="s">
        <v>73</v>
      </c>
      <c r="AY171" s="231" t="s">
        <v>165</v>
      </c>
    </row>
    <row r="172" spans="1:65" s="2" customFormat="1" ht="49.15" customHeight="1">
      <c r="A172" s="37"/>
      <c r="B172" s="38"/>
      <c r="C172" s="181" t="s">
        <v>272</v>
      </c>
      <c r="D172" s="181" t="s">
        <v>167</v>
      </c>
      <c r="E172" s="182" t="s">
        <v>7203</v>
      </c>
      <c r="F172" s="183" t="s">
        <v>7204</v>
      </c>
      <c r="G172" s="184" t="s">
        <v>256</v>
      </c>
      <c r="H172" s="185">
        <v>72.11</v>
      </c>
      <c r="I172" s="186"/>
      <c r="J172" s="187">
        <f>ROUND(I172*H172,2)</f>
        <v>0</v>
      </c>
      <c r="K172" s="183" t="s">
        <v>171</v>
      </c>
      <c r="L172" s="42"/>
      <c r="M172" s="188" t="s">
        <v>19</v>
      </c>
      <c r="N172" s="189" t="s">
        <v>40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88</v>
      </c>
      <c r="AT172" s="192" t="s">
        <v>167</v>
      </c>
      <c r="AU172" s="192" t="s">
        <v>79</v>
      </c>
      <c r="AY172" s="20" t="s">
        <v>165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73</v>
      </c>
      <c r="BK172" s="193">
        <f>ROUND(I172*H172,2)</f>
        <v>0</v>
      </c>
      <c r="BL172" s="20" t="s">
        <v>88</v>
      </c>
      <c r="BM172" s="192" t="s">
        <v>324</v>
      </c>
    </row>
    <row r="173" spans="1:65" s="2" customFormat="1" ht="11.25">
      <c r="A173" s="37"/>
      <c r="B173" s="38"/>
      <c r="C173" s="39"/>
      <c r="D173" s="194" t="s">
        <v>172</v>
      </c>
      <c r="E173" s="39"/>
      <c r="F173" s="195" t="s">
        <v>7205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172</v>
      </c>
      <c r="AU173" s="20" t="s">
        <v>79</v>
      </c>
    </row>
    <row r="174" spans="1:65" s="12" customFormat="1" ht="22.9" customHeight="1">
      <c r="B174" s="165"/>
      <c r="C174" s="166"/>
      <c r="D174" s="167" t="s">
        <v>68</v>
      </c>
      <c r="E174" s="179" t="s">
        <v>1781</v>
      </c>
      <c r="F174" s="179" t="s">
        <v>1782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SUM(P175:P176)</f>
        <v>0</v>
      </c>
      <c r="Q174" s="173"/>
      <c r="R174" s="174">
        <f>SUM(R175:R176)</f>
        <v>0</v>
      </c>
      <c r="S174" s="173"/>
      <c r="T174" s="175">
        <f>SUM(T175:T176)</f>
        <v>0</v>
      </c>
      <c r="AR174" s="176" t="s">
        <v>73</v>
      </c>
      <c r="AT174" s="177" t="s">
        <v>68</v>
      </c>
      <c r="AU174" s="177" t="s">
        <v>73</v>
      </c>
      <c r="AY174" s="176" t="s">
        <v>165</v>
      </c>
      <c r="BK174" s="178">
        <f>SUM(BK175:BK176)</f>
        <v>0</v>
      </c>
    </row>
    <row r="175" spans="1:65" s="2" customFormat="1" ht="37.9" customHeight="1">
      <c r="A175" s="37"/>
      <c r="B175" s="38"/>
      <c r="C175" s="181" t="s">
        <v>348</v>
      </c>
      <c r="D175" s="181" t="s">
        <v>167</v>
      </c>
      <c r="E175" s="182" t="s">
        <v>7206</v>
      </c>
      <c r="F175" s="183" t="s">
        <v>7207</v>
      </c>
      <c r="G175" s="184" t="s">
        <v>256</v>
      </c>
      <c r="H175" s="185">
        <v>347.14299999999997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40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88</v>
      </c>
      <c r="AT175" s="192" t="s">
        <v>167</v>
      </c>
      <c r="AU175" s="192" t="s">
        <v>79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73</v>
      </c>
      <c r="BK175" s="193">
        <f>ROUND(I175*H175,2)</f>
        <v>0</v>
      </c>
      <c r="BL175" s="20" t="s">
        <v>88</v>
      </c>
      <c r="BM175" s="192" t="s">
        <v>330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7208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79</v>
      </c>
    </row>
    <row r="177" spans="1:65" s="12" customFormat="1" ht="25.9" customHeight="1">
      <c r="B177" s="165"/>
      <c r="C177" s="166"/>
      <c r="D177" s="167" t="s">
        <v>68</v>
      </c>
      <c r="E177" s="168" t="s">
        <v>1798</v>
      </c>
      <c r="F177" s="168" t="s">
        <v>1799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P178</f>
        <v>0</v>
      </c>
      <c r="Q177" s="173"/>
      <c r="R177" s="174">
        <f>R178</f>
        <v>9.59956E-2</v>
      </c>
      <c r="S177" s="173"/>
      <c r="T177" s="175">
        <f>T178</f>
        <v>0</v>
      </c>
      <c r="AR177" s="176" t="s">
        <v>79</v>
      </c>
      <c r="AT177" s="177" t="s">
        <v>68</v>
      </c>
      <c r="AU177" s="177" t="s">
        <v>69</v>
      </c>
      <c r="AY177" s="176" t="s">
        <v>165</v>
      </c>
      <c r="BK177" s="178">
        <f>BK178</f>
        <v>0</v>
      </c>
    </row>
    <row r="178" spans="1:65" s="12" customFormat="1" ht="22.9" customHeight="1">
      <c r="B178" s="165"/>
      <c r="C178" s="166"/>
      <c r="D178" s="167" t="s">
        <v>68</v>
      </c>
      <c r="E178" s="179" t="s">
        <v>3200</v>
      </c>
      <c r="F178" s="179" t="s">
        <v>7209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SUM(P179:P198)</f>
        <v>0</v>
      </c>
      <c r="Q178" s="173"/>
      <c r="R178" s="174">
        <f>SUM(R179:R198)</f>
        <v>9.59956E-2</v>
      </c>
      <c r="S178" s="173"/>
      <c r="T178" s="175">
        <f>SUM(T179:T198)</f>
        <v>0</v>
      </c>
      <c r="AR178" s="176" t="s">
        <v>79</v>
      </c>
      <c r="AT178" s="177" t="s">
        <v>68</v>
      </c>
      <c r="AU178" s="177" t="s">
        <v>73</v>
      </c>
      <c r="AY178" s="176" t="s">
        <v>165</v>
      </c>
      <c r="BK178" s="178">
        <f>SUM(BK179:BK198)</f>
        <v>0</v>
      </c>
    </row>
    <row r="179" spans="1:65" s="2" customFormat="1" ht="37.9" customHeight="1">
      <c r="A179" s="37"/>
      <c r="B179" s="38"/>
      <c r="C179" s="181" t="s">
        <v>284</v>
      </c>
      <c r="D179" s="181" t="s">
        <v>167</v>
      </c>
      <c r="E179" s="182" t="s">
        <v>7210</v>
      </c>
      <c r="F179" s="183" t="s">
        <v>7211</v>
      </c>
      <c r="G179" s="184" t="s">
        <v>323</v>
      </c>
      <c r="H179" s="185">
        <v>17.239999999999998</v>
      </c>
      <c r="I179" s="186"/>
      <c r="J179" s="187">
        <f>ROUND(I179*H179,2)</f>
        <v>0</v>
      </c>
      <c r="K179" s="183" t="s">
        <v>171</v>
      </c>
      <c r="L179" s="42"/>
      <c r="M179" s="188" t="s">
        <v>19</v>
      </c>
      <c r="N179" s="189" t="s">
        <v>40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226</v>
      </c>
      <c r="AT179" s="192" t="s">
        <v>167</v>
      </c>
      <c r="AU179" s="192" t="s">
        <v>79</v>
      </c>
      <c r="AY179" s="20" t="s">
        <v>165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73</v>
      </c>
      <c r="BK179" s="193">
        <f>ROUND(I179*H179,2)</f>
        <v>0</v>
      </c>
      <c r="BL179" s="20" t="s">
        <v>226</v>
      </c>
      <c r="BM179" s="192" t="s">
        <v>7212</v>
      </c>
    </row>
    <row r="180" spans="1:65" s="2" customFormat="1" ht="11.25">
      <c r="A180" s="37"/>
      <c r="B180" s="38"/>
      <c r="C180" s="39"/>
      <c r="D180" s="194" t="s">
        <v>172</v>
      </c>
      <c r="E180" s="39"/>
      <c r="F180" s="195" t="s">
        <v>7213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172</v>
      </c>
      <c r="AU180" s="20" t="s">
        <v>79</v>
      </c>
    </row>
    <row r="181" spans="1:65" s="13" customFormat="1" ht="11.25">
      <c r="B181" s="199"/>
      <c r="C181" s="200"/>
      <c r="D181" s="201" t="s">
        <v>181</v>
      </c>
      <c r="E181" s="202" t="s">
        <v>19</v>
      </c>
      <c r="F181" s="203" t="s">
        <v>7214</v>
      </c>
      <c r="G181" s="200"/>
      <c r="H181" s="204">
        <v>12.24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181</v>
      </c>
      <c r="AU181" s="210" t="s">
        <v>79</v>
      </c>
      <c r="AV181" s="13" t="s">
        <v>79</v>
      </c>
      <c r="AW181" s="13" t="s">
        <v>31</v>
      </c>
      <c r="AX181" s="13" t="s">
        <v>69</v>
      </c>
      <c r="AY181" s="210" t="s">
        <v>165</v>
      </c>
    </row>
    <row r="182" spans="1:65" s="13" customFormat="1" ht="11.25">
      <c r="B182" s="199"/>
      <c r="C182" s="200"/>
      <c r="D182" s="201" t="s">
        <v>181</v>
      </c>
      <c r="E182" s="202" t="s">
        <v>19</v>
      </c>
      <c r="F182" s="203" t="s">
        <v>7215</v>
      </c>
      <c r="G182" s="200"/>
      <c r="H182" s="204">
        <v>5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181</v>
      </c>
      <c r="AU182" s="210" t="s">
        <v>79</v>
      </c>
      <c r="AV182" s="13" t="s">
        <v>79</v>
      </c>
      <c r="AW182" s="13" t="s">
        <v>31</v>
      </c>
      <c r="AX182" s="13" t="s">
        <v>69</v>
      </c>
      <c r="AY182" s="210" t="s">
        <v>165</v>
      </c>
    </row>
    <row r="183" spans="1:65" s="15" customFormat="1" ht="11.25">
      <c r="B183" s="221"/>
      <c r="C183" s="222"/>
      <c r="D183" s="201" t="s">
        <v>181</v>
      </c>
      <c r="E183" s="223" t="s">
        <v>19</v>
      </c>
      <c r="F183" s="224" t="s">
        <v>184</v>
      </c>
      <c r="G183" s="222"/>
      <c r="H183" s="225">
        <v>17.240000000000002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181</v>
      </c>
      <c r="AU183" s="231" t="s">
        <v>79</v>
      </c>
      <c r="AV183" s="15" t="s">
        <v>88</v>
      </c>
      <c r="AW183" s="15" t="s">
        <v>31</v>
      </c>
      <c r="AX183" s="15" t="s">
        <v>73</v>
      </c>
      <c r="AY183" s="231" t="s">
        <v>165</v>
      </c>
    </row>
    <row r="184" spans="1:65" s="2" customFormat="1" ht="37.9" customHeight="1">
      <c r="A184" s="37"/>
      <c r="B184" s="38"/>
      <c r="C184" s="181" t="s">
        <v>372</v>
      </c>
      <c r="D184" s="181" t="s">
        <v>167</v>
      </c>
      <c r="E184" s="182" t="s">
        <v>7216</v>
      </c>
      <c r="F184" s="183" t="s">
        <v>7217</v>
      </c>
      <c r="G184" s="184" t="s">
        <v>323</v>
      </c>
      <c r="H184" s="185">
        <v>8.16</v>
      </c>
      <c r="I184" s="186"/>
      <c r="J184" s="187">
        <f>ROUND(I184*H184,2)</f>
        <v>0</v>
      </c>
      <c r="K184" s="183" t="s">
        <v>171</v>
      </c>
      <c r="L184" s="42"/>
      <c r="M184" s="188" t="s">
        <v>19</v>
      </c>
      <c r="N184" s="189" t="s">
        <v>40</v>
      </c>
      <c r="O184" s="67"/>
      <c r="P184" s="190">
        <f>O184*H184</f>
        <v>0</v>
      </c>
      <c r="Q184" s="190">
        <v>4.9500000000000004E-3</v>
      </c>
      <c r="R184" s="190">
        <f>Q184*H184</f>
        <v>4.0392000000000004E-2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226</v>
      </c>
      <c r="AT184" s="192" t="s">
        <v>167</v>
      </c>
      <c r="AU184" s="192" t="s">
        <v>79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73</v>
      </c>
      <c r="BK184" s="193">
        <f>ROUND(I184*H184,2)</f>
        <v>0</v>
      </c>
      <c r="BL184" s="20" t="s">
        <v>226</v>
      </c>
      <c r="BM184" s="192" t="s">
        <v>7218</v>
      </c>
    </row>
    <row r="185" spans="1:65" s="2" customFormat="1" ht="11.25">
      <c r="A185" s="37"/>
      <c r="B185" s="38"/>
      <c r="C185" s="39"/>
      <c r="D185" s="194" t="s">
        <v>172</v>
      </c>
      <c r="E185" s="39"/>
      <c r="F185" s="195" t="s">
        <v>7219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172</v>
      </c>
      <c r="AU185" s="20" t="s">
        <v>79</v>
      </c>
    </row>
    <row r="186" spans="1:65" s="13" customFormat="1" ht="11.25">
      <c r="B186" s="199"/>
      <c r="C186" s="200"/>
      <c r="D186" s="201" t="s">
        <v>181</v>
      </c>
      <c r="E186" s="202" t="s">
        <v>19</v>
      </c>
      <c r="F186" s="203" t="s">
        <v>7220</v>
      </c>
      <c r="G186" s="200"/>
      <c r="H186" s="204">
        <v>8.16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181</v>
      </c>
      <c r="AU186" s="210" t="s">
        <v>79</v>
      </c>
      <c r="AV186" s="13" t="s">
        <v>79</v>
      </c>
      <c r="AW186" s="13" t="s">
        <v>31</v>
      </c>
      <c r="AX186" s="13" t="s">
        <v>73</v>
      </c>
      <c r="AY186" s="210" t="s">
        <v>165</v>
      </c>
    </row>
    <row r="187" spans="1:65" s="2" customFormat="1" ht="33" customHeight="1">
      <c r="A187" s="37"/>
      <c r="B187" s="38"/>
      <c r="C187" s="181" t="s">
        <v>297</v>
      </c>
      <c r="D187" s="181" t="s">
        <v>167</v>
      </c>
      <c r="E187" s="182" t="s">
        <v>7221</v>
      </c>
      <c r="F187" s="183" t="s">
        <v>7222</v>
      </c>
      <c r="G187" s="184" t="s">
        <v>323</v>
      </c>
      <c r="H187" s="185">
        <v>9.08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40</v>
      </c>
      <c r="O187" s="67"/>
      <c r="P187" s="190">
        <f>O187*H187</f>
        <v>0</v>
      </c>
      <c r="Q187" s="190">
        <v>4.3200000000000001E-3</v>
      </c>
      <c r="R187" s="190">
        <f>Q187*H187</f>
        <v>3.9225599999999999E-2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79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73</v>
      </c>
      <c r="BK187" s="193">
        <f>ROUND(I187*H187,2)</f>
        <v>0</v>
      </c>
      <c r="BL187" s="20" t="s">
        <v>226</v>
      </c>
      <c r="BM187" s="192" t="s">
        <v>7223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7224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79</v>
      </c>
    </row>
    <row r="189" spans="1:65" s="13" customFormat="1" ht="11.25">
      <c r="B189" s="199"/>
      <c r="C189" s="200"/>
      <c r="D189" s="201" t="s">
        <v>181</v>
      </c>
      <c r="E189" s="202" t="s">
        <v>19</v>
      </c>
      <c r="F189" s="203" t="s">
        <v>7225</v>
      </c>
      <c r="G189" s="200"/>
      <c r="H189" s="204">
        <v>4.08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181</v>
      </c>
      <c r="AU189" s="210" t="s">
        <v>79</v>
      </c>
      <c r="AV189" s="13" t="s">
        <v>79</v>
      </c>
      <c r="AW189" s="13" t="s">
        <v>31</v>
      </c>
      <c r="AX189" s="13" t="s">
        <v>69</v>
      </c>
      <c r="AY189" s="210" t="s">
        <v>165</v>
      </c>
    </row>
    <row r="190" spans="1:65" s="13" customFormat="1" ht="11.25">
      <c r="B190" s="199"/>
      <c r="C190" s="200"/>
      <c r="D190" s="201" t="s">
        <v>181</v>
      </c>
      <c r="E190" s="202" t="s">
        <v>19</v>
      </c>
      <c r="F190" s="203" t="s">
        <v>7215</v>
      </c>
      <c r="G190" s="200"/>
      <c r="H190" s="204">
        <v>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181</v>
      </c>
      <c r="AU190" s="210" t="s">
        <v>79</v>
      </c>
      <c r="AV190" s="13" t="s">
        <v>79</v>
      </c>
      <c r="AW190" s="13" t="s">
        <v>31</v>
      </c>
      <c r="AX190" s="13" t="s">
        <v>69</v>
      </c>
      <c r="AY190" s="210" t="s">
        <v>165</v>
      </c>
    </row>
    <row r="191" spans="1:65" s="15" customFormat="1" ht="11.25">
      <c r="B191" s="221"/>
      <c r="C191" s="222"/>
      <c r="D191" s="201" t="s">
        <v>181</v>
      </c>
      <c r="E191" s="223" t="s">
        <v>19</v>
      </c>
      <c r="F191" s="224" t="s">
        <v>184</v>
      </c>
      <c r="G191" s="222"/>
      <c r="H191" s="225">
        <v>9.08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181</v>
      </c>
      <c r="AU191" s="231" t="s">
        <v>79</v>
      </c>
      <c r="AV191" s="15" t="s">
        <v>88</v>
      </c>
      <c r="AW191" s="15" t="s">
        <v>31</v>
      </c>
      <c r="AX191" s="15" t="s">
        <v>73</v>
      </c>
      <c r="AY191" s="231" t="s">
        <v>165</v>
      </c>
    </row>
    <row r="192" spans="1:65" s="2" customFormat="1" ht="37.9" customHeight="1">
      <c r="A192" s="37"/>
      <c r="B192" s="38"/>
      <c r="C192" s="181" t="s">
        <v>385</v>
      </c>
      <c r="D192" s="181" t="s">
        <v>167</v>
      </c>
      <c r="E192" s="182" t="s">
        <v>3503</v>
      </c>
      <c r="F192" s="183" t="s">
        <v>3504</v>
      </c>
      <c r="G192" s="184" t="s">
        <v>323</v>
      </c>
      <c r="H192" s="185">
        <v>17.239999999999998</v>
      </c>
      <c r="I192" s="186"/>
      <c r="J192" s="187">
        <f>ROUND(I192*H192,2)</f>
        <v>0</v>
      </c>
      <c r="K192" s="183" t="s">
        <v>171</v>
      </c>
      <c r="L192" s="42"/>
      <c r="M192" s="188" t="s">
        <v>19</v>
      </c>
      <c r="N192" s="189" t="s">
        <v>40</v>
      </c>
      <c r="O192" s="67"/>
      <c r="P192" s="190">
        <f>O192*H192</f>
        <v>0</v>
      </c>
      <c r="Q192" s="190">
        <v>2.9E-4</v>
      </c>
      <c r="R192" s="190">
        <f>Q192*H192</f>
        <v>4.9995999999999999E-3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226</v>
      </c>
      <c r="AT192" s="192" t="s">
        <v>167</v>
      </c>
      <c r="AU192" s="192" t="s">
        <v>79</v>
      </c>
      <c r="AY192" s="20" t="s">
        <v>165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73</v>
      </c>
      <c r="BK192" s="193">
        <f>ROUND(I192*H192,2)</f>
        <v>0</v>
      </c>
      <c r="BL192" s="20" t="s">
        <v>226</v>
      </c>
      <c r="BM192" s="192" t="s">
        <v>7226</v>
      </c>
    </row>
    <row r="193" spans="1:65" s="2" customFormat="1" ht="11.25">
      <c r="A193" s="37"/>
      <c r="B193" s="38"/>
      <c r="C193" s="39"/>
      <c r="D193" s="194" t="s">
        <v>172</v>
      </c>
      <c r="E193" s="39"/>
      <c r="F193" s="195" t="s">
        <v>3506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172</v>
      </c>
      <c r="AU193" s="20" t="s">
        <v>79</v>
      </c>
    </row>
    <row r="194" spans="1:65" s="13" customFormat="1" ht="11.25">
      <c r="B194" s="199"/>
      <c r="C194" s="200"/>
      <c r="D194" s="201" t="s">
        <v>181</v>
      </c>
      <c r="E194" s="202" t="s">
        <v>19</v>
      </c>
      <c r="F194" s="203" t="s">
        <v>7214</v>
      </c>
      <c r="G194" s="200"/>
      <c r="H194" s="204">
        <v>12.24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181</v>
      </c>
      <c r="AU194" s="210" t="s">
        <v>79</v>
      </c>
      <c r="AV194" s="13" t="s">
        <v>79</v>
      </c>
      <c r="AW194" s="13" t="s">
        <v>31</v>
      </c>
      <c r="AX194" s="13" t="s">
        <v>69</v>
      </c>
      <c r="AY194" s="210" t="s">
        <v>165</v>
      </c>
    </row>
    <row r="195" spans="1:65" s="13" customFormat="1" ht="11.25">
      <c r="B195" s="199"/>
      <c r="C195" s="200"/>
      <c r="D195" s="201" t="s">
        <v>181</v>
      </c>
      <c r="E195" s="202" t="s">
        <v>19</v>
      </c>
      <c r="F195" s="203" t="s">
        <v>7215</v>
      </c>
      <c r="G195" s="200"/>
      <c r="H195" s="204">
        <v>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181</v>
      </c>
      <c r="AU195" s="210" t="s">
        <v>79</v>
      </c>
      <c r="AV195" s="13" t="s">
        <v>79</v>
      </c>
      <c r="AW195" s="13" t="s">
        <v>31</v>
      </c>
      <c r="AX195" s="13" t="s">
        <v>69</v>
      </c>
      <c r="AY195" s="210" t="s">
        <v>165</v>
      </c>
    </row>
    <row r="196" spans="1:65" s="15" customFormat="1" ht="11.25">
      <c r="B196" s="221"/>
      <c r="C196" s="222"/>
      <c r="D196" s="201" t="s">
        <v>181</v>
      </c>
      <c r="E196" s="223" t="s">
        <v>19</v>
      </c>
      <c r="F196" s="224" t="s">
        <v>184</v>
      </c>
      <c r="G196" s="222"/>
      <c r="H196" s="225">
        <v>17.240000000000002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181</v>
      </c>
      <c r="AU196" s="231" t="s">
        <v>79</v>
      </c>
      <c r="AV196" s="15" t="s">
        <v>88</v>
      </c>
      <c r="AW196" s="15" t="s">
        <v>31</v>
      </c>
      <c r="AX196" s="15" t="s">
        <v>73</v>
      </c>
      <c r="AY196" s="231" t="s">
        <v>165</v>
      </c>
    </row>
    <row r="197" spans="1:65" s="2" customFormat="1" ht="24.2" customHeight="1">
      <c r="A197" s="37"/>
      <c r="B197" s="38"/>
      <c r="C197" s="181" t="s">
        <v>302</v>
      </c>
      <c r="D197" s="181" t="s">
        <v>167</v>
      </c>
      <c r="E197" s="182" t="s">
        <v>3498</v>
      </c>
      <c r="F197" s="183" t="s">
        <v>3499</v>
      </c>
      <c r="G197" s="184" t="s">
        <v>323</v>
      </c>
      <c r="H197" s="185">
        <v>17.239999999999998</v>
      </c>
      <c r="I197" s="186"/>
      <c r="J197" s="187">
        <f>ROUND(I197*H197,2)</f>
        <v>0</v>
      </c>
      <c r="K197" s="183" t="s">
        <v>171</v>
      </c>
      <c r="L197" s="42"/>
      <c r="M197" s="188" t="s">
        <v>19</v>
      </c>
      <c r="N197" s="189" t="s">
        <v>40</v>
      </c>
      <c r="O197" s="67"/>
      <c r="P197" s="190">
        <f>O197*H197</f>
        <v>0</v>
      </c>
      <c r="Q197" s="190">
        <v>6.6E-4</v>
      </c>
      <c r="R197" s="190">
        <f>Q197*H197</f>
        <v>1.1378399999999999E-2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226</v>
      </c>
      <c r="AT197" s="192" t="s">
        <v>167</v>
      </c>
      <c r="AU197" s="192" t="s">
        <v>79</v>
      </c>
      <c r="AY197" s="20" t="s">
        <v>165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73</v>
      </c>
      <c r="BK197" s="193">
        <f>ROUND(I197*H197,2)</f>
        <v>0</v>
      </c>
      <c r="BL197" s="20" t="s">
        <v>226</v>
      </c>
      <c r="BM197" s="192" t="s">
        <v>7227</v>
      </c>
    </row>
    <row r="198" spans="1:65" s="2" customFormat="1" ht="11.25">
      <c r="A198" s="37"/>
      <c r="B198" s="38"/>
      <c r="C198" s="39"/>
      <c r="D198" s="194" t="s">
        <v>172</v>
      </c>
      <c r="E198" s="39"/>
      <c r="F198" s="195" t="s">
        <v>3501</v>
      </c>
      <c r="G198" s="39"/>
      <c r="H198" s="39"/>
      <c r="I198" s="196"/>
      <c r="J198" s="39"/>
      <c r="K198" s="39"/>
      <c r="L198" s="42"/>
      <c r="M198" s="259"/>
      <c r="N198" s="260"/>
      <c r="O198" s="261"/>
      <c r="P198" s="261"/>
      <c r="Q198" s="261"/>
      <c r="R198" s="261"/>
      <c r="S198" s="261"/>
      <c r="T198" s="262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172</v>
      </c>
      <c r="AU198" s="20" t="s">
        <v>79</v>
      </c>
    </row>
    <row r="199" spans="1:65" s="2" customFormat="1" ht="6.95" customHeight="1">
      <c r="A199" s="37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42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algorithmName="SHA-512" hashValue="gtdD7BWjrsqnqD2VoAKlp5ydUQ4ue233PZfGPFnsbFJGQDa99Y8idaQvcMk7cPUT8VU60QNwrCEF2MiN7sHCiQ==" saltValue="wWI0FDCskHopVB13S6HuMiXdAVMhkZkgwejD4mW7pcip++AuE6b4WqTNb0NJKILUrep0HDvNPeBG3h1Xj2Zg5Q==" spinCount="100000" sheet="1" objects="1" scenarios="1" formatColumns="0" formatRows="0" autoFilter="0"/>
  <autoFilter ref="C88:K19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99" r:id="rId3"/>
    <hyperlink ref="F104" r:id="rId4"/>
    <hyperlink ref="F106" r:id="rId5"/>
    <hyperlink ref="F111" r:id="rId6"/>
    <hyperlink ref="F115" r:id="rId7"/>
    <hyperlink ref="F120" r:id="rId8"/>
    <hyperlink ref="F125" r:id="rId9"/>
    <hyperlink ref="F134" r:id="rId10"/>
    <hyperlink ref="F137" r:id="rId11"/>
    <hyperlink ref="F140" r:id="rId12"/>
    <hyperlink ref="F145" r:id="rId13"/>
    <hyperlink ref="F147" r:id="rId14"/>
    <hyperlink ref="F149" r:id="rId15"/>
    <hyperlink ref="F151" r:id="rId16"/>
    <hyperlink ref="F154" r:id="rId17"/>
    <hyperlink ref="F157" r:id="rId18"/>
    <hyperlink ref="F159" r:id="rId19"/>
    <hyperlink ref="F161" r:id="rId20"/>
    <hyperlink ref="F163" r:id="rId21"/>
    <hyperlink ref="F167" r:id="rId22"/>
    <hyperlink ref="F169" r:id="rId23"/>
    <hyperlink ref="F173" r:id="rId24"/>
    <hyperlink ref="F176" r:id="rId25"/>
    <hyperlink ref="F180" r:id="rId26"/>
    <hyperlink ref="F185" r:id="rId27"/>
    <hyperlink ref="F188" r:id="rId28"/>
    <hyperlink ref="F193" r:id="rId29"/>
    <hyperlink ref="F198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8" t="s">
        <v>7228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19. 2. 2024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0" t="str">
        <f>'Rekapitulace stavby'!E14</f>
        <v>Vyplň údaj</v>
      </c>
      <c r="F18" s="421"/>
      <c r="G18" s="421"/>
      <c r="H18" s="421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22" t="s">
        <v>34</v>
      </c>
      <c r="F27" s="422"/>
      <c r="G27" s="422"/>
      <c r="H27" s="42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ROUND(J85,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39</v>
      </c>
      <c r="E33" s="115" t="s">
        <v>40</v>
      </c>
      <c r="F33" s="126">
        <f>ROUND((SUM(BE85:BE150)),  2)</f>
        <v>0</v>
      </c>
      <c r="G33" s="37"/>
      <c r="H33" s="37"/>
      <c r="I33" s="127">
        <v>0.21</v>
      </c>
      <c r="J33" s="126">
        <f>ROUND(((SUM(BE85:BE150))*I33),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41</v>
      </c>
      <c r="F34" s="126">
        <f>ROUND((SUM(BF85:BF150)),  2)</f>
        <v>0</v>
      </c>
      <c r="G34" s="37"/>
      <c r="H34" s="37"/>
      <c r="I34" s="127">
        <v>0.12</v>
      </c>
      <c r="J34" s="126">
        <f>ROUND(((SUM(BF85:BF150))*I34),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42</v>
      </c>
      <c r="F35" s="126">
        <f>ROUND((SUM(BG85:BG150)),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43</v>
      </c>
      <c r="F36" s="126">
        <f>ROUND((SUM(BH85:BH150)),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44</v>
      </c>
      <c r="F37" s="126">
        <f>ROUND((SUM(BI85:BI150)),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23" t="str">
        <f>E7</f>
        <v>RC_STAVEBNÍ ÚPRAVY, PŘÍSTAVBA A NÁSTAVBA STÁVAJÍCÍHO OBJEKTU DOMOVA NARNIE V MORKŮVKÁCH</v>
      </c>
      <c r="F48" s="424"/>
      <c r="G48" s="424"/>
      <c r="H48" s="424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3 - IO 200 Areálové rozvody</v>
      </c>
      <c r="F50" s="425"/>
      <c r="G50" s="425"/>
      <c r="H50" s="42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115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116</v>
      </c>
      <c r="E61" s="151"/>
      <c r="F61" s="151"/>
      <c r="G61" s="151"/>
      <c r="H61" s="151"/>
      <c r="I61" s="151"/>
      <c r="J61" s="152">
        <f>J87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7229</v>
      </c>
      <c r="E62" s="151"/>
      <c r="F62" s="151"/>
      <c r="G62" s="151"/>
      <c r="H62" s="151"/>
      <c r="I62" s="151"/>
      <c r="J62" s="152">
        <f>J100</f>
        <v>0</v>
      </c>
      <c r="K62" s="100"/>
      <c r="L62" s="153"/>
    </row>
    <row r="63" spans="1:47" s="10" customFormat="1" ht="14.85" customHeight="1">
      <c r="B63" s="149"/>
      <c r="C63" s="100"/>
      <c r="D63" s="150" t="s">
        <v>7230</v>
      </c>
      <c r="E63" s="151"/>
      <c r="F63" s="151"/>
      <c r="G63" s="151"/>
      <c r="H63" s="151"/>
      <c r="I63" s="151"/>
      <c r="J63" s="152">
        <f>J103</f>
        <v>0</v>
      </c>
      <c r="K63" s="100"/>
      <c r="L63" s="153"/>
    </row>
    <row r="64" spans="1:47" s="10" customFormat="1" ht="14.85" customHeight="1">
      <c r="B64" s="149"/>
      <c r="C64" s="100"/>
      <c r="D64" s="150" t="s">
        <v>7231</v>
      </c>
      <c r="E64" s="151"/>
      <c r="F64" s="151"/>
      <c r="G64" s="151"/>
      <c r="H64" s="151"/>
      <c r="I64" s="151"/>
      <c r="J64" s="152">
        <f>J118</f>
        <v>0</v>
      </c>
      <c r="K64" s="100"/>
      <c r="L64" s="153"/>
    </row>
    <row r="65" spans="1:31" s="10" customFormat="1" ht="14.85" customHeight="1">
      <c r="B65" s="149"/>
      <c r="C65" s="100"/>
      <c r="D65" s="150" t="s">
        <v>7232</v>
      </c>
      <c r="E65" s="151"/>
      <c r="F65" s="151"/>
      <c r="G65" s="151"/>
      <c r="H65" s="151"/>
      <c r="I65" s="151"/>
      <c r="J65" s="152">
        <f>J133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150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6.25" customHeight="1">
      <c r="A75" s="37"/>
      <c r="B75" s="38"/>
      <c r="C75" s="39"/>
      <c r="D75" s="39"/>
      <c r="E75" s="423" t="str">
        <f>E7</f>
        <v>RC_STAVEBNÍ ÚPRAVY, PŘÍSTAVBA A NÁSTAVBA STÁVAJÍCÍHO OBJEKTU DOMOVA NARNIE V MORKŮVKÁCH</v>
      </c>
      <c r="F75" s="424"/>
      <c r="G75" s="424"/>
      <c r="H75" s="424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109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77" t="str">
        <f>E9</f>
        <v>3 - IO 200 Areálové rozvody</v>
      </c>
      <c r="F77" s="425"/>
      <c r="G77" s="425"/>
      <c r="H77" s="425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 xml:space="preserve"> </v>
      </c>
      <c r="G79" s="39"/>
      <c r="H79" s="39"/>
      <c r="I79" s="32" t="s">
        <v>23</v>
      </c>
      <c r="J79" s="62" t="str">
        <f>IF(J12="","",J12)</f>
        <v>19. 2. 2024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25</v>
      </c>
      <c r="D81" s="39"/>
      <c r="E81" s="39"/>
      <c r="F81" s="30" t="str">
        <f>E15</f>
        <v xml:space="preserve"> </v>
      </c>
      <c r="G81" s="39"/>
      <c r="H81" s="39"/>
      <c r="I81" s="32" t="s">
        <v>30</v>
      </c>
      <c r="J81" s="35" t="str">
        <f>E21</f>
        <v xml:space="preserve"> 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28</v>
      </c>
      <c r="D82" s="39"/>
      <c r="E82" s="39"/>
      <c r="F82" s="30" t="str">
        <f>IF(E18="","",E18)</f>
        <v>Vyplň údaj</v>
      </c>
      <c r="G82" s="39"/>
      <c r="H82" s="39"/>
      <c r="I82" s="32" t="s">
        <v>32</v>
      </c>
      <c r="J82" s="35" t="str">
        <f>E24</f>
        <v xml:space="preserve"> 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4"/>
      <c r="B84" s="155"/>
      <c r="C84" s="156" t="s">
        <v>151</v>
      </c>
      <c r="D84" s="157" t="s">
        <v>54</v>
      </c>
      <c r="E84" s="157" t="s">
        <v>50</v>
      </c>
      <c r="F84" s="157" t="s">
        <v>51</v>
      </c>
      <c r="G84" s="157" t="s">
        <v>152</v>
      </c>
      <c r="H84" s="157" t="s">
        <v>153</v>
      </c>
      <c r="I84" s="157" t="s">
        <v>154</v>
      </c>
      <c r="J84" s="157" t="s">
        <v>113</v>
      </c>
      <c r="K84" s="158" t="s">
        <v>155</v>
      </c>
      <c r="L84" s="159"/>
      <c r="M84" s="71" t="s">
        <v>19</v>
      </c>
      <c r="N84" s="72" t="s">
        <v>39</v>
      </c>
      <c r="O84" s="72" t="s">
        <v>156</v>
      </c>
      <c r="P84" s="72" t="s">
        <v>157</v>
      </c>
      <c r="Q84" s="72" t="s">
        <v>158</v>
      </c>
      <c r="R84" s="72" t="s">
        <v>159</v>
      </c>
      <c r="S84" s="72" t="s">
        <v>160</v>
      </c>
      <c r="T84" s="73" t="s">
        <v>161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7"/>
      <c r="B85" s="38"/>
      <c r="C85" s="78" t="s">
        <v>162</v>
      </c>
      <c r="D85" s="39"/>
      <c r="E85" s="39"/>
      <c r="F85" s="39"/>
      <c r="G85" s="39"/>
      <c r="H85" s="39"/>
      <c r="I85" s="39"/>
      <c r="J85" s="160">
        <f>BK85</f>
        <v>0</v>
      </c>
      <c r="K85" s="39"/>
      <c r="L85" s="42"/>
      <c r="M85" s="74"/>
      <c r="N85" s="161"/>
      <c r="O85" s="75"/>
      <c r="P85" s="162">
        <f>P86</f>
        <v>0</v>
      </c>
      <c r="Q85" s="75"/>
      <c r="R85" s="162">
        <f>R86</f>
        <v>0.30000925000000001</v>
      </c>
      <c r="S85" s="75"/>
      <c r="T85" s="163">
        <f>T86</f>
        <v>0.435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68</v>
      </c>
      <c r="AU85" s="20" t="s">
        <v>114</v>
      </c>
      <c r="BK85" s="164">
        <f>BK86</f>
        <v>0</v>
      </c>
    </row>
    <row r="86" spans="1:65" s="12" customFormat="1" ht="25.9" customHeight="1">
      <c r="B86" s="165"/>
      <c r="C86" s="166"/>
      <c r="D86" s="167" t="s">
        <v>68</v>
      </c>
      <c r="E86" s="168" t="s">
        <v>163</v>
      </c>
      <c r="F86" s="168" t="s">
        <v>164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P87+P100</f>
        <v>0</v>
      </c>
      <c r="Q86" s="173"/>
      <c r="R86" s="174">
        <f>R87+R100</f>
        <v>0.30000925000000001</v>
      </c>
      <c r="S86" s="173"/>
      <c r="T86" s="175">
        <f>T87+T100</f>
        <v>0.435</v>
      </c>
      <c r="AR86" s="176" t="s">
        <v>73</v>
      </c>
      <c r="AT86" s="177" t="s">
        <v>68</v>
      </c>
      <c r="AU86" s="177" t="s">
        <v>69</v>
      </c>
      <c r="AY86" s="176" t="s">
        <v>165</v>
      </c>
      <c r="BK86" s="178">
        <f>BK87+BK100</f>
        <v>0</v>
      </c>
    </row>
    <row r="87" spans="1:65" s="12" customFormat="1" ht="22.9" customHeight="1">
      <c r="B87" s="165"/>
      <c r="C87" s="166"/>
      <c r="D87" s="167" t="s">
        <v>68</v>
      </c>
      <c r="E87" s="179" t="s">
        <v>73</v>
      </c>
      <c r="F87" s="179" t="s">
        <v>166</v>
      </c>
      <c r="G87" s="166"/>
      <c r="H87" s="166"/>
      <c r="I87" s="169"/>
      <c r="J87" s="180">
        <f>BK87</f>
        <v>0</v>
      </c>
      <c r="K87" s="166"/>
      <c r="L87" s="171"/>
      <c r="M87" s="172"/>
      <c r="N87" s="173"/>
      <c r="O87" s="173"/>
      <c r="P87" s="174">
        <f>SUM(P88:P99)</f>
        <v>0</v>
      </c>
      <c r="Q87" s="173"/>
      <c r="R87" s="174">
        <f>SUM(R88:R99)</f>
        <v>0</v>
      </c>
      <c r="S87" s="173"/>
      <c r="T87" s="175">
        <f>SUM(T88:T99)</f>
        <v>0</v>
      </c>
      <c r="AR87" s="176" t="s">
        <v>73</v>
      </c>
      <c r="AT87" s="177" t="s">
        <v>68</v>
      </c>
      <c r="AU87" s="177" t="s">
        <v>73</v>
      </c>
      <c r="AY87" s="176" t="s">
        <v>165</v>
      </c>
      <c r="BK87" s="178">
        <f>SUM(BK88:BK99)</f>
        <v>0</v>
      </c>
    </row>
    <row r="88" spans="1:65" s="2" customFormat="1" ht="49.15" customHeight="1">
      <c r="A88" s="37"/>
      <c r="B88" s="38"/>
      <c r="C88" s="181" t="s">
        <v>73</v>
      </c>
      <c r="D88" s="181" t="s">
        <v>167</v>
      </c>
      <c r="E88" s="182" t="s">
        <v>7233</v>
      </c>
      <c r="F88" s="183" t="s">
        <v>7234</v>
      </c>
      <c r="G88" s="184" t="s">
        <v>179</v>
      </c>
      <c r="H88" s="185">
        <v>105</v>
      </c>
      <c r="I88" s="186"/>
      <c r="J88" s="187">
        <f>ROUND(I88*H88,2)</f>
        <v>0</v>
      </c>
      <c r="K88" s="183" t="s">
        <v>171</v>
      </c>
      <c r="L88" s="42"/>
      <c r="M88" s="188" t="s">
        <v>19</v>
      </c>
      <c r="N88" s="189" t="s">
        <v>40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88</v>
      </c>
      <c r="AT88" s="192" t="s">
        <v>167</v>
      </c>
      <c r="AU88" s="192" t="s">
        <v>79</v>
      </c>
      <c r="AY88" s="20" t="s">
        <v>165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73</v>
      </c>
      <c r="BK88" s="193">
        <f>ROUND(I88*H88,2)</f>
        <v>0</v>
      </c>
      <c r="BL88" s="20" t="s">
        <v>88</v>
      </c>
      <c r="BM88" s="192" t="s">
        <v>79</v>
      </c>
    </row>
    <row r="89" spans="1:65" s="2" customFormat="1" ht="11.25">
      <c r="A89" s="37"/>
      <c r="B89" s="38"/>
      <c r="C89" s="39"/>
      <c r="D89" s="194" t="s">
        <v>172</v>
      </c>
      <c r="E89" s="39"/>
      <c r="F89" s="195" t="s">
        <v>7235</v>
      </c>
      <c r="G89" s="39"/>
      <c r="H89" s="39"/>
      <c r="I89" s="196"/>
      <c r="J89" s="39"/>
      <c r="K89" s="39"/>
      <c r="L89" s="42"/>
      <c r="M89" s="197"/>
      <c r="N89" s="198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172</v>
      </c>
      <c r="AU89" s="20" t="s">
        <v>79</v>
      </c>
    </row>
    <row r="90" spans="1:65" s="2" customFormat="1" ht="44.25" customHeight="1">
      <c r="A90" s="37"/>
      <c r="B90" s="38"/>
      <c r="C90" s="181" t="s">
        <v>79</v>
      </c>
      <c r="D90" s="181" t="s">
        <v>167</v>
      </c>
      <c r="E90" s="182" t="s">
        <v>7236</v>
      </c>
      <c r="F90" s="183" t="s">
        <v>7237</v>
      </c>
      <c r="G90" s="184" t="s">
        <v>179</v>
      </c>
      <c r="H90" s="185">
        <v>60</v>
      </c>
      <c r="I90" s="186"/>
      <c r="J90" s="187">
        <f>ROUND(I90*H90,2)</f>
        <v>0</v>
      </c>
      <c r="K90" s="183" t="s">
        <v>171</v>
      </c>
      <c r="L90" s="42"/>
      <c r="M90" s="188" t="s">
        <v>19</v>
      </c>
      <c r="N90" s="189" t="s">
        <v>40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88</v>
      </c>
      <c r="AT90" s="192" t="s">
        <v>167</v>
      </c>
      <c r="AU90" s="192" t="s">
        <v>79</v>
      </c>
      <c r="AY90" s="20" t="s">
        <v>165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73</v>
      </c>
      <c r="BK90" s="193">
        <f>ROUND(I90*H90,2)</f>
        <v>0</v>
      </c>
      <c r="BL90" s="20" t="s">
        <v>88</v>
      </c>
      <c r="BM90" s="192" t="s">
        <v>88</v>
      </c>
    </row>
    <row r="91" spans="1:65" s="2" customFormat="1" ht="11.25">
      <c r="A91" s="37"/>
      <c r="B91" s="38"/>
      <c r="C91" s="39"/>
      <c r="D91" s="194" t="s">
        <v>172</v>
      </c>
      <c r="E91" s="39"/>
      <c r="F91" s="195" t="s">
        <v>7238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172</v>
      </c>
      <c r="AU91" s="20" t="s">
        <v>79</v>
      </c>
    </row>
    <row r="92" spans="1:65" s="2" customFormat="1" ht="66.75" customHeight="1">
      <c r="A92" s="37"/>
      <c r="B92" s="38"/>
      <c r="C92" s="181" t="s">
        <v>85</v>
      </c>
      <c r="D92" s="181" t="s">
        <v>167</v>
      </c>
      <c r="E92" s="182" t="s">
        <v>7239</v>
      </c>
      <c r="F92" s="183" t="s">
        <v>7240</v>
      </c>
      <c r="G92" s="184" t="s">
        <v>179</v>
      </c>
      <c r="H92" s="185">
        <v>45</v>
      </c>
      <c r="I92" s="186"/>
      <c r="J92" s="187">
        <f>ROUND(I92*H92,2)</f>
        <v>0</v>
      </c>
      <c r="K92" s="183" t="s">
        <v>171</v>
      </c>
      <c r="L92" s="42"/>
      <c r="M92" s="188" t="s">
        <v>19</v>
      </c>
      <c r="N92" s="189" t="s">
        <v>40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88</v>
      </c>
      <c r="AT92" s="192" t="s">
        <v>167</v>
      </c>
      <c r="AU92" s="192" t="s">
        <v>79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73</v>
      </c>
      <c r="BK92" s="193">
        <f>ROUND(I92*H92,2)</f>
        <v>0</v>
      </c>
      <c r="BL92" s="20" t="s">
        <v>88</v>
      </c>
      <c r="BM92" s="192" t="s">
        <v>94</v>
      </c>
    </row>
    <row r="93" spans="1:65" s="2" customFormat="1" ht="11.25">
      <c r="A93" s="37"/>
      <c r="B93" s="38"/>
      <c r="C93" s="39"/>
      <c r="D93" s="194" t="s">
        <v>172</v>
      </c>
      <c r="E93" s="39"/>
      <c r="F93" s="195" t="s">
        <v>7241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172</v>
      </c>
      <c r="AU93" s="20" t="s">
        <v>79</v>
      </c>
    </row>
    <row r="94" spans="1:65" s="2" customFormat="1" ht="16.5" customHeight="1">
      <c r="A94" s="37"/>
      <c r="B94" s="38"/>
      <c r="C94" s="233" t="s">
        <v>88</v>
      </c>
      <c r="D94" s="233" t="s">
        <v>502</v>
      </c>
      <c r="E94" s="234" t="s">
        <v>7242</v>
      </c>
      <c r="F94" s="235" t="s">
        <v>7243</v>
      </c>
      <c r="G94" s="236" t="s">
        <v>256</v>
      </c>
      <c r="H94" s="237">
        <v>90</v>
      </c>
      <c r="I94" s="238"/>
      <c r="J94" s="239">
        <f>ROUND(I94*H94,2)</f>
        <v>0</v>
      </c>
      <c r="K94" s="235" t="s">
        <v>171</v>
      </c>
      <c r="L94" s="240"/>
      <c r="M94" s="241" t="s">
        <v>19</v>
      </c>
      <c r="N94" s="242" t="s">
        <v>40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192</v>
      </c>
      <c r="AT94" s="192" t="s">
        <v>502</v>
      </c>
      <c r="AU94" s="192" t="s">
        <v>79</v>
      </c>
      <c r="AY94" s="20" t="s">
        <v>165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73</v>
      </c>
      <c r="BK94" s="193">
        <f>ROUND(I94*H94,2)</f>
        <v>0</v>
      </c>
      <c r="BL94" s="20" t="s">
        <v>88</v>
      </c>
      <c r="BM94" s="192" t="s">
        <v>192</v>
      </c>
    </row>
    <row r="95" spans="1:65" s="13" customFormat="1" ht="11.25">
      <c r="B95" s="199"/>
      <c r="C95" s="200"/>
      <c r="D95" s="201" t="s">
        <v>181</v>
      </c>
      <c r="E95" s="202" t="s">
        <v>19</v>
      </c>
      <c r="F95" s="203" t="s">
        <v>7244</v>
      </c>
      <c r="G95" s="200"/>
      <c r="H95" s="204">
        <v>90</v>
      </c>
      <c r="I95" s="205"/>
      <c r="J95" s="200"/>
      <c r="K95" s="200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181</v>
      </c>
      <c r="AU95" s="210" t="s">
        <v>79</v>
      </c>
      <c r="AV95" s="13" t="s">
        <v>79</v>
      </c>
      <c r="AW95" s="13" t="s">
        <v>31</v>
      </c>
      <c r="AX95" s="13" t="s">
        <v>69</v>
      </c>
      <c r="AY95" s="210" t="s">
        <v>165</v>
      </c>
    </row>
    <row r="96" spans="1:65" s="15" customFormat="1" ht="11.25">
      <c r="B96" s="221"/>
      <c r="C96" s="222"/>
      <c r="D96" s="201" t="s">
        <v>181</v>
      </c>
      <c r="E96" s="223" t="s">
        <v>19</v>
      </c>
      <c r="F96" s="224" t="s">
        <v>184</v>
      </c>
      <c r="G96" s="222"/>
      <c r="H96" s="225">
        <v>90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181</v>
      </c>
      <c r="AU96" s="231" t="s">
        <v>79</v>
      </c>
      <c r="AV96" s="15" t="s">
        <v>88</v>
      </c>
      <c r="AW96" s="15" t="s">
        <v>31</v>
      </c>
      <c r="AX96" s="15" t="s">
        <v>73</v>
      </c>
      <c r="AY96" s="231" t="s">
        <v>165</v>
      </c>
    </row>
    <row r="97" spans="1:65" s="2" customFormat="1" ht="33" customHeight="1">
      <c r="A97" s="37"/>
      <c r="B97" s="38"/>
      <c r="C97" s="181" t="s">
        <v>91</v>
      </c>
      <c r="D97" s="181" t="s">
        <v>167</v>
      </c>
      <c r="E97" s="182" t="s">
        <v>7245</v>
      </c>
      <c r="F97" s="183" t="s">
        <v>7246</v>
      </c>
      <c r="G97" s="184" t="s">
        <v>179</v>
      </c>
      <c r="H97" s="185">
        <v>7.2</v>
      </c>
      <c r="I97" s="186"/>
      <c r="J97" s="187">
        <f>ROUND(I97*H97,2)</f>
        <v>0</v>
      </c>
      <c r="K97" s="183" t="s">
        <v>171</v>
      </c>
      <c r="L97" s="42"/>
      <c r="M97" s="188" t="s">
        <v>19</v>
      </c>
      <c r="N97" s="189" t="s">
        <v>40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88</v>
      </c>
      <c r="AT97" s="192" t="s">
        <v>167</v>
      </c>
      <c r="AU97" s="192" t="s">
        <v>79</v>
      </c>
      <c r="AY97" s="20" t="s">
        <v>165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73</v>
      </c>
      <c r="BK97" s="193">
        <f>ROUND(I97*H97,2)</f>
        <v>0</v>
      </c>
      <c r="BL97" s="20" t="s">
        <v>88</v>
      </c>
      <c r="BM97" s="192" t="s">
        <v>7247</v>
      </c>
    </row>
    <row r="98" spans="1:65" s="2" customFormat="1" ht="11.25">
      <c r="A98" s="37"/>
      <c r="B98" s="38"/>
      <c r="C98" s="39"/>
      <c r="D98" s="194" t="s">
        <v>172</v>
      </c>
      <c r="E98" s="39"/>
      <c r="F98" s="195" t="s">
        <v>7248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172</v>
      </c>
      <c r="AU98" s="20" t="s">
        <v>79</v>
      </c>
    </row>
    <row r="99" spans="1:65" s="13" customFormat="1" ht="11.25">
      <c r="B99" s="199"/>
      <c r="C99" s="200"/>
      <c r="D99" s="201" t="s">
        <v>181</v>
      </c>
      <c r="E99" s="202" t="s">
        <v>19</v>
      </c>
      <c r="F99" s="203" t="s">
        <v>7249</v>
      </c>
      <c r="G99" s="200"/>
      <c r="H99" s="204">
        <v>7.2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181</v>
      </c>
      <c r="AU99" s="210" t="s">
        <v>79</v>
      </c>
      <c r="AV99" s="13" t="s">
        <v>79</v>
      </c>
      <c r="AW99" s="13" t="s">
        <v>31</v>
      </c>
      <c r="AX99" s="13" t="s">
        <v>73</v>
      </c>
      <c r="AY99" s="210" t="s">
        <v>165</v>
      </c>
    </row>
    <row r="100" spans="1:65" s="12" customFormat="1" ht="22.9" customHeight="1">
      <c r="B100" s="165"/>
      <c r="C100" s="166"/>
      <c r="D100" s="167" t="s">
        <v>68</v>
      </c>
      <c r="E100" s="179" t="s">
        <v>192</v>
      </c>
      <c r="F100" s="179" t="s">
        <v>7250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P101+P102+P103+P118+P133</f>
        <v>0</v>
      </c>
      <c r="Q100" s="173"/>
      <c r="R100" s="174">
        <f>R101+R102+R103+R118+R133</f>
        <v>0.30000925000000001</v>
      </c>
      <c r="S100" s="173"/>
      <c r="T100" s="175">
        <f>T101+T102+T103+T118+T133</f>
        <v>0.435</v>
      </c>
      <c r="AR100" s="176" t="s">
        <v>73</v>
      </c>
      <c r="AT100" s="177" t="s">
        <v>68</v>
      </c>
      <c r="AU100" s="177" t="s">
        <v>73</v>
      </c>
      <c r="AY100" s="176" t="s">
        <v>165</v>
      </c>
      <c r="BK100" s="178">
        <f>BK101+BK102+BK103+BK118+BK133</f>
        <v>0</v>
      </c>
    </row>
    <row r="101" spans="1:65" s="2" customFormat="1" ht="49.15" customHeight="1">
      <c r="A101" s="37"/>
      <c r="B101" s="38"/>
      <c r="C101" s="181" t="s">
        <v>94</v>
      </c>
      <c r="D101" s="181" t="s">
        <v>167</v>
      </c>
      <c r="E101" s="182" t="s">
        <v>7251</v>
      </c>
      <c r="F101" s="183" t="s">
        <v>7252</v>
      </c>
      <c r="G101" s="184" t="s">
        <v>256</v>
      </c>
      <c r="H101" s="185">
        <v>0.3</v>
      </c>
      <c r="I101" s="186"/>
      <c r="J101" s="187">
        <f>ROUND(I101*H101,2)</f>
        <v>0</v>
      </c>
      <c r="K101" s="183" t="s">
        <v>171</v>
      </c>
      <c r="L101" s="42"/>
      <c r="M101" s="188" t="s">
        <v>19</v>
      </c>
      <c r="N101" s="189" t="s">
        <v>40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88</v>
      </c>
      <c r="AT101" s="192" t="s">
        <v>167</v>
      </c>
      <c r="AU101" s="192" t="s">
        <v>79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73</v>
      </c>
      <c r="BK101" s="193">
        <f>ROUND(I101*H101,2)</f>
        <v>0</v>
      </c>
      <c r="BL101" s="20" t="s">
        <v>88</v>
      </c>
      <c r="BM101" s="192" t="s">
        <v>7253</v>
      </c>
    </row>
    <row r="102" spans="1:65" s="2" customFormat="1" ht="11.25">
      <c r="A102" s="37"/>
      <c r="B102" s="38"/>
      <c r="C102" s="39"/>
      <c r="D102" s="194" t="s">
        <v>172</v>
      </c>
      <c r="E102" s="39"/>
      <c r="F102" s="195" t="s">
        <v>7254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172</v>
      </c>
      <c r="AU102" s="20" t="s">
        <v>79</v>
      </c>
    </row>
    <row r="103" spans="1:65" s="12" customFormat="1" ht="20.85" customHeight="1">
      <c r="B103" s="165"/>
      <c r="C103" s="166"/>
      <c r="D103" s="167" t="s">
        <v>68</v>
      </c>
      <c r="E103" s="179" t="s">
        <v>708</v>
      </c>
      <c r="F103" s="179" t="s">
        <v>7255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SUM(P104:P117)</f>
        <v>0</v>
      </c>
      <c r="Q103" s="173"/>
      <c r="R103" s="174">
        <f>SUM(R104:R117)</f>
        <v>0.24235000000000001</v>
      </c>
      <c r="S103" s="173"/>
      <c r="T103" s="175">
        <f>SUM(T104:T117)</f>
        <v>0.435</v>
      </c>
      <c r="AR103" s="176" t="s">
        <v>73</v>
      </c>
      <c r="AT103" s="177" t="s">
        <v>68</v>
      </c>
      <c r="AU103" s="177" t="s">
        <v>79</v>
      </c>
      <c r="AY103" s="176" t="s">
        <v>165</v>
      </c>
      <c r="BK103" s="178">
        <f>SUM(BK104:BK117)</f>
        <v>0</v>
      </c>
    </row>
    <row r="104" spans="1:65" s="2" customFormat="1" ht="24.2" customHeight="1">
      <c r="A104" s="37"/>
      <c r="B104" s="38"/>
      <c r="C104" s="181" t="s">
        <v>97</v>
      </c>
      <c r="D104" s="181" t="s">
        <v>167</v>
      </c>
      <c r="E104" s="182" t="s">
        <v>7256</v>
      </c>
      <c r="F104" s="183" t="s">
        <v>7257</v>
      </c>
      <c r="G104" s="184" t="s">
        <v>170</v>
      </c>
      <c r="H104" s="185">
        <v>15</v>
      </c>
      <c r="I104" s="186"/>
      <c r="J104" s="187">
        <f>ROUND(I104*H104,2)</f>
        <v>0</v>
      </c>
      <c r="K104" s="183" t="s">
        <v>171</v>
      </c>
      <c r="L104" s="42"/>
      <c r="M104" s="188" t="s">
        <v>19</v>
      </c>
      <c r="N104" s="189" t="s">
        <v>40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2.9000000000000001E-2</v>
      </c>
      <c r="T104" s="191">
        <f>S104*H104</f>
        <v>0.435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88</v>
      </c>
      <c r="AT104" s="192" t="s">
        <v>167</v>
      </c>
      <c r="AU104" s="192" t="s">
        <v>85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73</v>
      </c>
      <c r="BK104" s="193">
        <f>ROUND(I104*H104,2)</f>
        <v>0</v>
      </c>
      <c r="BL104" s="20" t="s">
        <v>88</v>
      </c>
      <c r="BM104" s="192" t="s">
        <v>202</v>
      </c>
    </row>
    <row r="105" spans="1:65" s="2" customFormat="1" ht="11.25">
      <c r="A105" s="37"/>
      <c r="B105" s="38"/>
      <c r="C105" s="39"/>
      <c r="D105" s="194" t="s">
        <v>172</v>
      </c>
      <c r="E105" s="39"/>
      <c r="F105" s="195" t="s">
        <v>7258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172</v>
      </c>
      <c r="AU105" s="20" t="s">
        <v>85</v>
      </c>
    </row>
    <row r="106" spans="1:65" s="2" customFormat="1" ht="21.75" customHeight="1">
      <c r="A106" s="37"/>
      <c r="B106" s="38"/>
      <c r="C106" s="181" t="s">
        <v>192</v>
      </c>
      <c r="D106" s="181" t="s">
        <v>167</v>
      </c>
      <c r="E106" s="182" t="s">
        <v>4354</v>
      </c>
      <c r="F106" s="183" t="s">
        <v>4355</v>
      </c>
      <c r="G106" s="184" t="s">
        <v>170</v>
      </c>
      <c r="H106" s="185">
        <v>15</v>
      </c>
      <c r="I106" s="186"/>
      <c r="J106" s="187">
        <f>ROUND(I106*H106,2)</f>
        <v>0</v>
      </c>
      <c r="K106" s="183" t="s">
        <v>171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1.97E-3</v>
      </c>
      <c r="R106" s="190">
        <f>Q106*H106</f>
        <v>2.955E-2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88</v>
      </c>
      <c r="AT106" s="192" t="s">
        <v>167</v>
      </c>
      <c r="AU106" s="192" t="s">
        <v>85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73</v>
      </c>
      <c r="BK106" s="193">
        <f>ROUND(I106*H106,2)</f>
        <v>0</v>
      </c>
      <c r="BL106" s="20" t="s">
        <v>88</v>
      </c>
      <c r="BM106" s="192" t="s">
        <v>7259</v>
      </c>
    </row>
    <row r="107" spans="1:65" s="2" customFormat="1" ht="11.25">
      <c r="A107" s="37"/>
      <c r="B107" s="38"/>
      <c r="C107" s="39"/>
      <c r="D107" s="194" t="s">
        <v>172</v>
      </c>
      <c r="E107" s="39"/>
      <c r="F107" s="195" t="s">
        <v>4357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172</v>
      </c>
      <c r="AU107" s="20" t="s">
        <v>85</v>
      </c>
    </row>
    <row r="108" spans="1:65" s="2" customFormat="1" ht="21.75" customHeight="1">
      <c r="A108" s="37"/>
      <c r="B108" s="38"/>
      <c r="C108" s="181" t="s">
        <v>211</v>
      </c>
      <c r="D108" s="181" t="s">
        <v>167</v>
      </c>
      <c r="E108" s="182" t="s">
        <v>7260</v>
      </c>
      <c r="F108" s="183" t="s">
        <v>7261</v>
      </c>
      <c r="G108" s="184" t="s">
        <v>170</v>
      </c>
      <c r="H108" s="185">
        <v>10</v>
      </c>
      <c r="I108" s="186"/>
      <c r="J108" s="187">
        <f>ROUND(I108*H108,2)</f>
        <v>0</v>
      </c>
      <c r="K108" s="183" t="s">
        <v>171</v>
      </c>
      <c r="L108" s="42"/>
      <c r="M108" s="188" t="s">
        <v>19</v>
      </c>
      <c r="N108" s="189" t="s">
        <v>40</v>
      </c>
      <c r="O108" s="67"/>
      <c r="P108" s="190">
        <f>O108*H108</f>
        <v>0</v>
      </c>
      <c r="Q108" s="190">
        <v>3.0400000000000002E-3</v>
      </c>
      <c r="R108" s="190">
        <f>Q108*H108</f>
        <v>3.0400000000000003E-2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88</v>
      </c>
      <c r="AT108" s="192" t="s">
        <v>167</v>
      </c>
      <c r="AU108" s="192" t="s">
        <v>85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73</v>
      </c>
      <c r="BK108" s="193">
        <f>ROUND(I108*H108,2)</f>
        <v>0</v>
      </c>
      <c r="BL108" s="20" t="s">
        <v>88</v>
      </c>
      <c r="BM108" s="192" t="s">
        <v>7262</v>
      </c>
    </row>
    <row r="109" spans="1:65" s="2" customFormat="1" ht="11.25">
      <c r="A109" s="37"/>
      <c r="B109" s="38"/>
      <c r="C109" s="39"/>
      <c r="D109" s="194" t="s">
        <v>172</v>
      </c>
      <c r="E109" s="39"/>
      <c r="F109" s="195" t="s">
        <v>7263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172</v>
      </c>
      <c r="AU109" s="20" t="s">
        <v>85</v>
      </c>
    </row>
    <row r="110" spans="1:65" s="2" customFormat="1" ht="16.5" customHeight="1">
      <c r="A110" s="37"/>
      <c r="B110" s="38"/>
      <c r="C110" s="181" t="s">
        <v>202</v>
      </c>
      <c r="D110" s="181" t="s">
        <v>167</v>
      </c>
      <c r="E110" s="182" t="s">
        <v>7264</v>
      </c>
      <c r="F110" s="183" t="s">
        <v>7265</v>
      </c>
      <c r="G110" s="184" t="s">
        <v>170</v>
      </c>
      <c r="H110" s="185">
        <v>6</v>
      </c>
      <c r="I110" s="186"/>
      <c r="J110" s="187">
        <f>ROUND(I110*H110,2)</f>
        <v>0</v>
      </c>
      <c r="K110" s="183" t="s">
        <v>171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1.6800000000000001E-3</v>
      </c>
      <c r="R110" s="190">
        <f>Q110*H110</f>
        <v>1.008E-2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88</v>
      </c>
      <c r="AT110" s="192" t="s">
        <v>167</v>
      </c>
      <c r="AU110" s="192" t="s">
        <v>85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73</v>
      </c>
      <c r="BK110" s="193">
        <f>ROUND(I110*H110,2)</f>
        <v>0</v>
      </c>
      <c r="BL110" s="20" t="s">
        <v>88</v>
      </c>
      <c r="BM110" s="192" t="s">
        <v>7266</v>
      </c>
    </row>
    <row r="111" spans="1:65" s="2" customFormat="1" ht="11.25">
      <c r="A111" s="37"/>
      <c r="B111" s="38"/>
      <c r="C111" s="39"/>
      <c r="D111" s="194" t="s">
        <v>172</v>
      </c>
      <c r="E111" s="39"/>
      <c r="F111" s="195" t="s">
        <v>7267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172</v>
      </c>
      <c r="AU111" s="20" t="s">
        <v>85</v>
      </c>
    </row>
    <row r="112" spans="1:65" s="2" customFormat="1" ht="16.5" customHeight="1">
      <c r="A112" s="37"/>
      <c r="B112" s="38"/>
      <c r="C112" s="181" t="s">
        <v>223</v>
      </c>
      <c r="D112" s="181" t="s">
        <v>167</v>
      </c>
      <c r="E112" s="182" t="s">
        <v>7268</v>
      </c>
      <c r="F112" s="183" t="s">
        <v>7269</v>
      </c>
      <c r="G112" s="184" t="s">
        <v>170</v>
      </c>
      <c r="H112" s="185">
        <v>54</v>
      </c>
      <c r="I112" s="186"/>
      <c r="J112" s="187">
        <f>ROUND(I112*H112,2)</f>
        <v>0</v>
      </c>
      <c r="K112" s="183" t="s">
        <v>171</v>
      </c>
      <c r="L112" s="42"/>
      <c r="M112" s="188" t="s">
        <v>19</v>
      </c>
      <c r="N112" s="189" t="s">
        <v>40</v>
      </c>
      <c r="O112" s="67"/>
      <c r="P112" s="190">
        <f>O112*H112</f>
        <v>0</v>
      </c>
      <c r="Q112" s="190">
        <v>3.0799999999999998E-3</v>
      </c>
      <c r="R112" s="190">
        <f>Q112*H112</f>
        <v>0.16632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88</v>
      </c>
      <c r="AT112" s="192" t="s">
        <v>167</v>
      </c>
      <c r="AU112" s="192" t="s">
        <v>85</v>
      </c>
      <c r="AY112" s="20" t="s">
        <v>165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73</v>
      </c>
      <c r="BK112" s="193">
        <f>ROUND(I112*H112,2)</f>
        <v>0</v>
      </c>
      <c r="BL112" s="20" t="s">
        <v>88</v>
      </c>
      <c r="BM112" s="192" t="s">
        <v>7270</v>
      </c>
    </row>
    <row r="113" spans="1:65" s="2" customFormat="1" ht="11.25">
      <c r="A113" s="37"/>
      <c r="B113" s="38"/>
      <c r="C113" s="39"/>
      <c r="D113" s="194" t="s">
        <v>172</v>
      </c>
      <c r="E113" s="39"/>
      <c r="F113" s="195" t="s">
        <v>7271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172</v>
      </c>
      <c r="AU113" s="20" t="s">
        <v>85</v>
      </c>
    </row>
    <row r="114" spans="1:65" s="2" customFormat="1" ht="24.2" customHeight="1">
      <c r="A114" s="37"/>
      <c r="B114" s="38"/>
      <c r="C114" s="181" t="s">
        <v>8</v>
      </c>
      <c r="D114" s="181" t="s">
        <v>167</v>
      </c>
      <c r="E114" s="182" t="s">
        <v>4424</v>
      </c>
      <c r="F114" s="183" t="s">
        <v>4425</v>
      </c>
      <c r="G114" s="184" t="s">
        <v>170</v>
      </c>
      <c r="H114" s="185">
        <v>120</v>
      </c>
      <c r="I114" s="186"/>
      <c r="J114" s="187">
        <f>ROUND(I114*H114,2)</f>
        <v>0</v>
      </c>
      <c r="K114" s="183" t="s">
        <v>171</v>
      </c>
      <c r="L114" s="42"/>
      <c r="M114" s="188" t="s">
        <v>19</v>
      </c>
      <c r="N114" s="189" t="s">
        <v>40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226</v>
      </c>
      <c r="AT114" s="192" t="s">
        <v>167</v>
      </c>
      <c r="AU114" s="192" t="s">
        <v>85</v>
      </c>
      <c r="AY114" s="20" t="s">
        <v>165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73</v>
      </c>
      <c r="BK114" s="193">
        <f>ROUND(I114*H114,2)</f>
        <v>0</v>
      </c>
      <c r="BL114" s="20" t="s">
        <v>226</v>
      </c>
      <c r="BM114" s="192" t="s">
        <v>7272</v>
      </c>
    </row>
    <row r="115" spans="1:65" s="2" customFormat="1" ht="11.25">
      <c r="A115" s="37"/>
      <c r="B115" s="38"/>
      <c r="C115" s="39"/>
      <c r="D115" s="194" t="s">
        <v>172</v>
      </c>
      <c r="E115" s="39"/>
      <c r="F115" s="195" t="s">
        <v>4427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172</v>
      </c>
      <c r="AU115" s="20" t="s">
        <v>85</v>
      </c>
    </row>
    <row r="116" spans="1:65" s="2" customFormat="1" ht="24.2" customHeight="1">
      <c r="A116" s="37"/>
      <c r="B116" s="38"/>
      <c r="C116" s="181" t="s">
        <v>240</v>
      </c>
      <c r="D116" s="181" t="s">
        <v>167</v>
      </c>
      <c r="E116" s="182" t="s">
        <v>7273</v>
      </c>
      <c r="F116" s="183" t="s">
        <v>7274</v>
      </c>
      <c r="G116" s="184" t="s">
        <v>290</v>
      </c>
      <c r="H116" s="185">
        <v>4</v>
      </c>
      <c r="I116" s="186"/>
      <c r="J116" s="187">
        <f>ROUND(I116*H116,2)</f>
        <v>0</v>
      </c>
      <c r="K116" s="183" t="s">
        <v>171</v>
      </c>
      <c r="L116" s="42"/>
      <c r="M116" s="188" t="s">
        <v>19</v>
      </c>
      <c r="N116" s="189" t="s">
        <v>40</v>
      </c>
      <c r="O116" s="67"/>
      <c r="P116" s="190">
        <f>O116*H116</f>
        <v>0</v>
      </c>
      <c r="Q116" s="190">
        <v>1.5E-3</v>
      </c>
      <c r="R116" s="190">
        <f>Q116*H116</f>
        <v>6.0000000000000001E-3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88</v>
      </c>
      <c r="AT116" s="192" t="s">
        <v>167</v>
      </c>
      <c r="AU116" s="192" t="s">
        <v>85</v>
      </c>
      <c r="AY116" s="20" t="s">
        <v>165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73</v>
      </c>
      <c r="BK116" s="193">
        <f>ROUND(I116*H116,2)</f>
        <v>0</v>
      </c>
      <c r="BL116" s="20" t="s">
        <v>88</v>
      </c>
      <c r="BM116" s="192" t="s">
        <v>7275</v>
      </c>
    </row>
    <row r="117" spans="1:65" s="2" customFormat="1" ht="11.25">
      <c r="A117" s="37"/>
      <c r="B117" s="38"/>
      <c r="C117" s="39"/>
      <c r="D117" s="194" t="s">
        <v>172</v>
      </c>
      <c r="E117" s="39"/>
      <c r="F117" s="195" t="s">
        <v>7276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172</v>
      </c>
      <c r="AU117" s="20" t="s">
        <v>85</v>
      </c>
    </row>
    <row r="118" spans="1:65" s="12" customFormat="1" ht="20.85" customHeight="1">
      <c r="B118" s="165"/>
      <c r="C118" s="166"/>
      <c r="D118" s="167" t="s">
        <v>68</v>
      </c>
      <c r="E118" s="179" t="s">
        <v>714</v>
      </c>
      <c r="F118" s="179" t="s">
        <v>7277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SUM(P119:P132)</f>
        <v>0</v>
      </c>
      <c r="Q118" s="173"/>
      <c r="R118" s="174">
        <f>SUM(R119:R132)</f>
        <v>2.316495E-2</v>
      </c>
      <c r="S118" s="173"/>
      <c r="T118" s="175">
        <f>SUM(T119:T132)</f>
        <v>0</v>
      </c>
      <c r="AR118" s="176" t="s">
        <v>73</v>
      </c>
      <c r="AT118" s="177" t="s">
        <v>68</v>
      </c>
      <c r="AU118" s="177" t="s">
        <v>79</v>
      </c>
      <c r="AY118" s="176" t="s">
        <v>165</v>
      </c>
      <c r="BK118" s="178">
        <f>SUM(BK119:BK132)</f>
        <v>0</v>
      </c>
    </row>
    <row r="119" spans="1:65" s="2" customFormat="1" ht="24.2" customHeight="1">
      <c r="A119" s="37"/>
      <c r="B119" s="38"/>
      <c r="C119" s="181" t="s">
        <v>214</v>
      </c>
      <c r="D119" s="181" t="s">
        <v>167</v>
      </c>
      <c r="E119" s="182" t="s">
        <v>7278</v>
      </c>
      <c r="F119" s="183" t="s">
        <v>7279</v>
      </c>
      <c r="G119" s="184" t="s">
        <v>290</v>
      </c>
      <c r="H119" s="185">
        <v>1</v>
      </c>
      <c r="I119" s="186"/>
      <c r="J119" s="187">
        <f>ROUND(I119*H119,2)</f>
        <v>0</v>
      </c>
      <c r="K119" s="183" t="s">
        <v>171</v>
      </c>
      <c r="L119" s="42"/>
      <c r="M119" s="188" t="s">
        <v>19</v>
      </c>
      <c r="N119" s="189" t="s">
        <v>40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88</v>
      </c>
      <c r="AT119" s="192" t="s">
        <v>167</v>
      </c>
      <c r="AU119" s="192" t="s">
        <v>85</v>
      </c>
      <c r="AY119" s="20" t="s">
        <v>165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73</v>
      </c>
      <c r="BK119" s="193">
        <f>ROUND(I119*H119,2)</f>
        <v>0</v>
      </c>
      <c r="BL119" s="20" t="s">
        <v>88</v>
      </c>
      <c r="BM119" s="192" t="s">
        <v>7280</v>
      </c>
    </row>
    <row r="120" spans="1:65" s="2" customFormat="1" ht="11.25">
      <c r="A120" s="37"/>
      <c r="B120" s="38"/>
      <c r="C120" s="39"/>
      <c r="D120" s="194" t="s">
        <v>172</v>
      </c>
      <c r="E120" s="39"/>
      <c r="F120" s="195" t="s">
        <v>7281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172</v>
      </c>
      <c r="AU120" s="20" t="s">
        <v>85</v>
      </c>
    </row>
    <row r="121" spans="1:65" s="2" customFormat="1" ht="24.2" customHeight="1">
      <c r="A121" s="37"/>
      <c r="B121" s="38"/>
      <c r="C121" s="233" t="s">
        <v>238</v>
      </c>
      <c r="D121" s="233" t="s">
        <v>502</v>
      </c>
      <c r="E121" s="234" t="s">
        <v>3672</v>
      </c>
      <c r="F121" s="235" t="s">
        <v>7282</v>
      </c>
      <c r="G121" s="236" t="s">
        <v>290</v>
      </c>
      <c r="H121" s="237">
        <v>1</v>
      </c>
      <c r="I121" s="238"/>
      <c r="J121" s="239">
        <f>ROUND(I121*H121,2)</f>
        <v>0</v>
      </c>
      <c r="K121" s="235" t="s">
        <v>3997</v>
      </c>
      <c r="L121" s="240"/>
      <c r="M121" s="241" t="s">
        <v>19</v>
      </c>
      <c r="N121" s="242" t="s">
        <v>40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192</v>
      </c>
      <c r="AT121" s="192" t="s">
        <v>502</v>
      </c>
      <c r="AU121" s="192" t="s">
        <v>85</v>
      </c>
      <c r="AY121" s="20" t="s">
        <v>165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73</v>
      </c>
      <c r="BK121" s="193">
        <f>ROUND(I121*H121,2)</f>
        <v>0</v>
      </c>
      <c r="BL121" s="20" t="s">
        <v>88</v>
      </c>
      <c r="BM121" s="192" t="s">
        <v>7283</v>
      </c>
    </row>
    <row r="122" spans="1:65" s="2" customFormat="1" ht="37.9" customHeight="1">
      <c r="A122" s="37"/>
      <c r="B122" s="38"/>
      <c r="C122" s="181" t="s">
        <v>226</v>
      </c>
      <c r="D122" s="181" t="s">
        <v>167</v>
      </c>
      <c r="E122" s="182" t="s">
        <v>7284</v>
      </c>
      <c r="F122" s="183" t="s">
        <v>7285</v>
      </c>
      <c r="G122" s="184" t="s">
        <v>179</v>
      </c>
      <c r="H122" s="185">
        <v>0.75</v>
      </c>
      <c r="I122" s="186"/>
      <c r="J122" s="187">
        <f>ROUND(I122*H122,2)</f>
        <v>0</v>
      </c>
      <c r="K122" s="183" t="s">
        <v>171</v>
      </c>
      <c r="L122" s="42"/>
      <c r="M122" s="188" t="s">
        <v>19</v>
      </c>
      <c r="N122" s="189" t="s">
        <v>40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88</v>
      </c>
      <c r="AT122" s="192" t="s">
        <v>167</v>
      </c>
      <c r="AU122" s="192" t="s">
        <v>85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73</v>
      </c>
      <c r="BK122" s="193">
        <f>ROUND(I122*H122,2)</f>
        <v>0</v>
      </c>
      <c r="BL122" s="20" t="s">
        <v>88</v>
      </c>
      <c r="BM122" s="192" t="s">
        <v>7286</v>
      </c>
    </row>
    <row r="123" spans="1:65" s="2" customFormat="1" ht="11.25">
      <c r="A123" s="37"/>
      <c r="B123" s="38"/>
      <c r="C123" s="39"/>
      <c r="D123" s="194" t="s">
        <v>172</v>
      </c>
      <c r="E123" s="39"/>
      <c r="F123" s="195" t="s">
        <v>7287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172</v>
      </c>
      <c r="AU123" s="20" t="s">
        <v>85</v>
      </c>
    </row>
    <row r="124" spans="1:65" s="13" customFormat="1" ht="11.25">
      <c r="B124" s="199"/>
      <c r="C124" s="200"/>
      <c r="D124" s="201" t="s">
        <v>181</v>
      </c>
      <c r="E124" s="202" t="s">
        <v>19</v>
      </c>
      <c r="F124" s="203" t="s">
        <v>7288</v>
      </c>
      <c r="G124" s="200"/>
      <c r="H124" s="204">
        <v>0.75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181</v>
      </c>
      <c r="AU124" s="210" t="s">
        <v>85</v>
      </c>
      <c r="AV124" s="13" t="s">
        <v>79</v>
      </c>
      <c r="AW124" s="13" t="s">
        <v>31</v>
      </c>
      <c r="AX124" s="13" t="s">
        <v>73</v>
      </c>
      <c r="AY124" s="210" t="s">
        <v>165</v>
      </c>
    </row>
    <row r="125" spans="1:65" s="2" customFormat="1" ht="24.2" customHeight="1">
      <c r="A125" s="37"/>
      <c r="B125" s="38"/>
      <c r="C125" s="181" t="s">
        <v>269</v>
      </c>
      <c r="D125" s="181" t="s">
        <v>167</v>
      </c>
      <c r="E125" s="182" t="s">
        <v>7289</v>
      </c>
      <c r="F125" s="183" t="s">
        <v>7290</v>
      </c>
      <c r="G125" s="184" t="s">
        <v>323</v>
      </c>
      <c r="H125" s="185">
        <v>1.35</v>
      </c>
      <c r="I125" s="186"/>
      <c r="J125" s="187">
        <f>ROUND(I125*H125,2)</f>
        <v>0</v>
      </c>
      <c r="K125" s="183" t="s">
        <v>171</v>
      </c>
      <c r="L125" s="42"/>
      <c r="M125" s="188" t="s">
        <v>19</v>
      </c>
      <c r="N125" s="189" t="s">
        <v>40</v>
      </c>
      <c r="O125" s="67"/>
      <c r="P125" s="190">
        <f>O125*H125</f>
        <v>0</v>
      </c>
      <c r="Q125" s="190">
        <v>4.5999999999999999E-3</v>
      </c>
      <c r="R125" s="190">
        <f>Q125*H125</f>
        <v>6.2100000000000002E-3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88</v>
      </c>
      <c r="AT125" s="192" t="s">
        <v>167</v>
      </c>
      <c r="AU125" s="192" t="s">
        <v>85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73</v>
      </c>
      <c r="BK125" s="193">
        <f>ROUND(I125*H125,2)</f>
        <v>0</v>
      </c>
      <c r="BL125" s="20" t="s">
        <v>88</v>
      </c>
      <c r="BM125" s="192" t="s">
        <v>7291</v>
      </c>
    </row>
    <row r="126" spans="1:65" s="2" customFormat="1" ht="11.25">
      <c r="A126" s="37"/>
      <c r="B126" s="38"/>
      <c r="C126" s="39"/>
      <c r="D126" s="194" t="s">
        <v>172</v>
      </c>
      <c r="E126" s="39"/>
      <c r="F126" s="195" t="s">
        <v>7292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172</v>
      </c>
      <c r="AU126" s="20" t="s">
        <v>85</v>
      </c>
    </row>
    <row r="127" spans="1:65" s="13" customFormat="1" ht="11.25">
      <c r="B127" s="199"/>
      <c r="C127" s="200"/>
      <c r="D127" s="201" t="s">
        <v>181</v>
      </c>
      <c r="E127" s="202" t="s">
        <v>19</v>
      </c>
      <c r="F127" s="203" t="s">
        <v>7293</v>
      </c>
      <c r="G127" s="200"/>
      <c r="H127" s="204">
        <v>1.35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181</v>
      </c>
      <c r="AU127" s="210" t="s">
        <v>85</v>
      </c>
      <c r="AV127" s="13" t="s">
        <v>79</v>
      </c>
      <c r="AW127" s="13" t="s">
        <v>31</v>
      </c>
      <c r="AX127" s="13" t="s">
        <v>73</v>
      </c>
      <c r="AY127" s="210" t="s">
        <v>165</v>
      </c>
    </row>
    <row r="128" spans="1:65" s="2" customFormat="1" ht="24.2" customHeight="1">
      <c r="A128" s="37"/>
      <c r="B128" s="38"/>
      <c r="C128" s="181" t="s">
        <v>281</v>
      </c>
      <c r="D128" s="181" t="s">
        <v>167</v>
      </c>
      <c r="E128" s="182" t="s">
        <v>7294</v>
      </c>
      <c r="F128" s="183" t="s">
        <v>7295</v>
      </c>
      <c r="G128" s="184" t="s">
        <v>323</v>
      </c>
      <c r="H128" s="185">
        <v>1.35</v>
      </c>
      <c r="I128" s="186"/>
      <c r="J128" s="187">
        <f>ROUND(I128*H128,2)</f>
        <v>0</v>
      </c>
      <c r="K128" s="183" t="s">
        <v>171</v>
      </c>
      <c r="L128" s="42"/>
      <c r="M128" s="188" t="s">
        <v>19</v>
      </c>
      <c r="N128" s="189" t="s">
        <v>40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88</v>
      </c>
      <c r="AT128" s="192" t="s">
        <v>167</v>
      </c>
      <c r="AU128" s="192" t="s">
        <v>85</v>
      </c>
      <c r="AY128" s="20" t="s">
        <v>165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73</v>
      </c>
      <c r="BK128" s="193">
        <f>ROUND(I128*H128,2)</f>
        <v>0</v>
      </c>
      <c r="BL128" s="20" t="s">
        <v>88</v>
      </c>
      <c r="BM128" s="192" t="s">
        <v>7296</v>
      </c>
    </row>
    <row r="129" spans="1:65" s="2" customFormat="1" ht="11.25">
      <c r="A129" s="37"/>
      <c r="B129" s="38"/>
      <c r="C129" s="39"/>
      <c r="D129" s="194" t="s">
        <v>172</v>
      </c>
      <c r="E129" s="39"/>
      <c r="F129" s="195" t="s">
        <v>7297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172</v>
      </c>
      <c r="AU129" s="20" t="s">
        <v>85</v>
      </c>
    </row>
    <row r="130" spans="1:65" s="2" customFormat="1" ht="16.5" customHeight="1">
      <c r="A130" s="37"/>
      <c r="B130" s="38"/>
      <c r="C130" s="181" t="s">
        <v>287</v>
      </c>
      <c r="D130" s="181" t="s">
        <v>167</v>
      </c>
      <c r="E130" s="182" t="s">
        <v>7298</v>
      </c>
      <c r="F130" s="183" t="s">
        <v>7299</v>
      </c>
      <c r="G130" s="184" t="s">
        <v>256</v>
      </c>
      <c r="H130" s="185">
        <v>1.7000000000000001E-2</v>
      </c>
      <c r="I130" s="186"/>
      <c r="J130" s="187">
        <f>ROUND(I130*H130,2)</f>
        <v>0</v>
      </c>
      <c r="K130" s="183" t="s">
        <v>171</v>
      </c>
      <c r="L130" s="42"/>
      <c r="M130" s="188" t="s">
        <v>19</v>
      </c>
      <c r="N130" s="189" t="s">
        <v>40</v>
      </c>
      <c r="O130" s="67"/>
      <c r="P130" s="190">
        <f>O130*H130</f>
        <v>0</v>
      </c>
      <c r="Q130" s="190">
        <v>0.99734999999999996</v>
      </c>
      <c r="R130" s="190">
        <f>Q130*H130</f>
        <v>1.695495E-2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88</v>
      </c>
      <c r="AT130" s="192" t="s">
        <v>167</v>
      </c>
      <c r="AU130" s="192" t="s">
        <v>85</v>
      </c>
      <c r="AY130" s="20" t="s">
        <v>165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73</v>
      </c>
      <c r="BK130" s="193">
        <f>ROUND(I130*H130,2)</f>
        <v>0</v>
      </c>
      <c r="BL130" s="20" t="s">
        <v>88</v>
      </c>
      <c r="BM130" s="192" t="s">
        <v>7300</v>
      </c>
    </row>
    <row r="131" spans="1:65" s="2" customFormat="1" ht="11.25">
      <c r="A131" s="37"/>
      <c r="B131" s="38"/>
      <c r="C131" s="39"/>
      <c r="D131" s="194" t="s">
        <v>172</v>
      </c>
      <c r="E131" s="39"/>
      <c r="F131" s="195" t="s">
        <v>7301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172</v>
      </c>
      <c r="AU131" s="20" t="s">
        <v>85</v>
      </c>
    </row>
    <row r="132" spans="1:65" s="13" customFormat="1" ht="11.25">
      <c r="B132" s="199"/>
      <c r="C132" s="200"/>
      <c r="D132" s="201" t="s">
        <v>181</v>
      </c>
      <c r="E132" s="202" t="s">
        <v>19</v>
      </c>
      <c r="F132" s="203" t="s">
        <v>7302</v>
      </c>
      <c r="G132" s="200"/>
      <c r="H132" s="204">
        <v>1.7000000000000001E-2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181</v>
      </c>
      <c r="AU132" s="210" t="s">
        <v>85</v>
      </c>
      <c r="AV132" s="13" t="s">
        <v>79</v>
      </c>
      <c r="AW132" s="13" t="s">
        <v>31</v>
      </c>
      <c r="AX132" s="13" t="s">
        <v>73</v>
      </c>
      <c r="AY132" s="210" t="s">
        <v>165</v>
      </c>
    </row>
    <row r="133" spans="1:65" s="12" customFormat="1" ht="20.85" customHeight="1">
      <c r="B133" s="165"/>
      <c r="C133" s="166"/>
      <c r="D133" s="167" t="s">
        <v>68</v>
      </c>
      <c r="E133" s="179" t="s">
        <v>719</v>
      </c>
      <c r="F133" s="179" t="s">
        <v>7303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SUM(P134:P150)</f>
        <v>0</v>
      </c>
      <c r="Q133" s="173"/>
      <c r="R133" s="174">
        <f>SUM(R134:R150)</f>
        <v>3.4494299999999999E-2</v>
      </c>
      <c r="S133" s="173"/>
      <c r="T133" s="175">
        <f>SUM(T134:T150)</f>
        <v>0</v>
      </c>
      <c r="AR133" s="176" t="s">
        <v>73</v>
      </c>
      <c r="AT133" s="177" t="s">
        <v>68</v>
      </c>
      <c r="AU133" s="177" t="s">
        <v>79</v>
      </c>
      <c r="AY133" s="176" t="s">
        <v>165</v>
      </c>
      <c r="BK133" s="178">
        <f>SUM(BK134:BK150)</f>
        <v>0</v>
      </c>
    </row>
    <row r="134" spans="1:65" s="2" customFormat="1" ht="37.9" customHeight="1">
      <c r="A134" s="37"/>
      <c r="B134" s="38"/>
      <c r="C134" s="181" t="s">
        <v>294</v>
      </c>
      <c r="D134" s="181" t="s">
        <v>167</v>
      </c>
      <c r="E134" s="182" t="s">
        <v>7304</v>
      </c>
      <c r="F134" s="183" t="s">
        <v>7305</v>
      </c>
      <c r="G134" s="184" t="s">
        <v>170</v>
      </c>
      <c r="H134" s="185">
        <v>6</v>
      </c>
      <c r="I134" s="186"/>
      <c r="J134" s="187">
        <f>ROUND(I134*H134,2)</f>
        <v>0</v>
      </c>
      <c r="K134" s="183" t="s">
        <v>171</v>
      </c>
      <c r="L134" s="42"/>
      <c r="M134" s="188" t="s">
        <v>19</v>
      </c>
      <c r="N134" s="189" t="s">
        <v>40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88</v>
      </c>
      <c r="AT134" s="192" t="s">
        <v>167</v>
      </c>
      <c r="AU134" s="192" t="s">
        <v>85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73</v>
      </c>
      <c r="BK134" s="193">
        <f>ROUND(I134*H134,2)</f>
        <v>0</v>
      </c>
      <c r="BL134" s="20" t="s">
        <v>88</v>
      </c>
      <c r="BM134" s="192" t="s">
        <v>7306</v>
      </c>
    </row>
    <row r="135" spans="1:65" s="2" customFormat="1" ht="11.25">
      <c r="A135" s="37"/>
      <c r="B135" s="38"/>
      <c r="C135" s="39"/>
      <c r="D135" s="194" t="s">
        <v>172</v>
      </c>
      <c r="E135" s="39"/>
      <c r="F135" s="195" t="s">
        <v>7307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172</v>
      </c>
      <c r="AU135" s="20" t="s">
        <v>85</v>
      </c>
    </row>
    <row r="136" spans="1:65" s="2" customFormat="1" ht="24.2" customHeight="1">
      <c r="A136" s="37"/>
      <c r="B136" s="38"/>
      <c r="C136" s="233" t="s">
        <v>7</v>
      </c>
      <c r="D136" s="233" t="s">
        <v>502</v>
      </c>
      <c r="E136" s="234" t="s">
        <v>7308</v>
      </c>
      <c r="F136" s="235" t="s">
        <v>7309</v>
      </c>
      <c r="G136" s="236" t="s">
        <v>170</v>
      </c>
      <c r="H136" s="237">
        <v>6.09</v>
      </c>
      <c r="I136" s="238"/>
      <c r="J136" s="239">
        <f>ROUND(I136*H136,2)</f>
        <v>0</v>
      </c>
      <c r="K136" s="235" t="s">
        <v>171</v>
      </c>
      <c r="L136" s="240"/>
      <c r="M136" s="241" t="s">
        <v>19</v>
      </c>
      <c r="N136" s="242" t="s">
        <v>40</v>
      </c>
      <c r="O136" s="67"/>
      <c r="P136" s="190">
        <f>O136*H136</f>
        <v>0</v>
      </c>
      <c r="Q136" s="190">
        <v>2.7E-4</v>
      </c>
      <c r="R136" s="190">
        <f>Q136*H136</f>
        <v>1.6443E-3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192</v>
      </c>
      <c r="AT136" s="192" t="s">
        <v>502</v>
      </c>
      <c r="AU136" s="192" t="s">
        <v>85</v>
      </c>
      <c r="AY136" s="20" t="s">
        <v>165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73</v>
      </c>
      <c r="BK136" s="193">
        <f>ROUND(I136*H136,2)</f>
        <v>0</v>
      </c>
      <c r="BL136" s="20" t="s">
        <v>88</v>
      </c>
      <c r="BM136" s="192" t="s">
        <v>7310</v>
      </c>
    </row>
    <row r="137" spans="1:65" s="13" customFormat="1" ht="11.25">
      <c r="B137" s="199"/>
      <c r="C137" s="200"/>
      <c r="D137" s="201" t="s">
        <v>181</v>
      </c>
      <c r="E137" s="200"/>
      <c r="F137" s="203" t="s">
        <v>7311</v>
      </c>
      <c r="G137" s="200"/>
      <c r="H137" s="204">
        <v>6.09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181</v>
      </c>
      <c r="AU137" s="210" t="s">
        <v>85</v>
      </c>
      <c r="AV137" s="13" t="s">
        <v>79</v>
      </c>
      <c r="AW137" s="13" t="s">
        <v>4</v>
      </c>
      <c r="AX137" s="13" t="s">
        <v>73</v>
      </c>
      <c r="AY137" s="210" t="s">
        <v>165</v>
      </c>
    </row>
    <row r="138" spans="1:65" s="2" customFormat="1" ht="37.9" customHeight="1">
      <c r="A138" s="37"/>
      <c r="B138" s="38"/>
      <c r="C138" s="181" t="s">
        <v>309</v>
      </c>
      <c r="D138" s="181" t="s">
        <v>167</v>
      </c>
      <c r="E138" s="182" t="s">
        <v>4505</v>
      </c>
      <c r="F138" s="183" t="s">
        <v>4506</v>
      </c>
      <c r="G138" s="184" t="s">
        <v>170</v>
      </c>
      <c r="H138" s="185">
        <v>6</v>
      </c>
      <c r="I138" s="186"/>
      <c r="J138" s="187">
        <f>ROUND(I138*H138,2)</f>
        <v>0</v>
      </c>
      <c r="K138" s="183" t="s">
        <v>171</v>
      </c>
      <c r="L138" s="42"/>
      <c r="M138" s="188" t="s">
        <v>19</v>
      </c>
      <c r="N138" s="189" t="s">
        <v>40</v>
      </c>
      <c r="O138" s="67"/>
      <c r="P138" s="190">
        <f>O138*H138</f>
        <v>0</v>
      </c>
      <c r="Q138" s="190">
        <v>2.0000000000000002E-5</v>
      </c>
      <c r="R138" s="190">
        <f>Q138*H138</f>
        <v>1.2000000000000002E-4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88</v>
      </c>
      <c r="AT138" s="192" t="s">
        <v>167</v>
      </c>
      <c r="AU138" s="192" t="s">
        <v>85</v>
      </c>
      <c r="AY138" s="20" t="s">
        <v>165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73</v>
      </c>
      <c r="BK138" s="193">
        <f>ROUND(I138*H138,2)</f>
        <v>0</v>
      </c>
      <c r="BL138" s="20" t="s">
        <v>88</v>
      </c>
      <c r="BM138" s="192" t="s">
        <v>7312</v>
      </c>
    </row>
    <row r="139" spans="1:65" s="2" customFormat="1" ht="11.25">
      <c r="A139" s="37"/>
      <c r="B139" s="38"/>
      <c r="C139" s="39"/>
      <c r="D139" s="194" t="s">
        <v>172</v>
      </c>
      <c r="E139" s="39"/>
      <c r="F139" s="195" t="s">
        <v>4508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172</v>
      </c>
      <c r="AU139" s="20" t="s">
        <v>85</v>
      </c>
    </row>
    <row r="140" spans="1:65" s="2" customFormat="1" ht="37.9" customHeight="1">
      <c r="A140" s="37"/>
      <c r="B140" s="38"/>
      <c r="C140" s="181" t="s">
        <v>315</v>
      </c>
      <c r="D140" s="181" t="s">
        <v>167</v>
      </c>
      <c r="E140" s="182" t="s">
        <v>7313</v>
      </c>
      <c r="F140" s="183" t="s">
        <v>7314</v>
      </c>
      <c r="G140" s="184" t="s">
        <v>290</v>
      </c>
      <c r="H140" s="185">
        <v>2</v>
      </c>
      <c r="I140" s="186"/>
      <c r="J140" s="187">
        <f>ROUND(I140*H140,2)</f>
        <v>0</v>
      </c>
      <c r="K140" s="183" t="s">
        <v>171</v>
      </c>
      <c r="L140" s="42"/>
      <c r="M140" s="188" t="s">
        <v>19</v>
      </c>
      <c r="N140" s="189" t="s">
        <v>40</v>
      </c>
      <c r="O140" s="67"/>
      <c r="P140" s="190">
        <f>O140*H140</f>
        <v>0</v>
      </c>
      <c r="Q140" s="190">
        <v>1.8000000000000001E-4</v>
      </c>
      <c r="R140" s="190">
        <f>Q140*H140</f>
        <v>3.6000000000000002E-4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88</v>
      </c>
      <c r="AT140" s="192" t="s">
        <v>167</v>
      </c>
      <c r="AU140" s="192" t="s">
        <v>85</v>
      </c>
      <c r="AY140" s="20" t="s">
        <v>165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73</v>
      </c>
      <c r="BK140" s="193">
        <f>ROUND(I140*H140,2)</f>
        <v>0</v>
      </c>
      <c r="BL140" s="20" t="s">
        <v>88</v>
      </c>
      <c r="BM140" s="192" t="s">
        <v>7315</v>
      </c>
    </row>
    <row r="141" spans="1:65" s="2" customFormat="1" ht="11.25">
      <c r="A141" s="37"/>
      <c r="B141" s="38"/>
      <c r="C141" s="39"/>
      <c r="D141" s="194" t="s">
        <v>172</v>
      </c>
      <c r="E141" s="39"/>
      <c r="F141" s="195" t="s">
        <v>7316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172</v>
      </c>
      <c r="AU141" s="20" t="s">
        <v>85</v>
      </c>
    </row>
    <row r="142" spans="1:65" s="2" customFormat="1" ht="33" customHeight="1">
      <c r="A142" s="37"/>
      <c r="B142" s="38"/>
      <c r="C142" s="181" t="s">
        <v>234</v>
      </c>
      <c r="D142" s="181" t="s">
        <v>167</v>
      </c>
      <c r="E142" s="182" t="s">
        <v>7317</v>
      </c>
      <c r="F142" s="183" t="s">
        <v>7318</v>
      </c>
      <c r="G142" s="184" t="s">
        <v>170</v>
      </c>
      <c r="H142" s="185">
        <v>2</v>
      </c>
      <c r="I142" s="186"/>
      <c r="J142" s="187">
        <f>ROUND(I142*H142,2)</f>
        <v>0</v>
      </c>
      <c r="K142" s="183" t="s">
        <v>171</v>
      </c>
      <c r="L142" s="42"/>
      <c r="M142" s="188" t="s">
        <v>19</v>
      </c>
      <c r="N142" s="189" t="s">
        <v>40</v>
      </c>
      <c r="O142" s="67"/>
      <c r="P142" s="190">
        <f>O142*H142</f>
        <v>0</v>
      </c>
      <c r="Q142" s="190">
        <v>1.16E-3</v>
      </c>
      <c r="R142" s="190">
        <f>Q142*H142</f>
        <v>2.32E-3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88</v>
      </c>
      <c r="AT142" s="192" t="s">
        <v>167</v>
      </c>
      <c r="AU142" s="192" t="s">
        <v>85</v>
      </c>
      <c r="AY142" s="20" t="s">
        <v>165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73</v>
      </c>
      <c r="BK142" s="193">
        <f>ROUND(I142*H142,2)</f>
        <v>0</v>
      </c>
      <c r="BL142" s="20" t="s">
        <v>88</v>
      </c>
      <c r="BM142" s="192" t="s">
        <v>7319</v>
      </c>
    </row>
    <row r="143" spans="1:65" s="2" customFormat="1" ht="11.25">
      <c r="A143" s="37"/>
      <c r="B143" s="38"/>
      <c r="C143" s="39"/>
      <c r="D143" s="194" t="s">
        <v>172</v>
      </c>
      <c r="E143" s="39"/>
      <c r="F143" s="195" t="s">
        <v>7320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172</v>
      </c>
      <c r="AU143" s="20" t="s">
        <v>85</v>
      </c>
    </row>
    <row r="144" spans="1:65" s="2" customFormat="1" ht="24.2" customHeight="1">
      <c r="A144" s="37"/>
      <c r="B144" s="38"/>
      <c r="C144" s="181" t="s">
        <v>327</v>
      </c>
      <c r="D144" s="181" t="s">
        <v>167</v>
      </c>
      <c r="E144" s="182" t="s">
        <v>7321</v>
      </c>
      <c r="F144" s="183" t="s">
        <v>7322</v>
      </c>
      <c r="G144" s="184" t="s">
        <v>290</v>
      </c>
      <c r="H144" s="185">
        <v>1</v>
      </c>
      <c r="I144" s="186"/>
      <c r="J144" s="187">
        <f>ROUND(I144*H144,2)</f>
        <v>0</v>
      </c>
      <c r="K144" s="183" t="s">
        <v>171</v>
      </c>
      <c r="L144" s="42"/>
      <c r="M144" s="188" t="s">
        <v>19</v>
      </c>
      <c r="N144" s="189" t="s">
        <v>40</v>
      </c>
      <c r="O144" s="67"/>
      <c r="P144" s="190">
        <f>O144*H144</f>
        <v>0</v>
      </c>
      <c r="Q144" s="190">
        <v>4.4999999999999999E-4</v>
      </c>
      <c r="R144" s="190">
        <f>Q144*H144</f>
        <v>4.4999999999999999E-4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88</v>
      </c>
      <c r="AT144" s="192" t="s">
        <v>167</v>
      </c>
      <c r="AU144" s="192" t="s">
        <v>85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73</v>
      </c>
      <c r="BK144" s="193">
        <f>ROUND(I144*H144,2)</f>
        <v>0</v>
      </c>
      <c r="BL144" s="20" t="s">
        <v>88</v>
      </c>
      <c r="BM144" s="192" t="s">
        <v>7323</v>
      </c>
    </row>
    <row r="145" spans="1:65" s="2" customFormat="1" ht="11.25">
      <c r="A145" s="37"/>
      <c r="B145" s="38"/>
      <c r="C145" s="39"/>
      <c r="D145" s="194" t="s">
        <v>172</v>
      </c>
      <c r="E145" s="39"/>
      <c r="F145" s="195" t="s">
        <v>7324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172</v>
      </c>
      <c r="AU145" s="20" t="s">
        <v>85</v>
      </c>
    </row>
    <row r="146" spans="1:65" s="2" customFormat="1" ht="33" customHeight="1">
      <c r="A146" s="37"/>
      <c r="B146" s="38"/>
      <c r="C146" s="181" t="s">
        <v>263</v>
      </c>
      <c r="D146" s="181" t="s">
        <v>167</v>
      </c>
      <c r="E146" s="182" t="s">
        <v>7325</v>
      </c>
      <c r="F146" s="183" t="s">
        <v>7326</v>
      </c>
      <c r="G146" s="184" t="s">
        <v>290</v>
      </c>
      <c r="H146" s="185">
        <v>1</v>
      </c>
      <c r="I146" s="186"/>
      <c r="J146" s="187">
        <f>ROUND(I146*H146,2)</f>
        <v>0</v>
      </c>
      <c r="K146" s="183" t="s">
        <v>171</v>
      </c>
      <c r="L146" s="42"/>
      <c r="M146" s="188" t="s">
        <v>19</v>
      </c>
      <c r="N146" s="189" t="s">
        <v>40</v>
      </c>
      <c r="O146" s="67"/>
      <c r="P146" s="190">
        <f>O146*H146</f>
        <v>0</v>
      </c>
      <c r="Q146" s="190">
        <v>5.6999999999999998E-4</v>
      </c>
      <c r="R146" s="190">
        <f>Q146*H146</f>
        <v>5.6999999999999998E-4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88</v>
      </c>
      <c r="AT146" s="192" t="s">
        <v>167</v>
      </c>
      <c r="AU146" s="192" t="s">
        <v>85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73</v>
      </c>
      <c r="BK146" s="193">
        <f>ROUND(I146*H146,2)</f>
        <v>0</v>
      </c>
      <c r="BL146" s="20" t="s">
        <v>88</v>
      </c>
      <c r="BM146" s="192" t="s">
        <v>7327</v>
      </c>
    </row>
    <row r="147" spans="1:65" s="2" customFormat="1" ht="11.25">
      <c r="A147" s="37"/>
      <c r="B147" s="38"/>
      <c r="C147" s="39"/>
      <c r="D147" s="194" t="s">
        <v>172</v>
      </c>
      <c r="E147" s="39"/>
      <c r="F147" s="195" t="s">
        <v>7328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172</v>
      </c>
      <c r="AU147" s="20" t="s">
        <v>85</v>
      </c>
    </row>
    <row r="148" spans="1:65" s="2" customFormat="1" ht="37.9" customHeight="1">
      <c r="A148" s="37"/>
      <c r="B148" s="38"/>
      <c r="C148" s="181" t="s">
        <v>338</v>
      </c>
      <c r="D148" s="181" t="s">
        <v>167</v>
      </c>
      <c r="E148" s="182" t="s">
        <v>7329</v>
      </c>
      <c r="F148" s="183" t="s">
        <v>7330</v>
      </c>
      <c r="G148" s="184" t="s">
        <v>290</v>
      </c>
      <c r="H148" s="185">
        <v>1</v>
      </c>
      <c r="I148" s="186"/>
      <c r="J148" s="187">
        <f>ROUND(I148*H148,2)</f>
        <v>0</v>
      </c>
      <c r="K148" s="183" t="s">
        <v>171</v>
      </c>
      <c r="L148" s="42"/>
      <c r="M148" s="188" t="s">
        <v>19</v>
      </c>
      <c r="N148" s="189" t="s">
        <v>40</v>
      </c>
      <c r="O148" s="67"/>
      <c r="P148" s="190">
        <f>O148*H148</f>
        <v>0</v>
      </c>
      <c r="Q148" s="190">
        <v>3.0000000000000001E-5</v>
      </c>
      <c r="R148" s="190">
        <f>Q148*H148</f>
        <v>3.0000000000000001E-5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88</v>
      </c>
      <c r="AT148" s="192" t="s">
        <v>167</v>
      </c>
      <c r="AU148" s="192" t="s">
        <v>85</v>
      </c>
      <c r="AY148" s="20" t="s">
        <v>165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73</v>
      </c>
      <c r="BK148" s="193">
        <f>ROUND(I148*H148,2)</f>
        <v>0</v>
      </c>
      <c r="BL148" s="20" t="s">
        <v>88</v>
      </c>
      <c r="BM148" s="192" t="s">
        <v>7331</v>
      </c>
    </row>
    <row r="149" spans="1:65" s="2" customFormat="1" ht="11.25">
      <c r="A149" s="37"/>
      <c r="B149" s="38"/>
      <c r="C149" s="39"/>
      <c r="D149" s="194" t="s">
        <v>172</v>
      </c>
      <c r="E149" s="39"/>
      <c r="F149" s="195" t="s">
        <v>7332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172</v>
      </c>
      <c r="AU149" s="20" t="s">
        <v>85</v>
      </c>
    </row>
    <row r="150" spans="1:65" s="2" customFormat="1" ht="21.75" customHeight="1">
      <c r="A150" s="37"/>
      <c r="B150" s="38"/>
      <c r="C150" s="233" t="s">
        <v>272</v>
      </c>
      <c r="D150" s="233" t="s">
        <v>502</v>
      </c>
      <c r="E150" s="234" t="s">
        <v>7333</v>
      </c>
      <c r="F150" s="235" t="s">
        <v>7334</v>
      </c>
      <c r="G150" s="236" t="s">
        <v>290</v>
      </c>
      <c r="H150" s="237">
        <v>1</v>
      </c>
      <c r="I150" s="238"/>
      <c r="J150" s="239">
        <f>ROUND(I150*H150,2)</f>
        <v>0</v>
      </c>
      <c r="K150" s="235" t="s">
        <v>171</v>
      </c>
      <c r="L150" s="240"/>
      <c r="M150" s="263" t="s">
        <v>19</v>
      </c>
      <c r="N150" s="264" t="s">
        <v>40</v>
      </c>
      <c r="O150" s="261"/>
      <c r="P150" s="265">
        <f>O150*H150</f>
        <v>0</v>
      </c>
      <c r="Q150" s="265">
        <v>2.9000000000000001E-2</v>
      </c>
      <c r="R150" s="265">
        <f>Q150*H150</f>
        <v>2.9000000000000001E-2</v>
      </c>
      <c r="S150" s="265">
        <v>0</v>
      </c>
      <c r="T150" s="26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192</v>
      </c>
      <c r="AT150" s="192" t="s">
        <v>502</v>
      </c>
      <c r="AU150" s="192" t="s">
        <v>85</v>
      </c>
      <c r="AY150" s="20" t="s">
        <v>165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73</v>
      </c>
      <c r="BK150" s="193">
        <f>ROUND(I150*H150,2)</f>
        <v>0</v>
      </c>
      <c r="BL150" s="20" t="s">
        <v>88</v>
      </c>
      <c r="BM150" s="192" t="s">
        <v>7335</v>
      </c>
    </row>
    <row r="151" spans="1:65" s="2" customFormat="1" ht="6.95" customHeight="1">
      <c r="A151" s="37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42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algorithmName="SHA-512" hashValue="bKTgDNmQc4hcMki60kG+LBzF+ORoDQZFp7OHLQyuc5hqd+epvWLSN+0nG57QhJxdF7Bv/8/Hp+ro/bRG0v+3Iw==" saltValue="bXg89jTLFku/dg0GTjhNMODweiv/QNhWOxNr7BYhcVblOdstuudHTs0XdnM8mHFz1NQPG0zMp/rkjDvclJBM1A==" spinCount="100000" sheet="1" objects="1" scenarios="1" formatColumns="0" formatRows="0" autoFilter="0"/>
  <autoFilter ref="C84:K15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3" r:id="rId3"/>
    <hyperlink ref="F98" r:id="rId4"/>
    <hyperlink ref="F102" r:id="rId5"/>
    <hyperlink ref="F105" r:id="rId6"/>
    <hyperlink ref="F107" r:id="rId7"/>
    <hyperlink ref="F109" r:id="rId8"/>
    <hyperlink ref="F111" r:id="rId9"/>
    <hyperlink ref="F113" r:id="rId10"/>
    <hyperlink ref="F115" r:id="rId11"/>
    <hyperlink ref="F117" r:id="rId12"/>
    <hyperlink ref="F120" r:id="rId13"/>
    <hyperlink ref="F123" r:id="rId14"/>
    <hyperlink ref="F126" r:id="rId15"/>
    <hyperlink ref="F129" r:id="rId16"/>
    <hyperlink ref="F131" r:id="rId17"/>
    <hyperlink ref="F135" r:id="rId18"/>
    <hyperlink ref="F139" r:id="rId19"/>
    <hyperlink ref="F141" r:id="rId20"/>
    <hyperlink ref="F143" r:id="rId21"/>
    <hyperlink ref="F145" r:id="rId22"/>
    <hyperlink ref="F147" r:id="rId23"/>
    <hyperlink ref="F149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8" t="s">
        <v>7336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19. 2. 2024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0" t="str">
        <f>'Rekapitulace stavby'!E14</f>
        <v>Vyplň údaj</v>
      </c>
      <c r="F18" s="421"/>
      <c r="G18" s="421"/>
      <c r="H18" s="421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22" t="s">
        <v>34</v>
      </c>
      <c r="F27" s="422"/>
      <c r="G27" s="422"/>
      <c r="H27" s="42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39</v>
      </c>
      <c r="E33" s="115" t="s">
        <v>40</v>
      </c>
      <c r="F33" s="126">
        <f>ROUND((SUM(BE82:BE232)),  2)</f>
        <v>0</v>
      </c>
      <c r="G33" s="37"/>
      <c r="H33" s="37"/>
      <c r="I33" s="127">
        <v>0.21</v>
      </c>
      <c r="J33" s="126">
        <f>ROUND(((SUM(BE82:BE232))*I33),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41</v>
      </c>
      <c r="F34" s="126">
        <f>ROUND((SUM(BF82:BF232)),  2)</f>
        <v>0</v>
      </c>
      <c r="G34" s="37"/>
      <c r="H34" s="37"/>
      <c r="I34" s="127">
        <v>0.12</v>
      </c>
      <c r="J34" s="126">
        <f>ROUND(((SUM(BF82:BF232))*I34),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42</v>
      </c>
      <c r="F35" s="126">
        <f>ROUND((SUM(BG82:BG232)),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43</v>
      </c>
      <c r="F36" s="126">
        <f>ROUND((SUM(BH82:BH232)),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44</v>
      </c>
      <c r="F37" s="126">
        <f>ROUND((SUM(BI82:BI232)),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23" t="str">
        <f>E7</f>
        <v>RC_STAVEBNÍ ÚPRAVY, PŘÍSTAVBA A NÁSTAVBA STÁVAJÍCÍHO OBJEKTU DOMOVA NARNIE V MORKŮVKÁCH</v>
      </c>
      <c r="F48" s="424"/>
      <c r="G48" s="424"/>
      <c r="H48" s="424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4 - PS 1000 FVE</v>
      </c>
      <c r="F50" s="425"/>
      <c r="G50" s="425"/>
      <c r="H50" s="42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125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6045</v>
      </c>
      <c r="E61" s="151"/>
      <c r="F61" s="151"/>
      <c r="G61" s="151"/>
      <c r="H61" s="151"/>
      <c r="I61" s="151"/>
      <c r="J61" s="152">
        <f>J84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7337</v>
      </c>
      <c r="E62" s="151"/>
      <c r="F62" s="151"/>
      <c r="G62" s="151"/>
      <c r="H62" s="151"/>
      <c r="I62" s="151"/>
      <c r="J62" s="152">
        <f>J222</f>
        <v>0</v>
      </c>
      <c r="K62" s="100"/>
      <c r="L62" s="153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150</v>
      </c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6.25" customHeight="1">
      <c r="A72" s="37"/>
      <c r="B72" s="38"/>
      <c r="C72" s="39"/>
      <c r="D72" s="39"/>
      <c r="E72" s="423" t="str">
        <f>E7</f>
        <v>RC_STAVEBNÍ ÚPRAVY, PŘÍSTAVBA A NÁSTAVBA STÁVAJÍCÍHO OBJEKTU DOMOVA NARNIE V MORKŮVKÁCH</v>
      </c>
      <c r="F72" s="424"/>
      <c r="G72" s="424"/>
      <c r="H72" s="424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109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77" t="str">
        <f>E9</f>
        <v>4 - PS 1000 FVE</v>
      </c>
      <c r="F74" s="425"/>
      <c r="G74" s="425"/>
      <c r="H74" s="425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 xml:space="preserve"> </v>
      </c>
      <c r="G76" s="39"/>
      <c r="H76" s="39"/>
      <c r="I76" s="32" t="s">
        <v>23</v>
      </c>
      <c r="J76" s="62" t="str">
        <f>IF(J12="","",J12)</f>
        <v>19. 2. 2024</v>
      </c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25</v>
      </c>
      <c r="D78" s="39"/>
      <c r="E78" s="39"/>
      <c r="F78" s="30" t="str">
        <f>E15</f>
        <v xml:space="preserve"> </v>
      </c>
      <c r="G78" s="39"/>
      <c r="H78" s="39"/>
      <c r="I78" s="32" t="s">
        <v>30</v>
      </c>
      <c r="J78" s="35" t="str">
        <f>E21</f>
        <v xml:space="preserve"> 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28</v>
      </c>
      <c r="D79" s="39"/>
      <c r="E79" s="39"/>
      <c r="F79" s="30" t="str">
        <f>IF(E18="","",E18)</f>
        <v>Vyplň údaj</v>
      </c>
      <c r="G79" s="39"/>
      <c r="H79" s="39"/>
      <c r="I79" s="32" t="s">
        <v>32</v>
      </c>
      <c r="J79" s="35" t="str">
        <f>E24</f>
        <v xml:space="preserve"> 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54"/>
      <c r="B81" s="155"/>
      <c r="C81" s="156" t="s">
        <v>151</v>
      </c>
      <c r="D81" s="157" t="s">
        <v>54</v>
      </c>
      <c r="E81" s="157" t="s">
        <v>50</v>
      </c>
      <c r="F81" s="157" t="s">
        <v>51</v>
      </c>
      <c r="G81" s="157" t="s">
        <v>152</v>
      </c>
      <c r="H81" s="157" t="s">
        <v>153</v>
      </c>
      <c r="I81" s="157" t="s">
        <v>154</v>
      </c>
      <c r="J81" s="157" t="s">
        <v>113</v>
      </c>
      <c r="K81" s="158" t="s">
        <v>155</v>
      </c>
      <c r="L81" s="159"/>
      <c r="M81" s="71" t="s">
        <v>19</v>
      </c>
      <c r="N81" s="72" t="s">
        <v>39</v>
      </c>
      <c r="O81" s="72" t="s">
        <v>156</v>
      </c>
      <c r="P81" s="72" t="s">
        <v>157</v>
      </c>
      <c r="Q81" s="72" t="s">
        <v>158</v>
      </c>
      <c r="R81" s="72" t="s">
        <v>159</v>
      </c>
      <c r="S81" s="72" t="s">
        <v>160</v>
      </c>
      <c r="T81" s="73" t="s">
        <v>161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7"/>
      <c r="B82" s="38"/>
      <c r="C82" s="78" t="s">
        <v>162</v>
      </c>
      <c r="D82" s="39"/>
      <c r="E82" s="39"/>
      <c r="F82" s="39"/>
      <c r="G82" s="39"/>
      <c r="H82" s="39"/>
      <c r="I82" s="39"/>
      <c r="J82" s="160">
        <f>BK82</f>
        <v>0</v>
      </c>
      <c r="K82" s="39"/>
      <c r="L82" s="42"/>
      <c r="M82" s="74"/>
      <c r="N82" s="161"/>
      <c r="O82" s="75"/>
      <c r="P82" s="162">
        <f>P83</f>
        <v>0</v>
      </c>
      <c r="Q82" s="75"/>
      <c r="R82" s="162">
        <f>R83</f>
        <v>1.255E-2</v>
      </c>
      <c r="S82" s="75"/>
      <c r="T82" s="163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68</v>
      </c>
      <c r="AU82" s="20" t="s">
        <v>114</v>
      </c>
      <c r="BK82" s="164">
        <f>BK83</f>
        <v>0</v>
      </c>
    </row>
    <row r="83" spans="1:65" s="12" customFormat="1" ht="25.9" customHeight="1">
      <c r="B83" s="165"/>
      <c r="C83" s="166"/>
      <c r="D83" s="167" t="s">
        <v>68</v>
      </c>
      <c r="E83" s="168" t="s">
        <v>1798</v>
      </c>
      <c r="F83" s="168" t="s">
        <v>1799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P84+P222</f>
        <v>0</v>
      </c>
      <c r="Q83" s="173"/>
      <c r="R83" s="174">
        <f>R84+R222</f>
        <v>1.255E-2</v>
      </c>
      <c r="S83" s="173"/>
      <c r="T83" s="175">
        <f>T84+T222</f>
        <v>0</v>
      </c>
      <c r="AR83" s="176" t="s">
        <v>79</v>
      </c>
      <c r="AT83" s="177" t="s">
        <v>68</v>
      </c>
      <c r="AU83" s="177" t="s">
        <v>69</v>
      </c>
      <c r="AY83" s="176" t="s">
        <v>165</v>
      </c>
      <c r="BK83" s="178">
        <f>BK84+BK222</f>
        <v>0</v>
      </c>
    </row>
    <row r="84" spans="1:65" s="12" customFormat="1" ht="22.9" customHeight="1">
      <c r="B84" s="165"/>
      <c r="C84" s="166"/>
      <c r="D84" s="167" t="s">
        <v>68</v>
      </c>
      <c r="E84" s="179" t="s">
        <v>6046</v>
      </c>
      <c r="F84" s="179" t="s">
        <v>6047</v>
      </c>
      <c r="G84" s="166"/>
      <c r="H84" s="166"/>
      <c r="I84" s="169"/>
      <c r="J84" s="180">
        <f>BK84</f>
        <v>0</v>
      </c>
      <c r="K84" s="166"/>
      <c r="L84" s="171"/>
      <c r="M84" s="172"/>
      <c r="N84" s="173"/>
      <c r="O84" s="173"/>
      <c r="P84" s="174">
        <f>SUM(P85:P221)</f>
        <v>0</v>
      </c>
      <c r="Q84" s="173"/>
      <c r="R84" s="174">
        <f>SUM(R85:R221)</f>
        <v>0</v>
      </c>
      <c r="S84" s="173"/>
      <c r="T84" s="175">
        <f>SUM(T85:T221)</f>
        <v>0</v>
      </c>
      <c r="AR84" s="176" t="s">
        <v>79</v>
      </c>
      <c r="AT84" s="177" t="s">
        <v>68</v>
      </c>
      <c r="AU84" s="177" t="s">
        <v>73</v>
      </c>
      <c r="AY84" s="176" t="s">
        <v>165</v>
      </c>
      <c r="BK84" s="178">
        <f>SUM(BK85:BK221)</f>
        <v>0</v>
      </c>
    </row>
    <row r="85" spans="1:65" s="2" customFormat="1" ht="24.2" customHeight="1">
      <c r="A85" s="37"/>
      <c r="B85" s="38"/>
      <c r="C85" s="181" t="s">
        <v>73</v>
      </c>
      <c r="D85" s="181" t="s">
        <v>167</v>
      </c>
      <c r="E85" s="182" t="s">
        <v>7338</v>
      </c>
      <c r="F85" s="183" t="s">
        <v>7339</v>
      </c>
      <c r="G85" s="184" t="s">
        <v>290</v>
      </c>
      <c r="H85" s="185">
        <v>35</v>
      </c>
      <c r="I85" s="186"/>
      <c r="J85" s="187">
        <f>ROUND(I85*H85,2)</f>
        <v>0</v>
      </c>
      <c r="K85" s="183" t="s">
        <v>171</v>
      </c>
      <c r="L85" s="42"/>
      <c r="M85" s="188" t="s">
        <v>19</v>
      </c>
      <c r="N85" s="189" t="s">
        <v>41</v>
      </c>
      <c r="O85" s="67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2" t="s">
        <v>226</v>
      </c>
      <c r="AT85" s="192" t="s">
        <v>167</v>
      </c>
      <c r="AU85" s="192" t="s">
        <v>79</v>
      </c>
      <c r="AY85" s="20" t="s">
        <v>165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20" t="s">
        <v>79</v>
      </c>
      <c r="BK85" s="193">
        <f>ROUND(I85*H85,2)</f>
        <v>0</v>
      </c>
      <c r="BL85" s="20" t="s">
        <v>226</v>
      </c>
      <c r="BM85" s="192" t="s">
        <v>79</v>
      </c>
    </row>
    <row r="86" spans="1:65" s="2" customFormat="1" ht="11.25">
      <c r="A86" s="37"/>
      <c r="B86" s="38"/>
      <c r="C86" s="39"/>
      <c r="D86" s="194" t="s">
        <v>172</v>
      </c>
      <c r="E86" s="39"/>
      <c r="F86" s="195" t="s">
        <v>7340</v>
      </c>
      <c r="G86" s="39"/>
      <c r="H86" s="39"/>
      <c r="I86" s="196"/>
      <c r="J86" s="39"/>
      <c r="K86" s="39"/>
      <c r="L86" s="42"/>
      <c r="M86" s="197"/>
      <c r="N86" s="198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172</v>
      </c>
      <c r="AU86" s="20" t="s">
        <v>79</v>
      </c>
    </row>
    <row r="87" spans="1:65" s="2" customFormat="1" ht="16.5" customHeight="1">
      <c r="A87" s="37"/>
      <c r="B87" s="38"/>
      <c r="C87" s="233" t="s">
        <v>79</v>
      </c>
      <c r="D87" s="233" t="s">
        <v>502</v>
      </c>
      <c r="E87" s="234" t="s">
        <v>7341</v>
      </c>
      <c r="F87" s="235" t="s">
        <v>7342</v>
      </c>
      <c r="G87" s="236" t="s">
        <v>290</v>
      </c>
      <c r="H87" s="237">
        <v>35</v>
      </c>
      <c r="I87" s="238"/>
      <c r="J87" s="239">
        <f>ROUND(I87*H87,2)</f>
        <v>0</v>
      </c>
      <c r="K87" s="235" t="s">
        <v>531</v>
      </c>
      <c r="L87" s="240"/>
      <c r="M87" s="241" t="s">
        <v>19</v>
      </c>
      <c r="N87" s="242" t="s">
        <v>41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2" t="s">
        <v>297</v>
      </c>
      <c r="AT87" s="192" t="s">
        <v>502</v>
      </c>
      <c r="AU87" s="192" t="s">
        <v>79</v>
      </c>
      <c r="AY87" s="20" t="s">
        <v>165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0" t="s">
        <v>79</v>
      </c>
      <c r="BK87" s="193">
        <f>ROUND(I87*H87,2)</f>
        <v>0</v>
      </c>
      <c r="BL87" s="20" t="s">
        <v>226</v>
      </c>
      <c r="BM87" s="192" t="s">
        <v>88</v>
      </c>
    </row>
    <row r="88" spans="1:65" s="2" customFormat="1" ht="49.15" customHeight="1">
      <c r="A88" s="37"/>
      <c r="B88" s="38"/>
      <c r="C88" s="181" t="s">
        <v>85</v>
      </c>
      <c r="D88" s="181" t="s">
        <v>167</v>
      </c>
      <c r="E88" s="182" t="s">
        <v>7343</v>
      </c>
      <c r="F88" s="183" t="s">
        <v>7344</v>
      </c>
      <c r="G88" s="184" t="s">
        <v>290</v>
      </c>
      <c r="H88" s="185">
        <v>1</v>
      </c>
      <c r="I88" s="186"/>
      <c r="J88" s="187">
        <f>ROUND(I88*H88,2)</f>
        <v>0</v>
      </c>
      <c r="K88" s="183" t="s">
        <v>171</v>
      </c>
      <c r="L88" s="42"/>
      <c r="M88" s="188" t="s">
        <v>19</v>
      </c>
      <c r="N88" s="189" t="s">
        <v>41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226</v>
      </c>
      <c r="AT88" s="192" t="s">
        <v>167</v>
      </c>
      <c r="AU88" s="192" t="s">
        <v>79</v>
      </c>
      <c r="AY88" s="20" t="s">
        <v>165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79</v>
      </c>
      <c r="BK88" s="193">
        <f>ROUND(I88*H88,2)</f>
        <v>0</v>
      </c>
      <c r="BL88" s="20" t="s">
        <v>226</v>
      </c>
      <c r="BM88" s="192" t="s">
        <v>94</v>
      </c>
    </row>
    <row r="89" spans="1:65" s="2" customFormat="1" ht="11.25">
      <c r="A89" s="37"/>
      <c r="B89" s="38"/>
      <c r="C89" s="39"/>
      <c r="D89" s="194" t="s">
        <v>172</v>
      </c>
      <c r="E89" s="39"/>
      <c r="F89" s="195" t="s">
        <v>7345</v>
      </c>
      <c r="G89" s="39"/>
      <c r="H89" s="39"/>
      <c r="I89" s="196"/>
      <c r="J89" s="39"/>
      <c r="K89" s="39"/>
      <c r="L89" s="42"/>
      <c r="M89" s="197"/>
      <c r="N89" s="198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172</v>
      </c>
      <c r="AU89" s="20" t="s">
        <v>79</v>
      </c>
    </row>
    <row r="90" spans="1:65" s="2" customFormat="1" ht="37.9" customHeight="1">
      <c r="A90" s="37"/>
      <c r="B90" s="38"/>
      <c r="C90" s="233" t="s">
        <v>88</v>
      </c>
      <c r="D90" s="233" t="s">
        <v>502</v>
      </c>
      <c r="E90" s="234" t="s">
        <v>7346</v>
      </c>
      <c r="F90" s="235" t="s">
        <v>7347</v>
      </c>
      <c r="G90" s="236" t="s">
        <v>290</v>
      </c>
      <c r="H90" s="237">
        <v>1</v>
      </c>
      <c r="I90" s="238"/>
      <c r="J90" s="239">
        <f>ROUND(I90*H90,2)</f>
        <v>0</v>
      </c>
      <c r="K90" s="235" t="s">
        <v>171</v>
      </c>
      <c r="L90" s="240"/>
      <c r="M90" s="241" t="s">
        <v>19</v>
      </c>
      <c r="N90" s="242" t="s">
        <v>41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297</v>
      </c>
      <c r="AT90" s="192" t="s">
        <v>502</v>
      </c>
      <c r="AU90" s="192" t="s">
        <v>79</v>
      </c>
      <c r="AY90" s="20" t="s">
        <v>165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79</v>
      </c>
      <c r="BK90" s="193">
        <f>ROUND(I90*H90,2)</f>
        <v>0</v>
      </c>
      <c r="BL90" s="20" t="s">
        <v>226</v>
      </c>
      <c r="BM90" s="192" t="s">
        <v>192</v>
      </c>
    </row>
    <row r="91" spans="1:65" s="2" customFormat="1" ht="37.9" customHeight="1">
      <c r="A91" s="37"/>
      <c r="B91" s="38"/>
      <c r="C91" s="181" t="s">
        <v>91</v>
      </c>
      <c r="D91" s="181" t="s">
        <v>167</v>
      </c>
      <c r="E91" s="182" t="s">
        <v>7348</v>
      </c>
      <c r="F91" s="183" t="s">
        <v>7349</v>
      </c>
      <c r="G91" s="184" t="s">
        <v>290</v>
      </c>
      <c r="H91" s="185">
        <v>1</v>
      </c>
      <c r="I91" s="186"/>
      <c r="J91" s="187">
        <f>ROUND(I91*H91,2)</f>
        <v>0</v>
      </c>
      <c r="K91" s="183" t="s">
        <v>171</v>
      </c>
      <c r="L91" s="42"/>
      <c r="M91" s="188" t="s">
        <v>19</v>
      </c>
      <c r="N91" s="189" t="s">
        <v>41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226</v>
      </c>
      <c r="AT91" s="192" t="s">
        <v>167</v>
      </c>
      <c r="AU91" s="192" t="s">
        <v>79</v>
      </c>
      <c r="AY91" s="20" t="s">
        <v>165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79</v>
      </c>
      <c r="BK91" s="193">
        <f>ROUND(I91*H91,2)</f>
        <v>0</v>
      </c>
      <c r="BL91" s="20" t="s">
        <v>226</v>
      </c>
      <c r="BM91" s="192" t="s">
        <v>202</v>
      </c>
    </row>
    <row r="92" spans="1:65" s="2" customFormat="1" ht="11.25">
      <c r="A92" s="37"/>
      <c r="B92" s="38"/>
      <c r="C92" s="39"/>
      <c r="D92" s="194" t="s">
        <v>172</v>
      </c>
      <c r="E92" s="39"/>
      <c r="F92" s="195" t="s">
        <v>7350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172</v>
      </c>
      <c r="AU92" s="20" t="s">
        <v>79</v>
      </c>
    </row>
    <row r="93" spans="1:65" s="2" customFormat="1" ht="37.9" customHeight="1">
      <c r="A93" s="37"/>
      <c r="B93" s="38"/>
      <c r="C93" s="233" t="s">
        <v>94</v>
      </c>
      <c r="D93" s="233" t="s">
        <v>502</v>
      </c>
      <c r="E93" s="234" t="s">
        <v>7351</v>
      </c>
      <c r="F93" s="235" t="s">
        <v>7352</v>
      </c>
      <c r="G93" s="236" t="s">
        <v>290</v>
      </c>
      <c r="H93" s="237">
        <v>1</v>
      </c>
      <c r="I93" s="238"/>
      <c r="J93" s="239">
        <f>ROUND(I93*H93,2)</f>
        <v>0</v>
      </c>
      <c r="K93" s="235" t="s">
        <v>171</v>
      </c>
      <c r="L93" s="240"/>
      <c r="M93" s="241" t="s">
        <v>19</v>
      </c>
      <c r="N93" s="242" t="s">
        <v>41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297</v>
      </c>
      <c r="AT93" s="192" t="s">
        <v>502</v>
      </c>
      <c r="AU93" s="192" t="s">
        <v>79</v>
      </c>
      <c r="AY93" s="20" t="s">
        <v>165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79</v>
      </c>
      <c r="BK93" s="193">
        <f>ROUND(I93*H93,2)</f>
        <v>0</v>
      </c>
      <c r="BL93" s="20" t="s">
        <v>226</v>
      </c>
      <c r="BM93" s="192" t="s">
        <v>8</v>
      </c>
    </row>
    <row r="94" spans="1:65" s="2" customFormat="1" ht="37.9" customHeight="1">
      <c r="A94" s="37"/>
      <c r="B94" s="38"/>
      <c r="C94" s="181" t="s">
        <v>97</v>
      </c>
      <c r="D94" s="181" t="s">
        <v>167</v>
      </c>
      <c r="E94" s="182" t="s">
        <v>6283</v>
      </c>
      <c r="F94" s="183" t="s">
        <v>6284</v>
      </c>
      <c r="G94" s="184" t="s">
        <v>170</v>
      </c>
      <c r="H94" s="185">
        <v>48</v>
      </c>
      <c r="I94" s="186"/>
      <c r="J94" s="187">
        <f>ROUND(I94*H94,2)</f>
        <v>0</v>
      </c>
      <c r="K94" s="183" t="s">
        <v>171</v>
      </c>
      <c r="L94" s="42"/>
      <c r="M94" s="188" t="s">
        <v>19</v>
      </c>
      <c r="N94" s="189" t="s">
        <v>41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226</v>
      </c>
      <c r="AT94" s="192" t="s">
        <v>167</v>
      </c>
      <c r="AU94" s="192" t="s">
        <v>79</v>
      </c>
      <c r="AY94" s="20" t="s">
        <v>165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79</v>
      </c>
      <c r="BK94" s="193">
        <f>ROUND(I94*H94,2)</f>
        <v>0</v>
      </c>
      <c r="BL94" s="20" t="s">
        <v>226</v>
      </c>
      <c r="BM94" s="192" t="s">
        <v>214</v>
      </c>
    </row>
    <row r="95" spans="1:65" s="2" customFormat="1" ht="11.25">
      <c r="A95" s="37"/>
      <c r="B95" s="38"/>
      <c r="C95" s="39"/>
      <c r="D95" s="194" t="s">
        <v>172</v>
      </c>
      <c r="E95" s="39"/>
      <c r="F95" s="195" t="s">
        <v>6285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172</v>
      </c>
      <c r="AU95" s="20" t="s">
        <v>79</v>
      </c>
    </row>
    <row r="96" spans="1:65" s="2" customFormat="1" ht="24.2" customHeight="1">
      <c r="A96" s="37"/>
      <c r="B96" s="38"/>
      <c r="C96" s="233" t="s">
        <v>192</v>
      </c>
      <c r="D96" s="233" t="s">
        <v>502</v>
      </c>
      <c r="E96" s="234" t="s">
        <v>6286</v>
      </c>
      <c r="F96" s="235" t="s">
        <v>6287</v>
      </c>
      <c r="G96" s="236" t="s">
        <v>170</v>
      </c>
      <c r="H96" s="237">
        <v>48</v>
      </c>
      <c r="I96" s="238"/>
      <c r="J96" s="239">
        <f>ROUND(I96*H96,2)</f>
        <v>0</v>
      </c>
      <c r="K96" s="235" t="s">
        <v>171</v>
      </c>
      <c r="L96" s="240"/>
      <c r="M96" s="241" t="s">
        <v>19</v>
      </c>
      <c r="N96" s="242" t="s">
        <v>41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297</v>
      </c>
      <c r="AT96" s="192" t="s">
        <v>502</v>
      </c>
      <c r="AU96" s="192" t="s">
        <v>79</v>
      </c>
      <c r="AY96" s="20" t="s">
        <v>165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79</v>
      </c>
      <c r="BK96" s="193">
        <f>ROUND(I96*H96,2)</f>
        <v>0</v>
      </c>
      <c r="BL96" s="20" t="s">
        <v>226</v>
      </c>
      <c r="BM96" s="192" t="s">
        <v>226</v>
      </c>
    </row>
    <row r="97" spans="1:65" s="2" customFormat="1" ht="37.9" customHeight="1">
      <c r="A97" s="37"/>
      <c r="B97" s="38"/>
      <c r="C97" s="181" t="s">
        <v>211</v>
      </c>
      <c r="D97" s="181" t="s">
        <v>167</v>
      </c>
      <c r="E97" s="182" t="s">
        <v>6314</v>
      </c>
      <c r="F97" s="183" t="s">
        <v>6315</v>
      </c>
      <c r="G97" s="184" t="s">
        <v>170</v>
      </c>
      <c r="H97" s="185">
        <v>16</v>
      </c>
      <c r="I97" s="186"/>
      <c r="J97" s="187">
        <f>ROUND(I97*H97,2)</f>
        <v>0</v>
      </c>
      <c r="K97" s="183" t="s">
        <v>171</v>
      </c>
      <c r="L97" s="42"/>
      <c r="M97" s="188" t="s">
        <v>19</v>
      </c>
      <c r="N97" s="189" t="s">
        <v>41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226</v>
      </c>
      <c r="AT97" s="192" t="s">
        <v>167</v>
      </c>
      <c r="AU97" s="192" t="s">
        <v>79</v>
      </c>
      <c r="AY97" s="20" t="s">
        <v>165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226</v>
      </c>
      <c r="BM97" s="192" t="s">
        <v>281</v>
      </c>
    </row>
    <row r="98" spans="1:65" s="2" customFormat="1" ht="11.25">
      <c r="A98" s="37"/>
      <c r="B98" s="38"/>
      <c r="C98" s="39"/>
      <c r="D98" s="194" t="s">
        <v>172</v>
      </c>
      <c r="E98" s="39"/>
      <c r="F98" s="195" t="s">
        <v>6316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172</v>
      </c>
      <c r="AU98" s="20" t="s">
        <v>79</v>
      </c>
    </row>
    <row r="99" spans="1:65" s="2" customFormat="1" ht="16.5" customHeight="1">
      <c r="A99" s="37"/>
      <c r="B99" s="38"/>
      <c r="C99" s="233" t="s">
        <v>202</v>
      </c>
      <c r="D99" s="233" t="s">
        <v>502</v>
      </c>
      <c r="E99" s="234" t="s">
        <v>7353</v>
      </c>
      <c r="F99" s="235" t="s">
        <v>7354</v>
      </c>
      <c r="G99" s="236" t="s">
        <v>170</v>
      </c>
      <c r="H99" s="237">
        <v>16</v>
      </c>
      <c r="I99" s="238"/>
      <c r="J99" s="239">
        <f>ROUND(I99*H99,2)</f>
        <v>0</v>
      </c>
      <c r="K99" s="235" t="s">
        <v>171</v>
      </c>
      <c r="L99" s="240"/>
      <c r="M99" s="241" t="s">
        <v>19</v>
      </c>
      <c r="N99" s="242" t="s">
        <v>41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297</v>
      </c>
      <c r="AT99" s="192" t="s">
        <v>502</v>
      </c>
      <c r="AU99" s="192" t="s">
        <v>79</v>
      </c>
      <c r="AY99" s="20" t="s">
        <v>165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226</v>
      </c>
      <c r="BM99" s="192" t="s">
        <v>294</v>
      </c>
    </row>
    <row r="100" spans="1:65" s="2" customFormat="1" ht="24.2" customHeight="1">
      <c r="A100" s="37"/>
      <c r="B100" s="38"/>
      <c r="C100" s="181" t="s">
        <v>223</v>
      </c>
      <c r="D100" s="181" t="s">
        <v>167</v>
      </c>
      <c r="E100" s="182" t="s">
        <v>7355</v>
      </c>
      <c r="F100" s="183" t="s">
        <v>7356</v>
      </c>
      <c r="G100" s="184" t="s">
        <v>170</v>
      </c>
      <c r="H100" s="185">
        <v>240</v>
      </c>
      <c r="I100" s="186"/>
      <c r="J100" s="187">
        <f>ROUND(I100*H100,2)</f>
        <v>0</v>
      </c>
      <c r="K100" s="183" t="s">
        <v>171</v>
      </c>
      <c r="L100" s="42"/>
      <c r="M100" s="188" t="s">
        <v>19</v>
      </c>
      <c r="N100" s="189" t="s">
        <v>41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226</v>
      </c>
      <c r="AT100" s="192" t="s">
        <v>167</v>
      </c>
      <c r="AU100" s="192" t="s">
        <v>79</v>
      </c>
      <c r="AY100" s="20" t="s">
        <v>165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226</v>
      </c>
      <c r="BM100" s="192" t="s">
        <v>309</v>
      </c>
    </row>
    <row r="101" spans="1:65" s="2" customFormat="1" ht="11.25">
      <c r="A101" s="37"/>
      <c r="B101" s="38"/>
      <c r="C101" s="39"/>
      <c r="D101" s="194" t="s">
        <v>172</v>
      </c>
      <c r="E101" s="39"/>
      <c r="F101" s="195" t="s">
        <v>7357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172</v>
      </c>
      <c r="AU101" s="20" t="s">
        <v>79</v>
      </c>
    </row>
    <row r="102" spans="1:65" s="2" customFormat="1" ht="21.75" customHeight="1">
      <c r="A102" s="37"/>
      <c r="B102" s="38"/>
      <c r="C102" s="233" t="s">
        <v>8</v>
      </c>
      <c r="D102" s="233" t="s">
        <v>502</v>
      </c>
      <c r="E102" s="234" t="s">
        <v>7358</v>
      </c>
      <c r="F102" s="235" t="s">
        <v>7359</v>
      </c>
      <c r="G102" s="236" t="s">
        <v>170</v>
      </c>
      <c r="H102" s="237">
        <v>240</v>
      </c>
      <c r="I102" s="238"/>
      <c r="J102" s="239">
        <f>ROUND(I102*H102,2)</f>
        <v>0</v>
      </c>
      <c r="K102" s="235" t="s">
        <v>171</v>
      </c>
      <c r="L102" s="240"/>
      <c r="M102" s="241" t="s">
        <v>19</v>
      </c>
      <c r="N102" s="242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297</v>
      </c>
      <c r="AT102" s="192" t="s">
        <v>502</v>
      </c>
      <c r="AU102" s="192" t="s">
        <v>79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226</v>
      </c>
      <c r="BM102" s="192" t="s">
        <v>234</v>
      </c>
    </row>
    <row r="103" spans="1:65" s="2" customFormat="1" ht="55.5" customHeight="1">
      <c r="A103" s="37"/>
      <c r="B103" s="38"/>
      <c r="C103" s="181" t="s">
        <v>240</v>
      </c>
      <c r="D103" s="181" t="s">
        <v>167</v>
      </c>
      <c r="E103" s="182" t="s">
        <v>6048</v>
      </c>
      <c r="F103" s="183" t="s">
        <v>6049</v>
      </c>
      <c r="G103" s="184" t="s">
        <v>170</v>
      </c>
      <c r="H103" s="185">
        <v>275</v>
      </c>
      <c r="I103" s="186"/>
      <c r="J103" s="187">
        <f>ROUND(I103*H103,2)</f>
        <v>0</v>
      </c>
      <c r="K103" s="183" t="s">
        <v>171</v>
      </c>
      <c r="L103" s="42"/>
      <c r="M103" s="188" t="s">
        <v>19</v>
      </c>
      <c r="N103" s="189" t="s">
        <v>41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226</v>
      </c>
      <c r="AT103" s="192" t="s">
        <v>167</v>
      </c>
      <c r="AU103" s="192" t="s">
        <v>79</v>
      </c>
      <c r="AY103" s="20" t="s">
        <v>165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79</v>
      </c>
      <c r="BK103" s="193">
        <f>ROUND(I103*H103,2)</f>
        <v>0</v>
      </c>
      <c r="BL103" s="20" t="s">
        <v>226</v>
      </c>
      <c r="BM103" s="192" t="s">
        <v>263</v>
      </c>
    </row>
    <row r="104" spans="1:65" s="2" customFormat="1" ht="11.25">
      <c r="A104" s="37"/>
      <c r="B104" s="38"/>
      <c r="C104" s="39"/>
      <c r="D104" s="194" t="s">
        <v>172</v>
      </c>
      <c r="E104" s="39"/>
      <c r="F104" s="195" t="s">
        <v>6050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172</v>
      </c>
      <c r="AU104" s="20" t="s">
        <v>79</v>
      </c>
    </row>
    <row r="105" spans="1:65" s="2" customFormat="1" ht="24.2" customHeight="1">
      <c r="A105" s="37"/>
      <c r="B105" s="38"/>
      <c r="C105" s="233" t="s">
        <v>214</v>
      </c>
      <c r="D105" s="233" t="s">
        <v>502</v>
      </c>
      <c r="E105" s="234" t="s">
        <v>7360</v>
      </c>
      <c r="F105" s="235" t="s">
        <v>7361</v>
      </c>
      <c r="G105" s="236" t="s">
        <v>170</v>
      </c>
      <c r="H105" s="237">
        <v>275</v>
      </c>
      <c r="I105" s="238"/>
      <c r="J105" s="239">
        <f>ROUND(I105*H105,2)</f>
        <v>0</v>
      </c>
      <c r="K105" s="235" t="s">
        <v>171</v>
      </c>
      <c r="L105" s="240"/>
      <c r="M105" s="241" t="s">
        <v>19</v>
      </c>
      <c r="N105" s="242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297</v>
      </c>
      <c r="AT105" s="192" t="s">
        <v>502</v>
      </c>
      <c r="AU105" s="192" t="s">
        <v>79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226</v>
      </c>
      <c r="BM105" s="192" t="s">
        <v>272</v>
      </c>
    </row>
    <row r="106" spans="1:65" s="2" customFormat="1" ht="37.9" customHeight="1">
      <c r="A106" s="37"/>
      <c r="B106" s="38"/>
      <c r="C106" s="181" t="s">
        <v>238</v>
      </c>
      <c r="D106" s="181" t="s">
        <v>167</v>
      </c>
      <c r="E106" s="182" t="s">
        <v>7362</v>
      </c>
      <c r="F106" s="183" t="s">
        <v>7363</v>
      </c>
      <c r="G106" s="184" t="s">
        <v>170</v>
      </c>
      <c r="H106" s="185">
        <v>40</v>
      </c>
      <c r="I106" s="186"/>
      <c r="J106" s="187">
        <f>ROUND(I106*H106,2)</f>
        <v>0</v>
      </c>
      <c r="K106" s="183" t="s">
        <v>171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226</v>
      </c>
      <c r="AT106" s="192" t="s">
        <v>167</v>
      </c>
      <c r="AU106" s="192" t="s">
        <v>79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226</v>
      </c>
      <c r="BM106" s="192" t="s">
        <v>284</v>
      </c>
    </row>
    <row r="107" spans="1:65" s="2" customFormat="1" ht="11.25">
      <c r="A107" s="37"/>
      <c r="B107" s="38"/>
      <c r="C107" s="39"/>
      <c r="D107" s="194" t="s">
        <v>172</v>
      </c>
      <c r="E107" s="39"/>
      <c r="F107" s="195" t="s">
        <v>7364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172</v>
      </c>
      <c r="AU107" s="20" t="s">
        <v>79</v>
      </c>
    </row>
    <row r="108" spans="1:65" s="2" customFormat="1" ht="44.25" customHeight="1">
      <c r="A108" s="37"/>
      <c r="B108" s="38"/>
      <c r="C108" s="233" t="s">
        <v>226</v>
      </c>
      <c r="D108" s="233" t="s">
        <v>502</v>
      </c>
      <c r="E108" s="234" t="s">
        <v>7365</v>
      </c>
      <c r="F108" s="235" t="s">
        <v>7366</v>
      </c>
      <c r="G108" s="236" t="s">
        <v>170</v>
      </c>
      <c r="H108" s="237">
        <v>40</v>
      </c>
      <c r="I108" s="238"/>
      <c r="J108" s="239">
        <f>ROUND(I108*H108,2)</f>
        <v>0</v>
      </c>
      <c r="K108" s="235" t="s">
        <v>171</v>
      </c>
      <c r="L108" s="240"/>
      <c r="M108" s="241" t="s">
        <v>19</v>
      </c>
      <c r="N108" s="242" t="s">
        <v>41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297</v>
      </c>
      <c r="AT108" s="192" t="s">
        <v>502</v>
      </c>
      <c r="AU108" s="192" t="s">
        <v>79</v>
      </c>
      <c r="AY108" s="20" t="s">
        <v>165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79</v>
      </c>
      <c r="BK108" s="193">
        <f>ROUND(I108*H108,2)</f>
        <v>0</v>
      </c>
      <c r="BL108" s="20" t="s">
        <v>226</v>
      </c>
      <c r="BM108" s="192" t="s">
        <v>297</v>
      </c>
    </row>
    <row r="109" spans="1:65" s="2" customFormat="1" ht="37.9" customHeight="1">
      <c r="A109" s="37"/>
      <c r="B109" s="38"/>
      <c r="C109" s="181" t="s">
        <v>269</v>
      </c>
      <c r="D109" s="181" t="s">
        <v>167</v>
      </c>
      <c r="E109" s="182" t="s">
        <v>6080</v>
      </c>
      <c r="F109" s="183" t="s">
        <v>6081</v>
      </c>
      <c r="G109" s="184" t="s">
        <v>170</v>
      </c>
      <c r="H109" s="185">
        <v>35</v>
      </c>
      <c r="I109" s="186"/>
      <c r="J109" s="187">
        <f>ROUND(I109*H109,2)</f>
        <v>0</v>
      </c>
      <c r="K109" s="183" t="s">
        <v>171</v>
      </c>
      <c r="L109" s="42"/>
      <c r="M109" s="188" t="s">
        <v>19</v>
      </c>
      <c r="N109" s="189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226</v>
      </c>
      <c r="AT109" s="192" t="s">
        <v>167</v>
      </c>
      <c r="AU109" s="192" t="s">
        <v>79</v>
      </c>
      <c r="AY109" s="20" t="s">
        <v>165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226</v>
      </c>
      <c r="BM109" s="192" t="s">
        <v>302</v>
      </c>
    </row>
    <row r="110" spans="1:65" s="2" customFormat="1" ht="11.25">
      <c r="A110" s="37"/>
      <c r="B110" s="38"/>
      <c r="C110" s="39"/>
      <c r="D110" s="194" t="s">
        <v>172</v>
      </c>
      <c r="E110" s="39"/>
      <c r="F110" s="195" t="s">
        <v>6082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172</v>
      </c>
      <c r="AU110" s="20" t="s">
        <v>79</v>
      </c>
    </row>
    <row r="111" spans="1:65" s="2" customFormat="1" ht="24.2" customHeight="1">
      <c r="A111" s="37"/>
      <c r="B111" s="38"/>
      <c r="C111" s="233" t="s">
        <v>281</v>
      </c>
      <c r="D111" s="233" t="s">
        <v>502</v>
      </c>
      <c r="E111" s="234" t="s">
        <v>5844</v>
      </c>
      <c r="F111" s="235" t="s">
        <v>5845</v>
      </c>
      <c r="G111" s="236" t="s">
        <v>170</v>
      </c>
      <c r="H111" s="237">
        <v>35</v>
      </c>
      <c r="I111" s="238"/>
      <c r="J111" s="239">
        <f>ROUND(I111*H111,2)</f>
        <v>0</v>
      </c>
      <c r="K111" s="235" t="s">
        <v>171</v>
      </c>
      <c r="L111" s="240"/>
      <c r="M111" s="241" t="s">
        <v>19</v>
      </c>
      <c r="N111" s="242" t="s">
        <v>41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297</v>
      </c>
      <c r="AT111" s="192" t="s">
        <v>502</v>
      </c>
      <c r="AU111" s="192" t="s">
        <v>79</v>
      </c>
      <c r="AY111" s="20" t="s">
        <v>165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226</v>
      </c>
      <c r="BM111" s="192" t="s">
        <v>312</v>
      </c>
    </row>
    <row r="112" spans="1:65" s="2" customFormat="1" ht="44.25" customHeight="1">
      <c r="A112" s="37"/>
      <c r="B112" s="38"/>
      <c r="C112" s="181" t="s">
        <v>287</v>
      </c>
      <c r="D112" s="181" t="s">
        <v>167</v>
      </c>
      <c r="E112" s="182" t="s">
        <v>7367</v>
      </c>
      <c r="F112" s="183" t="s">
        <v>7368</v>
      </c>
      <c r="G112" s="184" t="s">
        <v>170</v>
      </c>
      <c r="H112" s="185">
        <v>20</v>
      </c>
      <c r="I112" s="186"/>
      <c r="J112" s="187">
        <f>ROUND(I112*H112,2)</f>
        <v>0</v>
      </c>
      <c r="K112" s="183" t="s">
        <v>171</v>
      </c>
      <c r="L112" s="42"/>
      <c r="M112" s="188" t="s">
        <v>19</v>
      </c>
      <c r="N112" s="189" t="s">
        <v>41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226</v>
      </c>
      <c r="AT112" s="192" t="s">
        <v>167</v>
      </c>
      <c r="AU112" s="192" t="s">
        <v>79</v>
      </c>
      <c r="AY112" s="20" t="s">
        <v>165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226</v>
      </c>
      <c r="BM112" s="192" t="s">
        <v>318</v>
      </c>
    </row>
    <row r="113" spans="1:65" s="2" customFormat="1" ht="11.25">
      <c r="A113" s="37"/>
      <c r="B113" s="38"/>
      <c r="C113" s="39"/>
      <c r="D113" s="194" t="s">
        <v>172</v>
      </c>
      <c r="E113" s="39"/>
      <c r="F113" s="195" t="s">
        <v>7369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172</v>
      </c>
      <c r="AU113" s="20" t="s">
        <v>79</v>
      </c>
    </row>
    <row r="114" spans="1:65" s="2" customFormat="1" ht="24.2" customHeight="1">
      <c r="A114" s="37"/>
      <c r="B114" s="38"/>
      <c r="C114" s="233" t="s">
        <v>294</v>
      </c>
      <c r="D114" s="233" t="s">
        <v>502</v>
      </c>
      <c r="E114" s="234" t="s">
        <v>7370</v>
      </c>
      <c r="F114" s="235" t="s">
        <v>7371</v>
      </c>
      <c r="G114" s="236" t="s">
        <v>170</v>
      </c>
      <c r="H114" s="237">
        <v>20</v>
      </c>
      <c r="I114" s="238"/>
      <c r="J114" s="239">
        <f>ROUND(I114*H114,2)</f>
        <v>0</v>
      </c>
      <c r="K114" s="235" t="s">
        <v>171</v>
      </c>
      <c r="L114" s="240"/>
      <c r="M114" s="241" t="s">
        <v>19</v>
      </c>
      <c r="N114" s="242" t="s">
        <v>41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297</v>
      </c>
      <c r="AT114" s="192" t="s">
        <v>502</v>
      </c>
      <c r="AU114" s="192" t="s">
        <v>79</v>
      </c>
      <c r="AY114" s="20" t="s">
        <v>165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79</v>
      </c>
      <c r="BK114" s="193">
        <f>ROUND(I114*H114,2)</f>
        <v>0</v>
      </c>
      <c r="BL114" s="20" t="s">
        <v>226</v>
      </c>
      <c r="BM114" s="192" t="s">
        <v>324</v>
      </c>
    </row>
    <row r="115" spans="1:65" s="2" customFormat="1" ht="33" customHeight="1">
      <c r="A115" s="37"/>
      <c r="B115" s="38"/>
      <c r="C115" s="181" t="s">
        <v>7</v>
      </c>
      <c r="D115" s="181" t="s">
        <v>167</v>
      </c>
      <c r="E115" s="182" t="s">
        <v>7372</v>
      </c>
      <c r="F115" s="183" t="s">
        <v>7373</v>
      </c>
      <c r="G115" s="184" t="s">
        <v>290</v>
      </c>
      <c r="H115" s="185">
        <v>1</v>
      </c>
      <c r="I115" s="186"/>
      <c r="J115" s="187">
        <f>ROUND(I115*H115,2)</f>
        <v>0</v>
      </c>
      <c r="K115" s="183" t="s">
        <v>171</v>
      </c>
      <c r="L115" s="42"/>
      <c r="M115" s="188" t="s">
        <v>19</v>
      </c>
      <c r="N115" s="189" t="s">
        <v>41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226</v>
      </c>
      <c r="AT115" s="192" t="s">
        <v>167</v>
      </c>
      <c r="AU115" s="192" t="s">
        <v>79</v>
      </c>
      <c r="AY115" s="20" t="s">
        <v>165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226</v>
      </c>
      <c r="BM115" s="192" t="s">
        <v>330</v>
      </c>
    </row>
    <row r="116" spans="1:65" s="2" customFormat="1" ht="11.25">
      <c r="A116" s="37"/>
      <c r="B116" s="38"/>
      <c r="C116" s="39"/>
      <c r="D116" s="194" t="s">
        <v>172</v>
      </c>
      <c r="E116" s="39"/>
      <c r="F116" s="195" t="s">
        <v>7374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172</v>
      </c>
      <c r="AU116" s="20" t="s">
        <v>79</v>
      </c>
    </row>
    <row r="117" spans="1:65" s="2" customFormat="1" ht="16.5" customHeight="1">
      <c r="A117" s="37"/>
      <c r="B117" s="38"/>
      <c r="C117" s="233" t="s">
        <v>309</v>
      </c>
      <c r="D117" s="233" t="s">
        <v>502</v>
      </c>
      <c r="E117" s="234" t="s">
        <v>7375</v>
      </c>
      <c r="F117" s="235" t="s">
        <v>7376</v>
      </c>
      <c r="G117" s="236" t="s">
        <v>290</v>
      </c>
      <c r="H117" s="237">
        <v>1</v>
      </c>
      <c r="I117" s="238"/>
      <c r="J117" s="239">
        <f>ROUND(I117*H117,2)</f>
        <v>0</v>
      </c>
      <c r="K117" s="235" t="s">
        <v>531</v>
      </c>
      <c r="L117" s="240"/>
      <c r="M117" s="241" t="s">
        <v>19</v>
      </c>
      <c r="N117" s="242" t="s">
        <v>41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297</v>
      </c>
      <c r="AT117" s="192" t="s">
        <v>502</v>
      </c>
      <c r="AU117" s="192" t="s">
        <v>79</v>
      </c>
      <c r="AY117" s="20" t="s">
        <v>165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226</v>
      </c>
      <c r="BM117" s="192" t="s">
        <v>335</v>
      </c>
    </row>
    <row r="118" spans="1:65" s="13" customFormat="1" ht="11.25">
      <c r="B118" s="199"/>
      <c r="C118" s="200"/>
      <c r="D118" s="201" t="s">
        <v>181</v>
      </c>
      <c r="E118" s="202" t="s">
        <v>19</v>
      </c>
      <c r="F118" s="203" t="s">
        <v>7377</v>
      </c>
      <c r="G118" s="200"/>
      <c r="H118" s="204">
        <v>1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181</v>
      </c>
      <c r="AU118" s="210" t="s">
        <v>79</v>
      </c>
      <c r="AV118" s="13" t="s">
        <v>79</v>
      </c>
      <c r="AW118" s="13" t="s">
        <v>31</v>
      </c>
      <c r="AX118" s="13" t="s">
        <v>69</v>
      </c>
      <c r="AY118" s="210" t="s">
        <v>165</v>
      </c>
    </row>
    <row r="119" spans="1:65" s="15" customFormat="1" ht="11.25">
      <c r="B119" s="221"/>
      <c r="C119" s="222"/>
      <c r="D119" s="201" t="s">
        <v>181</v>
      </c>
      <c r="E119" s="223" t="s">
        <v>19</v>
      </c>
      <c r="F119" s="224" t="s">
        <v>184</v>
      </c>
      <c r="G119" s="222"/>
      <c r="H119" s="225">
        <v>1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181</v>
      </c>
      <c r="AU119" s="231" t="s">
        <v>79</v>
      </c>
      <c r="AV119" s="15" t="s">
        <v>88</v>
      </c>
      <c r="AW119" s="15" t="s">
        <v>31</v>
      </c>
      <c r="AX119" s="15" t="s">
        <v>73</v>
      </c>
      <c r="AY119" s="231" t="s">
        <v>165</v>
      </c>
    </row>
    <row r="120" spans="1:65" s="2" customFormat="1" ht="24.2" customHeight="1">
      <c r="A120" s="37"/>
      <c r="B120" s="38"/>
      <c r="C120" s="181" t="s">
        <v>315</v>
      </c>
      <c r="D120" s="181" t="s">
        <v>167</v>
      </c>
      <c r="E120" s="182" t="s">
        <v>7378</v>
      </c>
      <c r="F120" s="183" t="s">
        <v>7379</v>
      </c>
      <c r="G120" s="184" t="s">
        <v>290</v>
      </c>
      <c r="H120" s="185">
        <v>1</v>
      </c>
      <c r="I120" s="186"/>
      <c r="J120" s="187">
        <f>ROUND(I120*H120,2)</f>
        <v>0</v>
      </c>
      <c r="K120" s="183" t="s">
        <v>171</v>
      </c>
      <c r="L120" s="42"/>
      <c r="M120" s="188" t="s">
        <v>19</v>
      </c>
      <c r="N120" s="189" t="s">
        <v>41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226</v>
      </c>
      <c r="AT120" s="192" t="s">
        <v>167</v>
      </c>
      <c r="AU120" s="192" t="s">
        <v>79</v>
      </c>
      <c r="AY120" s="20" t="s">
        <v>165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226</v>
      </c>
      <c r="BM120" s="192" t="s">
        <v>351</v>
      </c>
    </row>
    <row r="121" spans="1:65" s="2" customFormat="1" ht="11.25">
      <c r="A121" s="37"/>
      <c r="B121" s="38"/>
      <c r="C121" s="39"/>
      <c r="D121" s="194" t="s">
        <v>172</v>
      </c>
      <c r="E121" s="39"/>
      <c r="F121" s="195" t="s">
        <v>7380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172</v>
      </c>
      <c r="AU121" s="20" t="s">
        <v>79</v>
      </c>
    </row>
    <row r="122" spans="1:65" s="2" customFormat="1" ht="16.5" customHeight="1">
      <c r="A122" s="37"/>
      <c r="B122" s="38"/>
      <c r="C122" s="233" t="s">
        <v>234</v>
      </c>
      <c r="D122" s="233" t="s">
        <v>502</v>
      </c>
      <c r="E122" s="234" t="s">
        <v>7381</v>
      </c>
      <c r="F122" s="235" t="s">
        <v>7382</v>
      </c>
      <c r="G122" s="236" t="s">
        <v>290</v>
      </c>
      <c r="H122" s="237">
        <v>1</v>
      </c>
      <c r="I122" s="238"/>
      <c r="J122" s="239">
        <f>ROUND(I122*H122,2)</f>
        <v>0</v>
      </c>
      <c r="K122" s="235" t="s">
        <v>171</v>
      </c>
      <c r="L122" s="240"/>
      <c r="M122" s="241" t="s">
        <v>19</v>
      </c>
      <c r="N122" s="242" t="s">
        <v>41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297</v>
      </c>
      <c r="AT122" s="192" t="s">
        <v>502</v>
      </c>
      <c r="AU122" s="192" t="s">
        <v>79</v>
      </c>
      <c r="AY122" s="20" t="s">
        <v>165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226</v>
      </c>
      <c r="BM122" s="192" t="s">
        <v>360</v>
      </c>
    </row>
    <row r="123" spans="1:65" s="2" customFormat="1" ht="33" customHeight="1">
      <c r="A123" s="37"/>
      <c r="B123" s="38"/>
      <c r="C123" s="181" t="s">
        <v>327</v>
      </c>
      <c r="D123" s="181" t="s">
        <v>167</v>
      </c>
      <c r="E123" s="182" t="s">
        <v>7383</v>
      </c>
      <c r="F123" s="183" t="s">
        <v>7384</v>
      </c>
      <c r="G123" s="184" t="s">
        <v>290</v>
      </c>
      <c r="H123" s="185">
        <v>2</v>
      </c>
      <c r="I123" s="186"/>
      <c r="J123" s="187">
        <f>ROUND(I123*H123,2)</f>
        <v>0</v>
      </c>
      <c r="K123" s="183" t="s">
        <v>171</v>
      </c>
      <c r="L123" s="42"/>
      <c r="M123" s="188" t="s">
        <v>19</v>
      </c>
      <c r="N123" s="189" t="s">
        <v>41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226</v>
      </c>
      <c r="AT123" s="192" t="s">
        <v>167</v>
      </c>
      <c r="AU123" s="192" t="s">
        <v>79</v>
      </c>
      <c r="AY123" s="20" t="s">
        <v>165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226</v>
      </c>
      <c r="BM123" s="192" t="s">
        <v>388</v>
      </c>
    </row>
    <row r="124" spans="1:65" s="2" customFormat="1" ht="11.25">
      <c r="A124" s="37"/>
      <c r="B124" s="38"/>
      <c r="C124" s="39"/>
      <c r="D124" s="194" t="s">
        <v>172</v>
      </c>
      <c r="E124" s="39"/>
      <c r="F124" s="195" t="s">
        <v>7385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172</v>
      </c>
      <c r="AU124" s="20" t="s">
        <v>79</v>
      </c>
    </row>
    <row r="125" spans="1:65" s="2" customFormat="1" ht="24.2" customHeight="1">
      <c r="A125" s="37"/>
      <c r="B125" s="38"/>
      <c r="C125" s="233" t="s">
        <v>263</v>
      </c>
      <c r="D125" s="233" t="s">
        <v>502</v>
      </c>
      <c r="E125" s="234" t="s">
        <v>7386</v>
      </c>
      <c r="F125" s="235" t="s">
        <v>7387</v>
      </c>
      <c r="G125" s="236" t="s">
        <v>290</v>
      </c>
      <c r="H125" s="237">
        <v>2</v>
      </c>
      <c r="I125" s="238"/>
      <c r="J125" s="239">
        <f>ROUND(I125*H125,2)</f>
        <v>0</v>
      </c>
      <c r="K125" s="235" t="s">
        <v>171</v>
      </c>
      <c r="L125" s="240"/>
      <c r="M125" s="241" t="s">
        <v>19</v>
      </c>
      <c r="N125" s="242" t="s">
        <v>41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297</v>
      </c>
      <c r="AT125" s="192" t="s">
        <v>502</v>
      </c>
      <c r="AU125" s="192" t="s">
        <v>79</v>
      </c>
      <c r="AY125" s="20" t="s">
        <v>165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226</v>
      </c>
      <c r="BM125" s="192" t="s">
        <v>400</v>
      </c>
    </row>
    <row r="126" spans="1:65" s="2" customFormat="1" ht="24.2" customHeight="1">
      <c r="A126" s="37"/>
      <c r="B126" s="38"/>
      <c r="C126" s="181" t="s">
        <v>338</v>
      </c>
      <c r="D126" s="181" t="s">
        <v>167</v>
      </c>
      <c r="E126" s="182" t="s">
        <v>7388</v>
      </c>
      <c r="F126" s="183" t="s">
        <v>7389</v>
      </c>
      <c r="G126" s="184" t="s">
        <v>290</v>
      </c>
      <c r="H126" s="185">
        <v>1</v>
      </c>
      <c r="I126" s="186"/>
      <c r="J126" s="187">
        <f>ROUND(I126*H126,2)</f>
        <v>0</v>
      </c>
      <c r="K126" s="183" t="s">
        <v>171</v>
      </c>
      <c r="L126" s="42"/>
      <c r="M126" s="188" t="s">
        <v>19</v>
      </c>
      <c r="N126" s="189" t="s">
        <v>41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226</v>
      </c>
      <c r="AT126" s="192" t="s">
        <v>167</v>
      </c>
      <c r="AU126" s="192" t="s">
        <v>79</v>
      </c>
      <c r="AY126" s="20" t="s">
        <v>165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226</v>
      </c>
      <c r="BM126" s="192" t="s">
        <v>421</v>
      </c>
    </row>
    <row r="127" spans="1:65" s="2" customFormat="1" ht="11.25">
      <c r="A127" s="37"/>
      <c r="B127" s="38"/>
      <c r="C127" s="39"/>
      <c r="D127" s="194" t="s">
        <v>172</v>
      </c>
      <c r="E127" s="39"/>
      <c r="F127" s="195" t="s">
        <v>7390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172</v>
      </c>
      <c r="AU127" s="20" t="s">
        <v>79</v>
      </c>
    </row>
    <row r="128" spans="1:65" s="2" customFormat="1" ht="24.2" customHeight="1">
      <c r="A128" s="37"/>
      <c r="B128" s="38"/>
      <c r="C128" s="233" t="s">
        <v>272</v>
      </c>
      <c r="D128" s="233" t="s">
        <v>502</v>
      </c>
      <c r="E128" s="234" t="s">
        <v>7391</v>
      </c>
      <c r="F128" s="235" t="s">
        <v>7392</v>
      </c>
      <c r="G128" s="236" t="s">
        <v>290</v>
      </c>
      <c r="H128" s="237">
        <v>1</v>
      </c>
      <c r="I128" s="238"/>
      <c r="J128" s="239">
        <f>ROUND(I128*H128,2)</f>
        <v>0</v>
      </c>
      <c r="K128" s="235" t="s">
        <v>171</v>
      </c>
      <c r="L128" s="240"/>
      <c r="M128" s="241" t="s">
        <v>19</v>
      </c>
      <c r="N128" s="242" t="s">
        <v>41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297</v>
      </c>
      <c r="AT128" s="192" t="s">
        <v>502</v>
      </c>
      <c r="AU128" s="192" t="s">
        <v>79</v>
      </c>
      <c r="AY128" s="20" t="s">
        <v>165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226</v>
      </c>
      <c r="BM128" s="192" t="s">
        <v>429</v>
      </c>
    </row>
    <row r="129" spans="1:65" s="2" customFormat="1" ht="24.2" customHeight="1">
      <c r="A129" s="37"/>
      <c r="B129" s="38"/>
      <c r="C129" s="181" t="s">
        <v>348</v>
      </c>
      <c r="D129" s="181" t="s">
        <v>167</v>
      </c>
      <c r="E129" s="182" t="s">
        <v>7393</v>
      </c>
      <c r="F129" s="183" t="s">
        <v>7394</v>
      </c>
      <c r="G129" s="184" t="s">
        <v>290</v>
      </c>
      <c r="H129" s="185">
        <v>1</v>
      </c>
      <c r="I129" s="186"/>
      <c r="J129" s="187">
        <f>ROUND(I129*H129,2)</f>
        <v>0</v>
      </c>
      <c r="K129" s="183" t="s">
        <v>171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226</v>
      </c>
      <c r="AT129" s="192" t="s">
        <v>167</v>
      </c>
      <c r="AU129" s="192" t="s">
        <v>79</v>
      </c>
      <c r="AY129" s="20" t="s">
        <v>165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226</v>
      </c>
      <c r="BM129" s="192" t="s">
        <v>436</v>
      </c>
    </row>
    <row r="130" spans="1:65" s="2" customFormat="1" ht="11.25">
      <c r="A130" s="37"/>
      <c r="B130" s="38"/>
      <c r="C130" s="39"/>
      <c r="D130" s="194" t="s">
        <v>172</v>
      </c>
      <c r="E130" s="39"/>
      <c r="F130" s="195" t="s">
        <v>7395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172</v>
      </c>
      <c r="AU130" s="20" t="s">
        <v>79</v>
      </c>
    </row>
    <row r="131" spans="1:65" s="2" customFormat="1" ht="24.2" customHeight="1">
      <c r="A131" s="37"/>
      <c r="B131" s="38"/>
      <c r="C131" s="233" t="s">
        <v>284</v>
      </c>
      <c r="D131" s="233" t="s">
        <v>502</v>
      </c>
      <c r="E131" s="234" t="s">
        <v>7396</v>
      </c>
      <c r="F131" s="235" t="s">
        <v>7397</v>
      </c>
      <c r="G131" s="236" t="s">
        <v>290</v>
      </c>
      <c r="H131" s="237">
        <v>1</v>
      </c>
      <c r="I131" s="238"/>
      <c r="J131" s="239">
        <f>ROUND(I131*H131,2)</f>
        <v>0</v>
      </c>
      <c r="K131" s="235" t="s">
        <v>171</v>
      </c>
      <c r="L131" s="240"/>
      <c r="M131" s="241" t="s">
        <v>19</v>
      </c>
      <c r="N131" s="242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297</v>
      </c>
      <c r="AT131" s="192" t="s">
        <v>502</v>
      </c>
      <c r="AU131" s="192" t="s">
        <v>79</v>
      </c>
      <c r="AY131" s="20" t="s">
        <v>165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226</v>
      </c>
      <c r="BM131" s="192" t="s">
        <v>441</v>
      </c>
    </row>
    <row r="132" spans="1:65" s="2" customFormat="1" ht="37.9" customHeight="1">
      <c r="A132" s="37"/>
      <c r="B132" s="38"/>
      <c r="C132" s="181" t="s">
        <v>372</v>
      </c>
      <c r="D132" s="181" t="s">
        <v>167</v>
      </c>
      <c r="E132" s="182" t="s">
        <v>7398</v>
      </c>
      <c r="F132" s="183" t="s">
        <v>7399</v>
      </c>
      <c r="G132" s="184" t="s">
        <v>290</v>
      </c>
      <c r="H132" s="185">
        <v>1</v>
      </c>
      <c r="I132" s="186"/>
      <c r="J132" s="187">
        <f>ROUND(I132*H132,2)</f>
        <v>0</v>
      </c>
      <c r="K132" s="183" t="s">
        <v>171</v>
      </c>
      <c r="L132" s="42"/>
      <c r="M132" s="188" t="s">
        <v>19</v>
      </c>
      <c r="N132" s="189" t="s">
        <v>41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226</v>
      </c>
      <c r="AT132" s="192" t="s">
        <v>167</v>
      </c>
      <c r="AU132" s="192" t="s">
        <v>79</v>
      </c>
      <c r="AY132" s="20" t="s">
        <v>165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79</v>
      </c>
      <c r="BK132" s="193">
        <f>ROUND(I132*H132,2)</f>
        <v>0</v>
      </c>
      <c r="BL132" s="20" t="s">
        <v>226</v>
      </c>
      <c r="BM132" s="192" t="s">
        <v>446</v>
      </c>
    </row>
    <row r="133" spans="1:65" s="2" customFormat="1" ht="11.25">
      <c r="A133" s="37"/>
      <c r="B133" s="38"/>
      <c r="C133" s="39"/>
      <c r="D133" s="194" t="s">
        <v>172</v>
      </c>
      <c r="E133" s="39"/>
      <c r="F133" s="195" t="s">
        <v>7400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172</v>
      </c>
      <c r="AU133" s="20" t="s">
        <v>79</v>
      </c>
    </row>
    <row r="134" spans="1:65" s="2" customFormat="1" ht="16.5" customHeight="1">
      <c r="A134" s="37"/>
      <c r="B134" s="38"/>
      <c r="C134" s="233" t="s">
        <v>297</v>
      </c>
      <c r="D134" s="233" t="s">
        <v>502</v>
      </c>
      <c r="E134" s="234" t="s">
        <v>7401</v>
      </c>
      <c r="F134" s="235" t="s">
        <v>7402</v>
      </c>
      <c r="G134" s="236" t="s">
        <v>290</v>
      </c>
      <c r="H134" s="237">
        <v>1</v>
      </c>
      <c r="I134" s="238"/>
      <c r="J134" s="239">
        <f>ROUND(I134*H134,2)</f>
        <v>0</v>
      </c>
      <c r="K134" s="235" t="s">
        <v>171</v>
      </c>
      <c r="L134" s="240"/>
      <c r="M134" s="241" t="s">
        <v>19</v>
      </c>
      <c r="N134" s="242" t="s">
        <v>41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297</v>
      </c>
      <c r="AT134" s="192" t="s">
        <v>502</v>
      </c>
      <c r="AU134" s="192" t="s">
        <v>79</v>
      </c>
      <c r="AY134" s="20" t="s">
        <v>165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226</v>
      </c>
      <c r="BM134" s="192" t="s">
        <v>452</v>
      </c>
    </row>
    <row r="135" spans="1:65" s="2" customFormat="1" ht="24.2" customHeight="1">
      <c r="A135" s="37"/>
      <c r="B135" s="38"/>
      <c r="C135" s="181" t="s">
        <v>385</v>
      </c>
      <c r="D135" s="181" t="s">
        <v>167</v>
      </c>
      <c r="E135" s="182" t="s">
        <v>7403</v>
      </c>
      <c r="F135" s="183" t="s">
        <v>7404</v>
      </c>
      <c r="G135" s="184" t="s">
        <v>290</v>
      </c>
      <c r="H135" s="185">
        <v>1</v>
      </c>
      <c r="I135" s="186"/>
      <c r="J135" s="187">
        <f>ROUND(I135*H135,2)</f>
        <v>0</v>
      </c>
      <c r="K135" s="183" t="s">
        <v>171</v>
      </c>
      <c r="L135" s="42"/>
      <c r="M135" s="188" t="s">
        <v>19</v>
      </c>
      <c r="N135" s="189" t="s">
        <v>41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226</v>
      </c>
      <c r="AT135" s="192" t="s">
        <v>167</v>
      </c>
      <c r="AU135" s="192" t="s">
        <v>79</v>
      </c>
      <c r="AY135" s="20" t="s">
        <v>165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226</v>
      </c>
      <c r="BM135" s="192" t="s">
        <v>457</v>
      </c>
    </row>
    <row r="136" spans="1:65" s="2" customFormat="1" ht="11.25">
      <c r="A136" s="37"/>
      <c r="B136" s="38"/>
      <c r="C136" s="39"/>
      <c r="D136" s="194" t="s">
        <v>172</v>
      </c>
      <c r="E136" s="39"/>
      <c r="F136" s="195" t="s">
        <v>7405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172</v>
      </c>
      <c r="AU136" s="20" t="s">
        <v>79</v>
      </c>
    </row>
    <row r="137" spans="1:65" s="2" customFormat="1" ht="21.75" customHeight="1">
      <c r="A137" s="37"/>
      <c r="B137" s="38"/>
      <c r="C137" s="233" t="s">
        <v>302</v>
      </c>
      <c r="D137" s="233" t="s">
        <v>502</v>
      </c>
      <c r="E137" s="234" t="s">
        <v>7406</v>
      </c>
      <c r="F137" s="235" t="s">
        <v>7407</v>
      </c>
      <c r="G137" s="236" t="s">
        <v>290</v>
      </c>
      <c r="H137" s="237">
        <v>1</v>
      </c>
      <c r="I137" s="238"/>
      <c r="J137" s="239">
        <f>ROUND(I137*H137,2)</f>
        <v>0</v>
      </c>
      <c r="K137" s="235" t="s">
        <v>171</v>
      </c>
      <c r="L137" s="240"/>
      <c r="M137" s="241" t="s">
        <v>19</v>
      </c>
      <c r="N137" s="242" t="s">
        <v>41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297</v>
      </c>
      <c r="AT137" s="192" t="s">
        <v>502</v>
      </c>
      <c r="AU137" s="192" t="s">
        <v>79</v>
      </c>
      <c r="AY137" s="20" t="s">
        <v>165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226</v>
      </c>
      <c r="BM137" s="192" t="s">
        <v>462</v>
      </c>
    </row>
    <row r="138" spans="1:65" s="2" customFormat="1" ht="16.5" customHeight="1">
      <c r="A138" s="37"/>
      <c r="B138" s="38"/>
      <c r="C138" s="181" t="s">
        <v>397</v>
      </c>
      <c r="D138" s="181" t="s">
        <v>167</v>
      </c>
      <c r="E138" s="182" t="s">
        <v>7408</v>
      </c>
      <c r="F138" s="183" t="s">
        <v>7409</v>
      </c>
      <c r="G138" s="184" t="s">
        <v>290</v>
      </c>
      <c r="H138" s="185">
        <v>1</v>
      </c>
      <c r="I138" s="186"/>
      <c r="J138" s="187">
        <f>ROUND(I138*H138,2)</f>
        <v>0</v>
      </c>
      <c r="K138" s="183" t="s">
        <v>171</v>
      </c>
      <c r="L138" s="42"/>
      <c r="M138" s="188" t="s">
        <v>19</v>
      </c>
      <c r="N138" s="189" t="s">
        <v>41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226</v>
      </c>
      <c r="AT138" s="192" t="s">
        <v>167</v>
      </c>
      <c r="AU138" s="192" t="s">
        <v>79</v>
      </c>
      <c r="AY138" s="20" t="s">
        <v>165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226</v>
      </c>
      <c r="BM138" s="192" t="s">
        <v>466</v>
      </c>
    </row>
    <row r="139" spans="1:65" s="2" customFormat="1" ht="11.25">
      <c r="A139" s="37"/>
      <c r="B139" s="38"/>
      <c r="C139" s="39"/>
      <c r="D139" s="194" t="s">
        <v>172</v>
      </c>
      <c r="E139" s="39"/>
      <c r="F139" s="195" t="s">
        <v>7410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172</v>
      </c>
      <c r="AU139" s="20" t="s">
        <v>79</v>
      </c>
    </row>
    <row r="140" spans="1:65" s="2" customFormat="1" ht="16.5" customHeight="1">
      <c r="A140" s="37"/>
      <c r="B140" s="38"/>
      <c r="C140" s="233" t="s">
        <v>312</v>
      </c>
      <c r="D140" s="233" t="s">
        <v>502</v>
      </c>
      <c r="E140" s="234" t="s">
        <v>7411</v>
      </c>
      <c r="F140" s="235" t="s">
        <v>7412</v>
      </c>
      <c r="G140" s="236" t="s">
        <v>290</v>
      </c>
      <c r="H140" s="237">
        <v>1</v>
      </c>
      <c r="I140" s="238"/>
      <c r="J140" s="239">
        <f>ROUND(I140*H140,2)</f>
        <v>0</v>
      </c>
      <c r="K140" s="235" t="s">
        <v>171</v>
      </c>
      <c r="L140" s="240"/>
      <c r="M140" s="241" t="s">
        <v>19</v>
      </c>
      <c r="N140" s="242" t="s">
        <v>41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297</v>
      </c>
      <c r="AT140" s="192" t="s">
        <v>502</v>
      </c>
      <c r="AU140" s="192" t="s">
        <v>79</v>
      </c>
      <c r="AY140" s="20" t="s">
        <v>165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226</v>
      </c>
      <c r="BM140" s="192" t="s">
        <v>472</v>
      </c>
    </row>
    <row r="141" spans="1:65" s="2" customFormat="1" ht="24.2" customHeight="1">
      <c r="A141" s="37"/>
      <c r="B141" s="38"/>
      <c r="C141" s="181" t="s">
        <v>426</v>
      </c>
      <c r="D141" s="181" t="s">
        <v>167</v>
      </c>
      <c r="E141" s="182" t="s">
        <v>7413</v>
      </c>
      <c r="F141" s="183" t="s">
        <v>7414</v>
      </c>
      <c r="G141" s="184" t="s">
        <v>290</v>
      </c>
      <c r="H141" s="185">
        <v>3</v>
      </c>
      <c r="I141" s="186"/>
      <c r="J141" s="187">
        <f>ROUND(I141*H141,2)</f>
        <v>0</v>
      </c>
      <c r="K141" s="183" t="s">
        <v>171</v>
      </c>
      <c r="L141" s="42"/>
      <c r="M141" s="188" t="s">
        <v>19</v>
      </c>
      <c r="N141" s="189" t="s">
        <v>41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226</v>
      </c>
      <c r="AT141" s="192" t="s">
        <v>167</v>
      </c>
      <c r="AU141" s="192" t="s">
        <v>79</v>
      </c>
      <c r="AY141" s="20" t="s">
        <v>165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226</v>
      </c>
      <c r="BM141" s="192" t="s">
        <v>477</v>
      </c>
    </row>
    <row r="142" spans="1:65" s="2" customFormat="1" ht="11.25">
      <c r="A142" s="37"/>
      <c r="B142" s="38"/>
      <c r="C142" s="39"/>
      <c r="D142" s="194" t="s">
        <v>172</v>
      </c>
      <c r="E142" s="39"/>
      <c r="F142" s="195" t="s">
        <v>7415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172</v>
      </c>
      <c r="AU142" s="20" t="s">
        <v>79</v>
      </c>
    </row>
    <row r="143" spans="1:65" s="2" customFormat="1" ht="16.5" customHeight="1">
      <c r="A143" s="37"/>
      <c r="B143" s="38"/>
      <c r="C143" s="233" t="s">
        <v>318</v>
      </c>
      <c r="D143" s="233" t="s">
        <v>502</v>
      </c>
      <c r="E143" s="234" t="s">
        <v>7416</v>
      </c>
      <c r="F143" s="235" t="s">
        <v>7417</v>
      </c>
      <c r="G143" s="236" t="s">
        <v>290</v>
      </c>
      <c r="H143" s="237">
        <v>3</v>
      </c>
      <c r="I143" s="238"/>
      <c r="J143" s="239">
        <f>ROUND(I143*H143,2)</f>
        <v>0</v>
      </c>
      <c r="K143" s="235" t="s">
        <v>531</v>
      </c>
      <c r="L143" s="240"/>
      <c r="M143" s="241" t="s">
        <v>19</v>
      </c>
      <c r="N143" s="242" t="s">
        <v>41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297</v>
      </c>
      <c r="AT143" s="192" t="s">
        <v>502</v>
      </c>
      <c r="AU143" s="192" t="s">
        <v>79</v>
      </c>
      <c r="AY143" s="20" t="s">
        <v>165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79</v>
      </c>
      <c r="BK143" s="193">
        <f>ROUND(I143*H143,2)</f>
        <v>0</v>
      </c>
      <c r="BL143" s="20" t="s">
        <v>226</v>
      </c>
      <c r="BM143" s="192" t="s">
        <v>483</v>
      </c>
    </row>
    <row r="144" spans="1:65" s="2" customFormat="1" ht="37.9" customHeight="1">
      <c r="A144" s="37"/>
      <c r="B144" s="38"/>
      <c r="C144" s="181" t="s">
        <v>438</v>
      </c>
      <c r="D144" s="181" t="s">
        <v>167</v>
      </c>
      <c r="E144" s="182" t="s">
        <v>7418</v>
      </c>
      <c r="F144" s="183" t="s">
        <v>7419</v>
      </c>
      <c r="G144" s="184" t="s">
        <v>290</v>
      </c>
      <c r="H144" s="185">
        <v>35</v>
      </c>
      <c r="I144" s="186"/>
      <c r="J144" s="187">
        <f>ROUND(I144*H144,2)</f>
        <v>0</v>
      </c>
      <c r="K144" s="183" t="s">
        <v>171</v>
      </c>
      <c r="L144" s="42"/>
      <c r="M144" s="188" t="s">
        <v>19</v>
      </c>
      <c r="N144" s="189" t="s">
        <v>41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226</v>
      </c>
      <c r="AT144" s="192" t="s">
        <v>167</v>
      </c>
      <c r="AU144" s="192" t="s">
        <v>79</v>
      </c>
      <c r="AY144" s="20" t="s">
        <v>165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226</v>
      </c>
      <c r="BM144" s="192" t="s">
        <v>488</v>
      </c>
    </row>
    <row r="145" spans="1:65" s="2" customFormat="1" ht="11.25">
      <c r="A145" s="37"/>
      <c r="B145" s="38"/>
      <c r="C145" s="39"/>
      <c r="D145" s="194" t="s">
        <v>172</v>
      </c>
      <c r="E145" s="39"/>
      <c r="F145" s="195" t="s">
        <v>7420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172</v>
      </c>
      <c r="AU145" s="20" t="s">
        <v>79</v>
      </c>
    </row>
    <row r="146" spans="1:65" s="2" customFormat="1" ht="44.25" customHeight="1">
      <c r="A146" s="37"/>
      <c r="B146" s="38"/>
      <c r="C146" s="233" t="s">
        <v>324</v>
      </c>
      <c r="D146" s="233" t="s">
        <v>502</v>
      </c>
      <c r="E146" s="234" t="s">
        <v>7421</v>
      </c>
      <c r="F146" s="235" t="s">
        <v>7422</v>
      </c>
      <c r="G146" s="236" t="s">
        <v>290</v>
      </c>
      <c r="H146" s="237">
        <v>35</v>
      </c>
      <c r="I146" s="238"/>
      <c r="J146" s="239">
        <f>ROUND(I146*H146,2)</f>
        <v>0</v>
      </c>
      <c r="K146" s="235" t="s">
        <v>171</v>
      </c>
      <c r="L146" s="240"/>
      <c r="M146" s="241" t="s">
        <v>19</v>
      </c>
      <c r="N146" s="242" t="s">
        <v>41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297</v>
      </c>
      <c r="AT146" s="192" t="s">
        <v>502</v>
      </c>
      <c r="AU146" s="192" t="s">
        <v>79</v>
      </c>
      <c r="AY146" s="20" t="s">
        <v>165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226</v>
      </c>
      <c r="BM146" s="192" t="s">
        <v>493</v>
      </c>
    </row>
    <row r="147" spans="1:65" s="13" customFormat="1" ht="22.5">
      <c r="B147" s="199"/>
      <c r="C147" s="200"/>
      <c r="D147" s="201" t="s">
        <v>181</v>
      </c>
      <c r="E147" s="202" t="s">
        <v>19</v>
      </c>
      <c r="F147" s="203" t="s">
        <v>7423</v>
      </c>
      <c r="G147" s="200"/>
      <c r="H147" s="204">
        <v>35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181</v>
      </c>
      <c r="AU147" s="210" t="s">
        <v>79</v>
      </c>
      <c r="AV147" s="13" t="s">
        <v>79</v>
      </c>
      <c r="AW147" s="13" t="s">
        <v>31</v>
      </c>
      <c r="AX147" s="13" t="s">
        <v>69</v>
      </c>
      <c r="AY147" s="210" t="s">
        <v>165</v>
      </c>
    </row>
    <row r="148" spans="1:65" s="15" customFormat="1" ht="11.25">
      <c r="B148" s="221"/>
      <c r="C148" s="222"/>
      <c r="D148" s="201" t="s">
        <v>181</v>
      </c>
      <c r="E148" s="223" t="s">
        <v>19</v>
      </c>
      <c r="F148" s="224" t="s">
        <v>184</v>
      </c>
      <c r="G148" s="222"/>
      <c r="H148" s="225">
        <v>35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181</v>
      </c>
      <c r="AU148" s="231" t="s">
        <v>79</v>
      </c>
      <c r="AV148" s="15" t="s">
        <v>88</v>
      </c>
      <c r="AW148" s="15" t="s">
        <v>31</v>
      </c>
      <c r="AX148" s="15" t="s">
        <v>73</v>
      </c>
      <c r="AY148" s="231" t="s">
        <v>165</v>
      </c>
    </row>
    <row r="149" spans="1:65" s="2" customFormat="1" ht="37.9" customHeight="1">
      <c r="A149" s="37"/>
      <c r="B149" s="38"/>
      <c r="C149" s="181" t="s">
        <v>449</v>
      </c>
      <c r="D149" s="181" t="s">
        <v>167</v>
      </c>
      <c r="E149" s="182" t="s">
        <v>7424</v>
      </c>
      <c r="F149" s="183" t="s">
        <v>7425</v>
      </c>
      <c r="G149" s="184" t="s">
        <v>290</v>
      </c>
      <c r="H149" s="185">
        <v>35</v>
      </c>
      <c r="I149" s="186"/>
      <c r="J149" s="187">
        <f>ROUND(I149*H149,2)</f>
        <v>0</v>
      </c>
      <c r="K149" s="183" t="s">
        <v>171</v>
      </c>
      <c r="L149" s="42"/>
      <c r="M149" s="188" t="s">
        <v>19</v>
      </c>
      <c r="N149" s="189" t="s">
        <v>41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226</v>
      </c>
      <c r="AT149" s="192" t="s">
        <v>167</v>
      </c>
      <c r="AU149" s="192" t="s">
        <v>79</v>
      </c>
      <c r="AY149" s="20" t="s">
        <v>165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79</v>
      </c>
      <c r="BK149" s="193">
        <f>ROUND(I149*H149,2)</f>
        <v>0</v>
      </c>
      <c r="BL149" s="20" t="s">
        <v>226</v>
      </c>
      <c r="BM149" s="192" t="s">
        <v>714</v>
      </c>
    </row>
    <row r="150" spans="1:65" s="2" customFormat="1" ht="11.25">
      <c r="A150" s="37"/>
      <c r="B150" s="38"/>
      <c r="C150" s="39"/>
      <c r="D150" s="194" t="s">
        <v>172</v>
      </c>
      <c r="E150" s="39"/>
      <c r="F150" s="195" t="s">
        <v>7426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172</v>
      </c>
      <c r="AU150" s="20" t="s">
        <v>79</v>
      </c>
    </row>
    <row r="151" spans="1:65" s="2" customFormat="1" ht="21.75" customHeight="1">
      <c r="A151" s="37"/>
      <c r="B151" s="38"/>
      <c r="C151" s="233" t="s">
        <v>330</v>
      </c>
      <c r="D151" s="233" t="s">
        <v>502</v>
      </c>
      <c r="E151" s="234" t="s">
        <v>7427</v>
      </c>
      <c r="F151" s="235" t="s">
        <v>7428</v>
      </c>
      <c r="G151" s="236" t="s">
        <v>290</v>
      </c>
      <c r="H151" s="237">
        <v>35</v>
      </c>
      <c r="I151" s="238"/>
      <c r="J151" s="239">
        <f>ROUND(I151*H151,2)</f>
        <v>0</v>
      </c>
      <c r="K151" s="235" t="s">
        <v>171</v>
      </c>
      <c r="L151" s="240"/>
      <c r="M151" s="241" t="s">
        <v>19</v>
      </c>
      <c r="N151" s="242" t="s">
        <v>41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297</v>
      </c>
      <c r="AT151" s="192" t="s">
        <v>502</v>
      </c>
      <c r="AU151" s="192" t="s">
        <v>79</v>
      </c>
      <c r="AY151" s="20" t="s">
        <v>165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226</v>
      </c>
      <c r="BM151" s="192" t="s">
        <v>498</v>
      </c>
    </row>
    <row r="152" spans="1:65" s="2" customFormat="1" ht="44.25" customHeight="1">
      <c r="A152" s="37"/>
      <c r="B152" s="38"/>
      <c r="C152" s="181" t="s">
        <v>459</v>
      </c>
      <c r="D152" s="181" t="s">
        <v>167</v>
      </c>
      <c r="E152" s="182" t="s">
        <v>7429</v>
      </c>
      <c r="F152" s="183" t="s">
        <v>7430</v>
      </c>
      <c r="G152" s="184" t="s">
        <v>290</v>
      </c>
      <c r="H152" s="185">
        <v>1</v>
      </c>
      <c r="I152" s="186"/>
      <c r="J152" s="187">
        <f>ROUND(I152*H152,2)</f>
        <v>0</v>
      </c>
      <c r="K152" s="183" t="s">
        <v>171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226</v>
      </c>
      <c r="AT152" s="192" t="s">
        <v>167</v>
      </c>
      <c r="AU152" s="192" t="s">
        <v>79</v>
      </c>
      <c r="AY152" s="20" t="s">
        <v>165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226</v>
      </c>
      <c r="BM152" s="192" t="s">
        <v>544</v>
      </c>
    </row>
    <row r="153" spans="1:65" s="2" customFormat="1" ht="11.25">
      <c r="A153" s="37"/>
      <c r="B153" s="38"/>
      <c r="C153" s="39"/>
      <c r="D153" s="194" t="s">
        <v>172</v>
      </c>
      <c r="E153" s="39"/>
      <c r="F153" s="195" t="s">
        <v>7431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172</v>
      </c>
      <c r="AU153" s="20" t="s">
        <v>79</v>
      </c>
    </row>
    <row r="154" spans="1:65" s="13" customFormat="1" ht="11.25">
      <c r="B154" s="199"/>
      <c r="C154" s="200"/>
      <c r="D154" s="201" t="s">
        <v>181</v>
      </c>
      <c r="E154" s="202" t="s">
        <v>19</v>
      </c>
      <c r="F154" s="203" t="s">
        <v>7432</v>
      </c>
      <c r="G154" s="200"/>
      <c r="H154" s="204">
        <v>1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181</v>
      </c>
      <c r="AU154" s="210" t="s">
        <v>79</v>
      </c>
      <c r="AV154" s="13" t="s">
        <v>79</v>
      </c>
      <c r="AW154" s="13" t="s">
        <v>31</v>
      </c>
      <c r="AX154" s="13" t="s">
        <v>69</v>
      </c>
      <c r="AY154" s="210" t="s">
        <v>165</v>
      </c>
    </row>
    <row r="155" spans="1:65" s="15" customFormat="1" ht="11.25">
      <c r="B155" s="221"/>
      <c r="C155" s="222"/>
      <c r="D155" s="201" t="s">
        <v>181</v>
      </c>
      <c r="E155" s="223" t="s">
        <v>19</v>
      </c>
      <c r="F155" s="224" t="s">
        <v>184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181</v>
      </c>
      <c r="AU155" s="231" t="s">
        <v>79</v>
      </c>
      <c r="AV155" s="15" t="s">
        <v>88</v>
      </c>
      <c r="AW155" s="15" t="s">
        <v>31</v>
      </c>
      <c r="AX155" s="15" t="s">
        <v>73</v>
      </c>
      <c r="AY155" s="231" t="s">
        <v>165</v>
      </c>
    </row>
    <row r="156" spans="1:65" s="2" customFormat="1" ht="44.25" customHeight="1">
      <c r="A156" s="37"/>
      <c r="B156" s="38"/>
      <c r="C156" s="181" t="s">
        <v>335</v>
      </c>
      <c r="D156" s="181" t="s">
        <v>167</v>
      </c>
      <c r="E156" s="182" t="s">
        <v>7433</v>
      </c>
      <c r="F156" s="183" t="s">
        <v>7434</v>
      </c>
      <c r="G156" s="184" t="s">
        <v>290</v>
      </c>
      <c r="H156" s="185">
        <v>1</v>
      </c>
      <c r="I156" s="186"/>
      <c r="J156" s="187">
        <f>ROUND(I156*H156,2)</f>
        <v>0</v>
      </c>
      <c r="K156" s="183" t="s">
        <v>171</v>
      </c>
      <c r="L156" s="42"/>
      <c r="M156" s="188" t="s">
        <v>19</v>
      </c>
      <c r="N156" s="189" t="s">
        <v>41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226</v>
      </c>
      <c r="AT156" s="192" t="s">
        <v>167</v>
      </c>
      <c r="AU156" s="192" t="s">
        <v>79</v>
      </c>
      <c r="AY156" s="20" t="s">
        <v>165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226</v>
      </c>
      <c r="BM156" s="192" t="s">
        <v>557</v>
      </c>
    </row>
    <row r="157" spans="1:65" s="2" customFormat="1" ht="11.25">
      <c r="A157" s="37"/>
      <c r="B157" s="38"/>
      <c r="C157" s="39"/>
      <c r="D157" s="194" t="s">
        <v>172</v>
      </c>
      <c r="E157" s="39"/>
      <c r="F157" s="195" t="s">
        <v>7435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172</v>
      </c>
      <c r="AU157" s="20" t="s">
        <v>79</v>
      </c>
    </row>
    <row r="158" spans="1:65" s="13" customFormat="1" ht="11.25">
      <c r="B158" s="199"/>
      <c r="C158" s="200"/>
      <c r="D158" s="201" t="s">
        <v>181</v>
      </c>
      <c r="E158" s="202" t="s">
        <v>19</v>
      </c>
      <c r="F158" s="203" t="s">
        <v>7436</v>
      </c>
      <c r="G158" s="200"/>
      <c r="H158" s="204">
        <v>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181</v>
      </c>
      <c r="AU158" s="210" t="s">
        <v>79</v>
      </c>
      <c r="AV158" s="13" t="s">
        <v>79</v>
      </c>
      <c r="AW158" s="13" t="s">
        <v>31</v>
      </c>
      <c r="AX158" s="13" t="s">
        <v>69</v>
      </c>
      <c r="AY158" s="210" t="s">
        <v>165</v>
      </c>
    </row>
    <row r="159" spans="1:65" s="15" customFormat="1" ht="11.25">
      <c r="B159" s="221"/>
      <c r="C159" s="222"/>
      <c r="D159" s="201" t="s">
        <v>181</v>
      </c>
      <c r="E159" s="223" t="s">
        <v>19</v>
      </c>
      <c r="F159" s="224" t="s">
        <v>184</v>
      </c>
      <c r="G159" s="222"/>
      <c r="H159" s="225">
        <v>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181</v>
      </c>
      <c r="AU159" s="231" t="s">
        <v>79</v>
      </c>
      <c r="AV159" s="15" t="s">
        <v>88</v>
      </c>
      <c r="AW159" s="15" t="s">
        <v>31</v>
      </c>
      <c r="AX159" s="15" t="s">
        <v>73</v>
      </c>
      <c r="AY159" s="231" t="s">
        <v>165</v>
      </c>
    </row>
    <row r="160" spans="1:65" s="2" customFormat="1" ht="16.5" customHeight="1">
      <c r="A160" s="37"/>
      <c r="B160" s="38"/>
      <c r="C160" s="181" t="s">
        <v>469</v>
      </c>
      <c r="D160" s="181" t="s">
        <v>167</v>
      </c>
      <c r="E160" s="182" t="s">
        <v>7437</v>
      </c>
      <c r="F160" s="183" t="s">
        <v>7438</v>
      </c>
      <c r="G160" s="184" t="s">
        <v>170</v>
      </c>
      <c r="H160" s="185">
        <v>34</v>
      </c>
      <c r="I160" s="186"/>
      <c r="J160" s="187">
        <f>ROUND(I160*H160,2)</f>
        <v>0</v>
      </c>
      <c r="K160" s="183" t="s">
        <v>171</v>
      </c>
      <c r="L160" s="42"/>
      <c r="M160" s="188" t="s">
        <v>19</v>
      </c>
      <c r="N160" s="189" t="s">
        <v>41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226</v>
      </c>
      <c r="AT160" s="192" t="s">
        <v>167</v>
      </c>
      <c r="AU160" s="192" t="s">
        <v>79</v>
      </c>
      <c r="AY160" s="20" t="s">
        <v>165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226</v>
      </c>
      <c r="BM160" s="192" t="s">
        <v>562</v>
      </c>
    </row>
    <row r="161" spans="1:65" s="2" customFormat="1" ht="11.25">
      <c r="A161" s="37"/>
      <c r="B161" s="38"/>
      <c r="C161" s="39"/>
      <c r="D161" s="194" t="s">
        <v>172</v>
      </c>
      <c r="E161" s="39"/>
      <c r="F161" s="195" t="s">
        <v>7439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172</v>
      </c>
      <c r="AU161" s="20" t="s">
        <v>79</v>
      </c>
    </row>
    <row r="162" spans="1:65" s="2" customFormat="1" ht="16.5" customHeight="1">
      <c r="A162" s="37"/>
      <c r="B162" s="38"/>
      <c r="C162" s="233" t="s">
        <v>351</v>
      </c>
      <c r="D162" s="233" t="s">
        <v>502</v>
      </c>
      <c r="E162" s="234" t="s">
        <v>7440</v>
      </c>
      <c r="F162" s="235" t="s">
        <v>7441</v>
      </c>
      <c r="G162" s="236" t="s">
        <v>170</v>
      </c>
      <c r="H162" s="237">
        <v>34</v>
      </c>
      <c r="I162" s="238"/>
      <c r="J162" s="239">
        <f>ROUND(I162*H162,2)</f>
        <v>0</v>
      </c>
      <c r="K162" s="235" t="s">
        <v>171</v>
      </c>
      <c r="L162" s="240"/>
      <c r="M162" s="241" t="s">
        <v>19</v>
      </c>
      <c r="N162" s="242" t="s">
        <v>41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297</v>
      </c>
      <c r="AT162" s="192" t="s">
        <v>502</v>
      </c>
      <c r="AU162" s="192" t="s">
        <v>79</v>
      </c>
      <c r="AY162" s="20" t="s">
        <v>165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226</v>
      </c>
      <c r="BM162" s="192" t="s">
        <v>568</v>
      </c>
    </row>
    <row r="163" spans="1:65" s="2" customFormat="1" ht="24.2" customHeight="1">
      <c r="A163" s="37"/>
      <c r="B163" s="38"/>
      <c r="C163" s="181" t="s">
        <v>480</v>
      </c>
      <c r="D163" s="181" t="s">
        <v>167</v>
      </c>
      <c r="E163" s="182" t="s">
        <v>7442</v>
      </c>
      <c r="F163" s="183" t="s">
        <v>7443</v>
      </c>
      <c r="G163" s="184" t="s">
        <v>290</v>
      </c>
      <c r="H163" s="185">
        <v>70</v>
      </c>
      <c r="I163" s="186"/>
      <c r="J163" s="187">
        <f>ROUND(I163*H163,2)</f>
        <v>0</v>
      </c>
      <c r="K163" s="183" t="s">
        <v>171</v>
      </c>
      <c r="L163" s="42"/>
      <c r="M163" s="188" t="s">
        <v>19</v>
      </c>
      <c r="N163" s="189" t="s">
        <v>41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226</v>
      </c>
      <c r="AT163" s="192" t="s">
        <v>167</v>
      </c>
      <c r="AU163" s="192" t="s">
        <v>79</v>
      </c>
      <c r="AY163" s="20" t="s">
        <v>165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226</v>
      </c>
      <c r="BM163" s="192" t="s">
        <v>574</v>
      </c>
    </row>
    <row r="164" spans="1:65" s="2" customFormat="1" ht="11.25">
      <c r="A164" s="37"/>
      <c r="B164" s="38"/>
      <c r="C164" s="39"/>
      <c r="D164" s="194" t="s">
        <v>172</v>
      </c>
      <c r="E164" s="39"/>
      <c r="F164" s="195" t="s">
        <v>7444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172</v>
      </c>
      <c r="AU164" s="20" t="s">
        <v>79</v>
      </c>
    </row>
    <row r="165" spans="1:65" s="2" customFormat="1" ht="24.2" customHeight="1">
      <c r="A165" s="37"/>
      <c r="B165" s="38"/>
      <c r="C165" s="233" t="s">
        <v>360</v>
      </c>
      <c r="D165" s="233" t="s">
        <v>502</v>
      </c>
      <c r="E165" s="234" t="s">
        <v>7445</v>
      </c>
      <c r="F165" s="235" t="s">
        <v>7446</v>
      </c>
      <c r="G165" s="236" t="s">
        <v>290</v>
      </c>
      <c r="H165" s="237">
        <v>70</v>
      </c>
      <c r="I165" s="238"/>
      <c r="J165" s="239">
        <f>ROUND(I165*H165,2)</f>
        <v>0</v>
      </c>
      <c r="K165" s="235" t="s">
        <v>171</v>
      </c>
      <c r="L165" s="240"/>
      <c r="M165" s="241" t="s">
        <v>19</v>
      </c>
      <c r="N165" s="242" t="s">
        <v>41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297</v>
      </c>
      <c r="AT165" s="192" t="s">
        <v>502</v>
      </c>
      <c r="AU165" s="192" t="s">
        <v>79</v>
      </c>
      <c r="AY165" s="20" t="s">
        <v>165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226</v>
      </c>
      <c r="BM165" s="192" t="s">
        <v>583</v>
      </c>
    </row>
    <row r="166" spans="1:65" s="2" customFormat="1" ht="55.5" customHeight="1">
      <c r="A166" s="37"/>
      <c r="B166" s="38"/>
      <c r="C166" s="181" t="s">
        <v>490</v>
      </c>
      <c r="D166" s="181" t="s">
        <v>167</v>
      </c>
      <c r="E166" s="182" t="s">
        <v>6048</v>
      </c>
      <c r="F166" s="183" t="s">
        <v>6049</v>
      </c>
      <c r="G166" s="184" t="s">
        <v>170</v>
      </c>
      <c r="H166" s="185">
        <v>80</v>
      </c>
      <c r="I166" s="186"/>
      <c r="J166" s="187">
        <f>ROUND(I166*H166,2)</f>
        <v>0</v>
      </c>
      <c r="K166" s="183" t="s">
        <v>171</v>
      </c>
      <c r="L166" s="42"/>
      <c r="M166" s="188" t="s">
        <v>19</v>
      </c>
      <c r="N166" s="189" t="s">
        <v>41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226</v>
      </c>
      <c r="AT166" s="192" t="s">
        <v>167</v>
      </c>
      <c r="AU166" s="192" t="s">
        <v>79</v>
      </c>
      <c r="AY166" s="20" t="s">
        <v>165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226</v>
      </c>
      <c r="BM166" s="192" t="s">
        <v>589</v>
      </c>
    </row>
    <row r="167" spans="1:65" s="2" customFormat="1" ht="11.25">
      <c r="A167" s="37"/>
      <c r="B167" s="38"/>
      <c r="C167" s="39"/>
      <c r="D167" s="194" t="s">
        <v>172</v>
      </c>
      <c r="E167" s="39"/>
      <c r="F167" s="195" t="s">
        <v>6050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172</v>
      </c>
      <c r="AU167" s="20" t="s">
        <v>79</v>
      </c>
    </row>
    <row r="168" spans="1:65" s="2" customFormat="1" ht="24.2" customHeight="1">
      <c r="A168" s="37"/>
      <c r="B168" s="38"/>
      <c r="C168" s="233" t="s">
        <v>388</v>
      </c>
      <c r="D168" s="233" t="s">
        <v>502</v>
      </c>
      <c r="E168" s="234" t="s">
        <v>7447</v>
      </c>
      <c r="F168" s="235" t="s">
        <v>7448</v>
      </c>
      <c r="G168" s="236" t="s">
        <v>170</v>
      </c>
      <c r="H168" s="237">
        <v>80</v>
      </c>
      <c r="I168" s="238"/>
      <c r="J168" s="239">
        <f>ROUND(I168*H168,2)</f>
        <v>0</v>
      </c>
      <c r="K168" s="235" t="s">
        <v>171</v>
      </c>
      <c r="L168" s="240"/>
      <c r="M168" s="241" t="s">
        <v>19</v>
      </c>
      <c r="N168" s="242" t="s">
        <v>41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297</v>
      </c>
      <c r="AT168" s="192" t="s">
        <v>502</v>
      </c>
      <c r="AU168" s="192" t="s">
        <v>79</v>
      </c>
      <c r="AY168" s="20" t="s">
        <v>165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226</v>
      </c>
      <c r="BM168" s="192" t="s">
        <v>595</v>
      </c>
    </row>
    <row r="169" spans="1:65" s="2" customFormat="1" ht="24.2" customHeight="1">
      <c r="A169" s="37"/>
      <c r="B169" s="38"/>
      <c r="C169" s="181" t="s">
        <v>501</v>
      </c>
      <c r="D169" s="181" t="s">
        <v>167</v>
      </c>
      <c r="E169" s="182" t="s">
        <v>6474</v>
      </c>
      <c r="F169" s="183" t="s">
        <v>6475</v>
      </c>
      <c r="G169" s="184" t="s">
        <v>290</v>
      </c>
      <c r="H169" s="185">
        <v>1</v>
      </c>
      <c r="I169" s="186"/>
      <c r="J169" s="187">
        <f>ROUND(I169*H169,2)</f>
        <v>0</v>
      </c>
      <c r="K169" s="183" t="s">
        <v>171</v>
      </c>
      <c r="L169" s="42"/>
      <c r="M169" s="188" t="s">
        <v>19</v>
      </c>
      <c r="N169" s="189" t="s">
        <v>41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226</v>
      </c>
      <c r="AT169" s="192" t="s">
        <v>167</v>
      </c>
      <c r="AU169" s="192" t="s">
        <v>79</v>
      </c>
      <c r="AY169" s="20" t="s">
        <v>165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226</v>
      </c>
      <c r="BM169" s="192" t="s">
        <v>602</v>
      </c>
    </row>
    <row r="170" spans="1:65" s="2" customFormat="1" ht="11.25">
      <c r="A170" s="37"/>
      <c r="B170" s="38"/>
      <c r="C170" s="39"/>
      <c r="D170" s="194" t="s">
        <v>172</v>
      </c>
      <c r="E170" s="39"/>
      <c r="F170" s="195" t="s">
        <v>6476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172</v>
      </c>
      <c r="AU170" s="20" t="s">
        <v>79</v>
      </c>
    </row>
    <row r="171" spans="1:65" s="2" customFormat="1" ht="37.9" customHeight="1">
      <c r="A171" s="37"/>
      <c r="B171" s="38"/>
      <c r="C171" s="233" t="s">
        <v>400</v>
      </c>
      <c r="D171" s="233" t="s">
        <v>502</v>
      </c>
      <c r="E171" s="234" t="s">
        <v>7449</v>
      </c>
      <c r="F171" s="235" t="s">
        <v>7450</v>
      </c>
      <c r="G171" s="236" t="s">
        <v>290</v>
      </c>
      <c r="H171" s="237">
        <v>1</v>
      </c>
      <c r="I171" s="238"/>
      <c r="J171" s="239">
        <f>ROUND(I171*H171,2)</f>
        <v>0</v>
      </c>
      <c r="K171" s="235" t="s">
        <v>531</v>
      </c>
      <c r="L171" s="240"/>
      <c r="M171" s="241" t="s">
        <v>19</v>
      </c>
      <c r="N171" s="242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297</v>
      </c>
      <c r="AT171" s="192" t="s">
        <v>502</v>
      </c>
      <c r="AU171" s="192" t="s">
        <v>79</v>
      </c>
      <c r="AY171" s="20" t="s">
        <v>165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226</v>
      </c>
      <c r="BM171" s="192" t="s">
        <v>617</v>
      </c>
    </row>
    <row r="172" spans="1:65" s="2" customFormat="1" ht="24.2" customHeight="1">
      <c r="A172" s="37"/>
      <c r="B172" s="38"/>
      <c r="C172" s="181" t="s">
        <v>513</v>
      </c>
      <c r="D172" s="181" t="s">
        <v>167</v>
      </c>
      <c r="E172" s="182" t="s">
        <v>6138</v>
      </c>
      <c r="F172" s="183" t="s">
        <v>6139</v>
      </c>
      <c r="G172" s="184" t="s">
        <v>170</v>
      </c>
      <c r="H172" s="185">
        <v>65</v>
      </c>
      <c r="I172" s="186"/>
      <c r="J172" s="187">
        <f>ROUND(I172*H172,2)</f>
        <v>0</v>
      </c>
      <c r="K172" s="183" t="s">
        <v>171</v>
      </c>
      <c r="L172" s="42"/>
      <c r="M172" s="188" t="s">
        <v>19</v>
      </c>
      <c r="N172" s="189" t="s">
        <v>41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226</v>
      </c>
      <c r="AT172" s="192" t="s">
        <v>167</v>
      </c>
      <c r="AU172" s="192" t="s">
        <v>79</v>
      </c>
      <c r="AY172" s="20" t="s">
        <v>165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79</v>
      </c>
      <c r="BK172" s="193">
        <f>ROUND(I172*H172,2)</f>
        <v>0</v>
      </c>
      <c r="BL172" s="20" t="s">
        <v>226</v>
      </c>
      <c r="BM172" s="192" t="s">
        <v>625</v>
      </c>
    </row>
    <row r="173" spans="1:65" s="2" customFormat="1" ht="11.25">
      <c r="A173" s="37"/>
      <c r="B173" s="38"/>
      <c r="C173" s="39"/>
      <c r="D173" s="194" t="s">
        <v>172</v>
      </c>
      <c r="E173" s="39"/>
      <c r="F173" s="195" t="s">
        <v>6140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172</v>
      </c>
      <c r="AU173" s="20" t="s">
        <v>79</v>
      </c>
    </row>
    <row r="174" spans="1:65" s="2" customFormat="1" ht="37.9" customHeight="1">
      <c r="A174" s="37"/>
      <c r="B174" s="38"/>
      <c r="C174" s="233" t="s">
        <v>421</v>
      </c>
      <c r="D174" s="233" t="s">
        <v>502</v>
      </c>
      <c r="E174" s="234" t="s">
        <v>7451</v>
      </c>
      <c r="F174" s="235" t="s">
        <v>7452</v>
      </c>
      <c r="G174" s="236" t="s">
        <v>170</v>
      </c>
      <c r="H174" s="237">
        <v>65</v>
      </c>
      <c r="I174" s="238"/>
      <c r="J174" s="239">
        <f>ROUND(I174*H174,2)</f>
        <v>0</v>
      </c>
      <c r="K174" s="235" t="s">
        <v>171</v>
      </c>
      <c r="L174" s="240"/>
      <c r="M174" s="241" t="s">
        <v>19</v>
      </c>
      <c r="N174" s="242" t="s">
        <v>41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297</v>
      </c>
      <c r="AT174" s="192" t="s">
        <v>502</v>
      </c>
      <c r="AU174" s="192" t="s">
        <v>79</v>
      </c>
      <c r="AY174" s="20" t="s">
        <v>165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79</v>
      </c>
      <c r="BK174" s="193">
        <f>ROUND(I174*H174,2)</f>
        <v>0</v>
      </c>
      <c r="BL174" s="20" t="s">
        <v>226</v>
      </c>
      <c r="BM174" s="192" t="s">
        <v>632</v>
      </c>
    </row>
    <row r="175" spans="1:65" s="2" customFormat="1" ht="24.2" customHeight="1">
      <c r="A175" s="37"/>
      <c r="B175" s="38"/>
      <c r="C175" s="181" t="s">
        <v>523</v>
      </c>
      <c r="D175" s="181" t="s">
        <v>167</v>
      </c>
      <c r="E175" s="182" t="s">
        <v>7453</v>
      </c>
      <c r="F175" s="183" t="s">
        <v>7454</v>
      </c>
      <c r="G175" s="184" t="s">
        <v>290</v>
      </c>
      <c r="H175" s="185">
        <v>1</v>
      </c>
      <c r="I175" s="186"/>
      <c r="J175" s="187">
        <f>ROUND(I175*H175,2)</f>
        <v>0</v>
      </c>
      <c r="K175" s="183" t="s">
        <v>171</v>
      </c>
      <c r="L175" s="42"/>
      <c r="M175" s="188" t="s">
        <v>19</v>
      </c>
      <c r="N175" s="189" t="s">
        <v>41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226</v>
      </c>
      <c r="AT175" s="192" t="s">
        <v>167</v>
      </c>
      <c r="AU175" s="192" t="s">
        <v>79</v>
      </c>
      <c r="AY175" s="20" t="s">
        <v>165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226</v>
      </c>
      <c r="BM175" s="192" t="s">
        <v>641</v>
      </c>
    </row>
    <row r="176" spans="1:65" s="2" customFormat="1" ht="11.25">
      <c r="A176" s="37"/>
      <c r="B176" s="38"/>
      <c r="C176" s="39"/>
      <c r="D176" s="194" t="s">
        <v>172</v>
      </c>
      <c r="E176" s="39"/>
      <c r="F176" s="195" t="s">
        <v>7455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172</v>
      </c>
      <c r="AU176" s="20" t="s">
        <v>79</v>
      </c>
    </row>
    <row r="177" spans="1:65" s="2" customFormat="1" ht="24.2" customHeight="1">
      <c r="A177" s="37"/>
      <c r="B177" s="38"/>
      <c r="C177" s="233" t="s">
        <v>429</v>
      </c>
      <c r="D177" s="233" t="s">
        <v>502</v>
      </c>
      <c r="E177" s="234" t="s">
        <v>7456</v>
      </c>
      <c r="F177" s="235" t="s">
        <v>7457</v>
      </c>
      <c r="G177" s="236" t="s">
        <v>290</v>
      </c>
      <c r="H177" s="237">
        <v>1</v>
      </c>
      <c r="I177" s="238"/>
      <c r="J177" s="239">
        <f>ROUND(I177*H177,2)</f>
        <v>0</v>
      </c>
      <c r="K177" s="235" t="s">
        <v>171</v>
      </c>
      <c r="L177" s="240"/>
      <c r="M177" s="241" t="s">
        <v>19</v>
      </c>
      <c r="N177" s="242" t="s">
        <v>41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297</v>
      </c>
      <c r="AT177" s="192" t="s">
        <v>502</v>
      </c>
      <c r="AU177" s="192" t="s">
        <v>79</v>
      </c>
      <c r="AY177" s="20" t="s">
        <v>165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226</v>
      </c>
      <c r="BM177" s="192" t="s">
        <v>647</v>
      </c>
    </row>
    <row r="178" spans="1:65" s="2" customFormat="1" ht="16.5" customHeight="1">
      <c r="A178" s="37"/>
      <c r="B178" s="38"/>
      <c r="C178" s="181" t="s">
        <v>534</v>
      </c>
      <c r="D178" s="181" t="s">
        <v>167</v>
      </c>
      <c r="E178" s="182" t="s">
        <v>6456</v>
      </c>
      <c r="F178" s="183" t="s">
        <v>6457</v>
      </c>
      <c r="G178" s="184" t="s">
        <v>290</v>
      </c>
      <c r="H178" s="185">
        <v>1</v>
      </c>
      <c r="I178" s="186"/>
      <c r="J178" s="187">
        <f>ROUND(I178*H178,2)</f>
        <v>0</v>
      </c>
      <c r="K178" s="183" t="s">
        <v>171</v>
      </c>
      <c r="L178" s="42"/>
      <c r="M178" s="188" t="s">
        <v>19</v>
      </c>
      <c r="N178" s="189" t="s">
        <v>41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226</v>
      </c>
      <c r="AT178" s="192" t="s">
        <v>167</v>
      </c>
      <c r="AU178" s="192" t="s">
        <v>79</v>
      </c>
      <c r="AY178" s="20" t="s">
        <v>165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79</v>
      </c>
      <c r="BK178" s="193">
        <f>ROUND(I178*H178,2)</f>
        <v>0</v>
      </c>
      <c r="BL178" s="20" t="s">
        <v>226</v>
      </c>
      <c r="BM178" s="192" t="s">
        <v>658</v>
      </c>
    </row>
    <row r="179" spans="1:65" s="2" customFormat="1" ht="11.25">
      <c r="A179" s="37"/>
      <c r="B179" s="38"/>
      <c r="C179" s="39"/>
      <c r="D179" s="194" t="s">
        <v>172</v>
      </c>
      <c r="E179" s="39"/>
      <c r="F179" s="195" t="s">
        <v>6458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172</v>
      </c>
      <c r="AU179" s="20" t="s">
        <v>79</v>
      </c>
    </row>
    <row r="180" spans="1:65" s="2" customFormat="1" ht="16.5" customHeight="1">
      <c r="A180" s="37"/>
      <c r="B180" s="38"/>
      <c r="C180" s="233" t="s">
        <v>436</v>
      </c>
      <c r="D180" s="233" t="s">
        <v>502</v>
      </c>
      <c r="E180" s="234" t="s">
        <v>7458</v>
      </c>
      <c r="F180" s="235" t="s">
        <v>7459</v>
      </c>
      <c r="G180" s="236" t="s">
        <v>290</v>
      </c>
      <c r="H180" s="237">
        <v>1</v>
      </c>
      <c r="I180" s="238"/>
      <c r="J180" s="239">
        <f>ROUND(I180*H180,2)</f>
        <v>0</v>
      </c>
      <c r="K180" s="235" t="s">
        <v>171</v>
      </c>
      <c r="L180" s="240"/>
      <c r="M180" s="241" t="s">
        <v>19</v>
      </c>
      <c r="N180" s="242" t="s">
        <v>41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297</v>
      </c>
      <c r="AT180" s="192" t="s">
        <v>502</v>
      </c>
      <c r="AU180" s="192" t="s">
        <v>79</v>
      </c>
      <c r="AY180" s="20" t="s">
        <v>165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79</v>
      </c>
      <c r="BK180" s="193">
        <f>ROUND(I180*H180,2)</f>
        <v>0</v>
      </c>
      <c r="BL180" s="20" t="s">
        <v>226</v>
      </c>
      <c r="BM180" s="192" t="s">
        <v>663</v>
      </c>
    </row>
    <row r="181" spans="1:65" s="2" customFormat="1" ht="62.65" customHeight="1">
      <c r="A181" s="37"/>
      <c r="B181" s="38"/>
      <c r="C181" s="181" t="s">
        <v>554</v>
      </c>
      <c r="D181" s="181" t="s">
        <v>167</v>
      </c>
      <c r="E181" s="182" t="s">
        <v>7460</v>
      </c>
      <c r="F181" s="183" t="s">
        <v>7461</v>
      </c>
      <c r="G181" s="184" t="s">
        <v>290</v>
      </c>
      <c r="H181" s="185">
        <v>1</v>
      </c>
      <c r="I181" s="186"/>
      <c r="J181" s="187">
        <f>ROUND(I181*H181,2)</f>
        <v>0</v>
      </c>
      <c r="K181" s="183" t="s">
        <v>171</v>
      </c>
      <c r="L181" s="42"/>
      <c r="M181" s="188" t="s">
        <v>19</v>
      </c>
      <c r="N181" s="189" t="s">
        <v>41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226</v>
      </c>
      <c r="AT181" s="192" t="s">
        <v>167</v>
      </c>
      <c r="AU181" s="192" t="s">
        <v>79</v>
      </c>
      <c r="AY181" s="20" t="s">
        <v>165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226</v>
      </c>
      <c r="BM181" s="192" t="s">
        <v>667</v>
      </c>
    </row>
    <row r="182" spans="1:65" s="2" customFormat="1" ht="11.25">
      <c r="A182" s="37"/>
      <c r="B182" s="38"/>
      <c r="C182" s="39"/>
      <c r="D182" s="194" t="s">
        <v>172</v>
      </c>
      <c r="E182" s="39"/>
      <c r="F182" s="195" t="s">
        <v>7462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172</v>
      </c>
      <c r="AU182" s="20" t="s">
        <v>79</v>
      </c>
    </row>
    <row r="183" spans="1:65" s="2" customFormat="1" ht="16.5" customHeight="1">
      <c r="A183" s="37"/>
      <c r="B183" s="38"/>
      <c r="C183" s="233" t="s">
        <v>441</v>
      </c>
      <c r="D183" s="233" t="s">
        <v>502</v>
      </c>
      <c r="E183" s="234" t="s">
        <v>7463</v>
      </c>
      <c r="F183" s="235" t="s">
        <v>7464</v>
      </c>
      <c r="G183" s="236" t="s">
        <v>290</v>
      </c>
      <c r="H183" s="237">
        <v>1</v>
      </c>
      <c r="I183" s="238"/>
      <c r="J183" s="239">
        <f>ROUND(I183*H183,2)</f>
        <v>0</v>
      </c>
      <c r="K183" s="235" t="s">
        <v>531</v>
      </c>
      <c r="L183" s="240"/>
      <c r="M183" s="241" t="s">
        <v>19</v>
      </c>
      <c r="N183" s="242" t="s">
        <v>41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297</v>
      </c>
      <c r="AT183" s="192" t="s">
        <v>502</v>
      </c>
      <c r="AU183" s="192" t="s">
        <v>79</v>
      </c>
      <c r="AY183" s="20" t="s">
        <v>165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226</v>
      </c>
      <c r="BM183" s="192" t="s">
        <v>672</v>
      </c>
    </row>
    <row r="184" spans="1:65" s="2" customFormat="1" ht="37.9" customHeight="1">
      <c r="A184" s="37"/>
      <c r="B184" s="38"/>
      <c r="C184" s="181" t="s">
        <v>565</v>
      </c>
      <c r="D184" s="181" t="s">
        <v>167</v>
      </c>
      <c r="E184" s="182" t="s">
        <v>6467</v>
      </c>
      <c r="F184" s="183" t="s">
        <v>6468</v>
      </c>
      <c r="G184" s="184" t="s">
        <v>290</v>
      </c>
      <c r="H184" s="185">
        <v>1</v>
      </c>
      <c r="I184" s="186"/>
      <c r="J184" s="187">
        <f>ROUND(I184*H184,2)</f>
        <v>0</v>
      </c>
      <c r="K184" s="183" t="s">
        <v>171</v>
      </c>
      <c r="L184" s="42"/>
      <c r="M184" s="188" t="s">
        <v>19</v>
      </c>
      <c r="N184" s="189" t="s">
        <v>41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226</v>
      </c>
      <c r="AT184" s="192" t="s">
        <v>167</v>
      </c>
      <c r="AU184" s="192" t="s">
        <v>79</v>
      </c>
      <c r="AY184" s="20" t="s">
        <v>165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79</v>
      </c>
      <c r="BK184" s="193">
        <f>ROUND(I184*H184,2)</f>
        <v>0</v>
      </c>
      <c r="BL184" s="20" t="s">
        <v>226</v>
      </c>
      <c r="BM184" s="192" t="s">
        <v>678</v>
      </c>
    </row>
    <row r="185" spans="1:65" s="2" customFormat="1" ht="11.25">
      <c r="A185" s="37"/>
      <c r="B185" s="38"/>
      <c r="C185" s="39"/>
      <c r="D185" s="194" t="s">
        <v>172</v>
      </c>
      <c r="E185" s="39"/>
      <c r="F185" s="195" t="s">
        <v>6469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172</v>
      </c>
      <c r="AU185" s="20" t="s">
        <v>79</v>
      </c>
    </row>
    <row r="186" spans="1:65" s="2" customFormat="1" ht="21.75" customHeight="1">
      <c r="A186" s="37"/>
      <c r="B186" s="38"/>
      <c r="C186" s="233" t="s">
        <v>446</v>
      </c>
      <c r="D186" s="233" t="s">
        <v>502</v>
      </c>
      <c r="E186" s="234" t="s">
        <v>6698</v>
      </c>
      <c r="F186" s="235" t="s">
        <v>6699</v>
      </c>
      <c r="G186" s="236" t="s">
        <v>290</v>
      </c>
      <c r="H186" s="237">
        <v>1</v>
      </c>
      <c r="I186" s="238"/>
      <c r="J186" s="239">
        <f>ROUND(I186*H186,2)</f>
        <v>0</v>
      </c>
      <c r="K186" s="235" t="s">
        <v>171</v>
      </c>
      <c r="L186" s="240"/>
      <c r="M186" s="241" t="s">
        <v>19</v>
      </c>
      <c r="N186" s="242" t="s">
        <v>41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297</v>
      </c>
      <c r="AT186" s="192" t="s">
        <v>502</v>
      </c>
      <c r="AU186" s="192" t="s">
        <v>79</v>
      </c>
      <c r="AY186" s="20" t="s">
        <v>165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79</v>
      </c>
      <c r="BK186" s="193">
        <f>ROUND(I186*H186,2)</f>
        <v>0</v>
      </c>
      <c r="BL186" s="20" t="s">
        <v>226</v>
      </c>
      <c r="BM186" s="192" t="s">
        <v>683</v>
      </c>
    </row>
    <row r="187" spans="1:65" s="2" customFormat="1" ht="24.2" customHeight="1">
      <c r="A187" s="37"/>
      <c r="B187" s="38"/>
      <c r="C187" s="181" t="s">
        <v>580</v>
      </c>
      <c r="D187" s="181" t="s">
        <v>167</v>
      </c>
      <c r="E187" s="182" t="s">
        <v>7465</v>
      </c>
      <c r="F187" s="183" t="s">
        <v>7466</v>
      </c>
      <c r="G187" s="184" t="s">
        <v>170</v>
      </c>
      <c r="H187" s="185">
        <v>100</v>
      </c>
      <c r="I187" s="186"/>
      <c r="J187" s="187">
        <f>ROUND(I187*H187,2)</f>
        <v>0</v>
      </c>
      <c r="K187" s="183" t="s">
        <v>171</v>
      </c>
      <c r="L187" s="42"/>
      <c r="M187" s="188" t="s">
        <v>19</v>
      </c>
      <c r="N187" s="189" t="s">
        <v>41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226</v>
      </c>
      <c r="AT187" s="192" t="s">
        <v>167</v>
      </c>
      <c r="AU187" s="192" t="s">
        <v>79</v>
      </c>
      <c r="AY187" s="20" t="s">
        <v>165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226</v>
      </c>
      <c r="BM187" s="192" t="s">
        <v>692</v>
      </c>
    </row>
    <row r="188" spans="1:65" s="2" customFormat="1" ht="11.25">
      <c r="A188" s="37"/>
      <c r="B188" s="38"/>
      <c r="C188" s="39"/>
      <c r="D188" s="194" t="s">
        <v>172</v>
      </c>
      <c r="E188" s="39"/>
      <c r="F188" s="195" t="s">
        <v>7467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172</v>
      </c>
      <c r="AU188" s="20" t="s">
        <v>79</v>
      </c>
    </row>
    <row r="189" spans="1:65" s="2" customFormat="1" ht="24.2" customHeight="1">
      <c r="A189" s="37"/>
      <c r="B189" s="38"/>
      <c r="C189" s="233" t="s">
        <v>452</v>
      </c>
      <c r="D189" s="233" t="s">
        <v>502</v>
      </c>
      <c r="E189" s="234" t="s">
        <v>7468</v>
      </c>
      <c r="F189" s="235" t="s">
        <v>7469</v>
      </c>
      <c r="G189" s="236" t="s">
        <v>170</v>
      </c>
      <c r="H189" s="237">
        <v>100</v>
      </c>
      <c r="I189" s="238"/>
      <c r="J189" s="239">
        <f>ROUND(I189*H189,2)</f>
        <v>0</v>
      </c>
      <c r="K189" s="235" t="s">
        <v>171</v>
      </c>
      <c r="L189" s="240"/>
      <c r="M189" s="241" t="s">
        <v>19</v>
      </c>
      <c r="N189" s="242" t="s">
        <v>41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297</v>
      </c>
      <c r="AT189" s="192" t="s">
        <v>502</v>
      </c>
      <c r="AU189" s="192" t="s">
        <v>79</v>
      </c>
      <c r="AY189" s="20" t="s">
        <v>165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226</v>
      </c>
      <c r="BM189" s="192" t="s">
        <v>701</v>
      </c>
    </row>
    <row r="190" spans="1:65" s="2" customFormat="1" ht="24.2" customHeight="1">
      <c r="A190" s="37"/>
      <c r="B190" s="38"/>
      <c r="C190" s="181" t="s">
        <v>592</v>
      </c>
      <c r="D190" s="181" t="s">
        <v>167</v>
      </c>
      <c r="E190" s="182" t="s">
        <v>6738</v>
      </c>
      <c r="F190" s="183" t="s">
        <v>6739</v>
      </c>
      <c r="G190" s="184" t="s">
        <v>290</v>
      </c>
      <c r="H190" s="185">
        <v>2</v>
      </c>
      <c r="I190" s="186"/>
      <c r="J190" s="187">
        <f>ROUND(I190*H190,2)</f>
        <v>0</v>
      </c>
      <c r="K190" s="183" t="s">
        <v>171</v>
      </c>
      <c r="L190" s="42"/>
      <c r="M190" s="188" t="s">
        <v>19</v>
      </c>
      <c r="N190" s="189" t="s">
        <v>41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226</v>
      </c>
      <c r="AT190" s="192" t="s">
        <v>167</v>
      </c>
      <c r="AU190" s="192" t="s">
        <v>79</v>
      </c>
      <c r="AY190" s="20" t="s">
        <v>165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79</v>
      </c>
      <c r="BK190" s="193">
        <f>ROUND(I190*H190,2)</f>
        <v>0</v>
      </c>
      <c r="BL190" s="20" t="s">
        <v>226</v>
      </c>
      <c r="BM190" s="192" t="s">
        <v>706</v>
      </c>
    </row>
    <row r="191" spans="1:65" s="2" customFormat="1" ht="11.25">
      <c r="A191" s="37"/>
      <c r="B191" s="38"/>
      <c r="C191" s="39"/>
      <c r="D191" s="194" t="s">
        <v>172</v>
      </c>
      <c r="E191" s="39"/>
      <c r="F191" s="195" t="s">
        <v>6740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172</v>
      </c>
      <c r="AU191" s="20" t="s">
        <v>79</v>
      </c>
    </row>
    <row r="192" spans="1:65" s="2" customFormat="1" ht="21.75" customHeight="1">
      <c r="A192" s="37"/>
      <c r="B192" s="38"/>
      <c r="C192" s="233" t="s">
        <v>457</v>
      </c>
      <c r="D192" s="233" t="s">
        <v>502</v>
      </c>
      <c r="E192" s="234" t="s">
        <v>7470</v>
      </c>
      <c r="F192" s="235" t="s">
        <v>7471</v>
      </c>
      <c r="G192" s="236" t="s">
        <v>290</v>
      </c>
      <c r="H192" s="237">
        <v>2</v>
      </c>
      <c r="I192" s="238"/>
      <c r="J192" s="239">
        <f>ROUND(I192*H192,2)</f>
        <v>0</v>
      </c>
      <c r="K192" s="235" t="s">
        <v>171</v>
      </c>
      <c r="L192" s="240"/>
      <c r="M192" s="241" t="s">
        <v>19</v>
      </c>
      <c r="N192" s="242" t="s">
        <v>41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297</v>
      </c>
      <c r="AT192" s="192" t="s">
        <v>502</v>
      </c>
      <c r="AU192" s="192" t="s">
        <v>79</v>
      </c>
      <c r="AY192" s="20" t="s">
        <v>165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79</v>
      </c>
      <c r="BK192" s="193">
        <f>ROUND(I192*H192,2)</f>
        <v>0</v>
      </c>
      <c r="BL192" s="20" t="s">
        <v>226</v>
      </c>
      <c r="BM192" s="192" t="s">
        <v>711</v>
      </c>
    </row>
    <row r="193" spans="1:65" s="2" customFormat="1" ht="24.2" customHeight="1">
      <c r="A193" s="37"/>
      <c r="B193" s="38"/>
      <c r="C193" s="181" t="s">
        <v>614</v>
      </c>
      <c r="D193" s="181" t="s">
        <v>167</v>
      </c>
      <c r="E193" s="182" t="s">
        <v>7472</v>
      </c>
      <c r="F193" s="183" t="s">
        <v>7473</v>
      </c>
      <c r="G193" s="184" t="s">
        <v>543</v>
      </c>
      <c r="H193" s="185">
        <v>50</v>
      </c>
      <c r="I193" s="186"/>
      <c r="J193" s="187">
        <f>ROUND(I193*H193,2)</f>
        <v>0</v>
      </c>
      <c r="K193" s="183" t="s">
        <v>171</v>
      </c>
      <c r="L193" s="42"/>
      <c r="M193" s="188" t="s">
        <v>19</v>
      </c>
      <c r="N193" s="189" t="s">
        <v>41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226</v>
      </c>
      <c r="AT193" s="192" t="s">
        <v>167</v>
      </c>
      <c r="AU193" s="192" t="s">
        <v>79</v>
      </c>
      <c r="AY193" s="20" t="s">
        <v>165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226</v>
      </c>
      <c r="BM193" s="192" t="s">
        <v>717</v>
      </c>
    </row>
    <row r="194" spans="1:65" s="2" customFormat="1" ht="11.25">
      <c r="A194" s="37"/>
      <c r="B194" s="38"/>
      <c r="C194" s="39"/>
      <c r="D194" s="194" t="s">
        <v>172</v>
      </c>
      <c r="E194" s="39"/>
      <c r="F194" s="195" t="s">
        <v>7474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172</v>
      </c>
      <c r="AU194" s="20" t="s">
        <v>79</v>
      </c>
    </row>
    <row r="195" spans="1:65" s="13" customFormat="1" ht="11.25">
      <c r="B195" s="199"/>
      <c r="C195" s="200"/>
      <c r="D195" s="201" t="s">
        <v>181</v>
      </c>
      <c r="E195" s="202" t="s">
        <v>19</v>
      </c>
      <c r="F195" s="203" t="s">
        <v>7475</v>
      </c>
      <c r="G195" s="200"/>
      <c r="H195" s="204">
        <v>50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181</v>
      </c>
      <c r="AU195" s="210" t="s">
        <v>79</v>
      </c>
      <c r="AV195" s="13" t="s">
        <v>79</v>
      </c>
      <c r="AW195" s="13" t="s">
        <v>31</v>
      </c>
      <c r="AX195" s="13" t="s">
        <v>69</v>
      </c>
      <c r="AY195" s="210" t="s">
        <v>165</v>
      </c>
    </row>
    <row r="196" spans="1:65" s="15" customFormat="1" ht="11.25">
      <c r="B196" s="221"/>
      <c r="C196" s="222"/>
      <c r="D196" s="201" t="s">
        <v>181</v>
      </c>
      <c r="E196" s="223" t="s">
        <v>19</v>
      </c>
      <c r="F196" s="224" t="s">
        <v>184</v>
      </c>
      <c r="G196" s="222"/>
      <c r="H196" s="225">
        <v>50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181</v>
      </c>
      <c r="AU196" s="231" t="s">
        <v>79</v>
      </c>
      <c r="AV196" s="15" t="s">
        <v>88</v>
      </c>
      <c r="AW196" s="15" t="s">
        <v>31</v>
      </c>
      <c r="AX196" s="15" t="s">
        <v>73</v>
      </c>
      <c r="AY196" s="231" t="s">
        <v>165</v>
      </c>
    </row>
    <row r="197" spans="1:65" s="2" customFormat="1" ht="16.5" customHeight="1">
      <c r="A197" s="37"/>
      <c r="B197" s="38"/>
      <c r="C197" s="233" t="s">
        <v>462</v>
      </c>
      <c r="D197" s="233" t="s">
        <v>502</v>
      </c>
      <c r="E197" s="234" t="s">
        <v>7476</v>
      </c>
      <c r="F197" s="235" t="s">
        <v>7477</v>
      </c>
      <c r="G197" s="236" t="s">
        <v>290</v>
      </c>
      <c r="H197" s="237">
        <v>50</v>
      </c>
      <c r="I197" s="238"/>
      <c r="J197" s="239">
        <f>ROUND(I197*H197,2)</f>
        <v>0</v>
      </c>
      <c r="K197" s="235" t="s">
        <v>171</v>
      </c>
      <c r="L197" s="240"/>
      <c r="M197" s="241" t="s">
        <v>19</v>
      </c>
      <c r="N197" s="242" t="s">
        <v>41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297</v>
      </c>
      <c r="AT197" s="192" t="s">
        <v>502</v>
      </c>
      <c r="AU197" s="192" t="s">
        <v>79</v>
      </c>
      <c r="AY197" s="20" t="s">
        <v>165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226</v>
      </c>
      <c r="BM197" s="192" t="s">
        <v>722</v>
      </c>
    </row>
    <row r="198" spans="1:65" s="2" customFormat="1" ht="24.2" customHeight="1">
      <c r="A198" s="37"/>
      <c r="B198" s="38"/>
      <c r="C198" s="233" t="s">
        <v>629</v>
      </c>
      <c r="D198" s="233" t="s">
        <v>502</v>
      </c>
      <c r="E198" s="234" t="s">
        <v>7478</v>
      </c>
      <c r="F198" s="235" t="s">
        <v>7479</v>
      </c>
      <c r="G198" s="236" t="s">
        <v>2263</v>
      </c>
      <c r="H198" s="237">
        <v>1</v>
      </c>
      <c r="I198" s="238"/>
      <c r="J198" s="239">
        <f>ROUND(I198*H198,2)</f>
        <v>0</v>
      </c>
      <c r="K198" s="235" t="s">
        <v>171</v>
      </c>
      <c r="L198" s="240"/>
      <c r="M198" s="241" t="s">
        <v>19</v>
      </c>
      <c r="N198" s="242" t="s">
        <v>41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297</v>
      </c>
      <c r="AT198" s="192" t="s">
        <v>502</v>
      </c>
      <c r="AU198" s="192" t="s">
        <v>79</v>
      </c>
      <c r="AY198" s="20" t="s">
        <v>165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79</v>
      </c>
      <c r="BK198" s="193">
        <f>ROUND(I198*H198,2)</f>
        <v>0</v>
      </c>
      <c r="BL198" s="20" t="s">
        <v>226</v>
      </c>
      <c r="BM198" s="192" t="s">
        <v>729</v>
      </c>
    </row>
    <row r="199" spans="1:65" s="2" customFormat="1" ht="24.2" customHeight="1">
      <c r="A199" s="37"/>
      <c r="B199" s="38"/>
      <c r="C199" s="181" t="s">
        <v>466</v>
      </c>
      <c r="D199" s="181" t="s">
        <v>167</v>
      </c>
      <c r="E199" s="182" t="s">
        <v>7480</v>
      </c>
      <c r="F199" s="183" t="s">
        <v>7481</v>
      </c>
      <c r="G199" s="184" t="s">
        <v>6606</v>
      </c>
      <c r="H199" s="185">
        <v>1</v>
      </c>
      <c r="I199" s="186"/>
      <c r="J199" s="187">
        <f>ROUND(I199*H199,2)</f>
        <v>0</v>
      </c>
      <c r="K199" s="183" t="s">
        <v>531</v>
      </c>
      <c r="L199" s="42"/>
      <c r="M199" s="188" t="s">
        <v>19</v>
      </c>
      <c r="N199" s="189" t="s">
        <v>41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226</v>
      </c>
      <c r="AT199" s="192" t="s">
        <v>167</v>
      </c>
      <c r="AU199" s="192" t="s">
        <v>79</v>
      </c>
      <c r="AY199" s="20" t="s">
        <v>165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79</v>
      </c>
      <c r="BK199" s="193">
        <f>ROUND(I199*H199,2)</f>
        <v>0</v>
      </c>
      <c r="BL199" s="20" t="s">
        <v>226</v>
      </c>
      <c r="BM199" s="192" t="s">
        <v>734</v>
      </c>
    </row>
    <row r="200" spans="1:65" s="13" customFormat="1" ht="22.5">
      <c r="B200" s="199"/>
      <c r="C200" s="200"/>
      <c r="D200" s="201" t="s">
        <v>181</v>
      </c>
      <c r="E200" s="202" t="s">
        <v>19</v>
      </c>
      <c r="F200" s="203" t="s">
        <v>7482</v>
      </c>
      <c r="G200" s="200"/>
      <c r="H200" s="204">
        <v>1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181</v>
      </c>
      <c r="AU200" s="210" t="s">
        <v>79</v>
      </c>
      <c r="AV200" s="13" t="s">
        <v>79</v>
      </c>
      <c r="AW200" s="13" t="s">
        <v>31</v>
      </c>
      <c r="AX200" s="13" t="s">
        <v>69</v>
      </c>
      <c r="AY200" s="210" t="s">
        <v>165</v>
      </c>
    </row>
    <row r="201" spans="1:65" s="15" customFormat="1" ht="11.25">
      <c r="B201" s="221"/>
      <c r="C201" s="222"/>
      <c r="D201" s="201" t="s">
        <v>181</v>
      </c>
      <c r="E201" s="223" t="s">
        <v>19</v>
      </c>
      <c r="F201" s="224" t="s">
        <v>184</v>
      </c>
      <c r="G201" s="222"/>
      <c r="H201" s="225">
        <v>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181</v>
      </c>
      <c r="AU201" s="231" t="s">
        <v>79</v>
      </c>
      <c r="AV201" s="15" t="s">
        <v>88</v>
      </c>
      <c r="AW201" s="15" t="s">
        <v>31</v>
      </c>
      <c r="AX201" s="15" t="s">
        <v>73</v>
      </c>
      <c r="AY201" s="231" t="s">
        <v>165</v>
      </c>
    </row>
    <row r="202" spans="1:65" s="2" customFormat="1" ht="37.9" customHeight="1">
      <c r="A202" s="37"/>
      <c r="B202" s="38"/>
      <c r="C202" s="181" t="s">
        <v>644</v>
      </c>
      <c r="D202" s="181" t="s">
        <v>167</v>
      </c>
      <c r="E202" s="182" t="s">
        <v>6600</v>
      </c>
      <c r="F202" s="183" t="s">
        <v>6601</v>
      </c>
      <c r="G202" s="184" t="s">
        <v>537</v>
      </c>
      <c r="H202" s="185">
        <v>45</v>
      </c>
      <c r="I202" s="186"/>
      <c r="J202" s="187">
        <f>ROUND(I202*H202,2)</f>
        <v>0</v>
      </c>
      <c r="K202" s="183" t="s">
        <v>171</v>
      </c>
      <c r="L202" s="42"/>
      <c r="M202" s="188" t="s">
        <v>19</v>
      </c>
      <c r="N202" s="189" t="s">
        <v>41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226</v>
      </c>
      <c r="AT202" s="192" t="s">
        <v>167</v>
      </c>
      <c r="AU202" s="192" t="s">
        <v>79</v>
      </c>
      <c r="AY202" s="20" t="s">
        <v>165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79</v>
      </c>
      <c r="BK202" s="193">
        <f>ROUND(I202*H202,2)</f>
        <v>0</v>
      </c>
      <c r="BL202" s="20" t="s">
        <v>226</v>
      </c>
      <c r="BM202" s="192" t="s">
        <v>744</v>
      </c>
    </row>
    <row r="203" spans="1:65" s="2" customFormat="1" ht="11.25">
      <c r="A203" s="37"/>
      <c r="B203" s="38"/>
      <c r="C203" s="39"/>
      <c r="D203" s="194" t="s">
        <v>172</v>
      </c>
      <c r="E203" s="39"/>
      <c r="F203" s="195" t="s">
        <v>6602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172</v>
      </c>
      <c r="AU203" s="20" t="s">
        <v>79</v>
      </c>
    </row>
    <row r="204" spans="1:65" s="13" customFormat="1" ht="11.25">
      <c r="B204" s="199"/>
      <c r="C204" s="200"/>
      <c r="D204" s="201" t="s">
        <v>181</v>
      </c>
      <c r="E204" s="202" t="s">
        <v>19</v>
      </c>
      <c r="F204" s="203" t="s">
        <v>7483</v>
      </c>
      <c r="G204" s="200"/>
      <c r="H204" s="204">
        <v>45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181</v>
      </c>
      <c r="AU204" s="210" t="s">
        <v>79</v>
      </c>
      <c r="AV204" s="13" t="s">
        <v>79</v>
      </c>
      <c r="AW204" s="13" t="s">
        <v>31</v>
      </c>
      <c r="AX204" s="13" t="s">
        <v>69</v>
      </c>
      <c r="AY204" s="210" t="s">
        <v>165</v>
      </c>
    </row>
    <row r="205" spans="1:65" s="15" customFormat="1" ht="11.25">
      <c r="B205" s="221"/>
      <c r="C205" s="222"/>
      <c r="D205" s="201" t="s">
        <v>181</v>
      </c>
      <c r="E205" s="223" t="s">
        <v>19</v>
      </c>
      <c r="F205" s="224" t="s">
        <v>184</v>
      </c>
      <c r="G205" s="222"/>
      <c r="H205" s="225">
        <v>45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181</v>
      </c>
      <c r="AU205" s="231" t="s">
        <v>79</v>
      </c>
      <c r="AV205" s="15" t="s">
        <v>88</v>
      </c>
      <c r="AW205" s="15" t="s">
        <v>31</v>
      </c>
      <c r="AX205" s="15" t="s">
        <v>73</v>
      </c>
      <c r="AY205" s="231" t="s">
        <v>165</v>
      </c>
    </row>
    <row r="206" spans="1:65" s="2" customFormat="1" ht="24.2" customHeight="1">
      <c r="A206" s="37"/>
      <c r="B206" s="38"/>
      <c r="C206" s="181" t="s">
        <v>472</v>
      </c>
      <c r="D206" s="181" t="s">
        <v>167</v>
      </c>
      <c r="E206" s="182" t="s">
        <v>535</v>
      </c>
      <c r="F206" s="183" t="s">
        <v>536</v>
      </c>
      <c r="G206" s="184" t="s">
        <v>537</v>
      </c>
      <c r="H206" s="185">
        <v>11</v>
      </c>
      <c r="I206" s="186"/>
      <c r="J206" s="187">
        <f>ROUND(I206*H206,2)</f>
        <v>0</v>
      </c>
      <c r="K206" s="183" t="s">
        <v>171</v>
      </c>
      <c r="L206" s="42"/>
      <c r="M206" s="188" t="s">
        <v>19</v>
      </c>
      <c r="N206" s="189" t="s">
        <v>41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226</v>
      </c>
      <c r="AT206" s="192" t="s">
        <v>167</v>
      </c>
      <c r="AU206" s="192" t="s">
        <v>79</v>
      </c>
      <c r="AY206" s="20" t="s">
        <v>165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79</v>
      </c>
      <c r="BK206" s="193">
        <f>ROUND(I206*H206,2)</f>
        <v>0</v>
      </c>
      <c r="BL206" s="20" t="s">
        <v>226</v>
      </c>
      <c r="BM206" s="192" t="s">
        <v>749</v>
      </c>
    </row>
    <row r="207" spans="1:65" s="2" customFormat="1" ht="11.25">
      <c r="A207" s="37"/>
      <c r="B207" s="38"/>
      <c r="C207" s="39"/>
      <c r="D207" s="194" t="s">
        <v>172</v>
      </c>
      <c r="E207" s="39"/>
      <c r="F207" s="195" t="s">
        <v>539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172</v>
      </c>
      <c r="AU207" s="20" t="s">
        <v>79</v>
      </c>
    </row>
    <row r="208" spans="1:65" s="13" customFormat="1" ht="22.5">
      <c r="B208" s="199"/>
      <c r="C208" s="200"/>
      <c r="D208" s="201" t="s">
        <v>181</v>
      </c>
      <c r="E208" s="202" t="s">
        <v>19</v>
      </c>
      <c r="F208" s="203" t="s">
        <v>7484</v>
      </c>
      <c r="G208" s="200"/>
      <c r="H208" s="204">
        <v>11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181</v>
      </c>
      <c r="AU208" s="210" t="s">
        <v>79</v>
      </c>
      <c r="AV208" s="13" t="s">
        <v>79</v>
      </c>
      <c r="AW208" s="13" t="s">
        <v>31</v>
      </c>
      <c r="AX208" s="13" t="s">
        <v>69</v>
      </c>
      <c r="AY208" s="210" t="s">
        <v>165</v>
      </c>
    </row>
    <row r="209" spans="1:65" s="15" customFormat="1" ht="11.25">
      <c r="B209" s="221"/>
      <c r="C209" s="222"/>
      <c r="D209" s="201" t="s">
        <v>181</v>
      </c>
      <c r="E209" s="223" t="s">
        <v>19</v>
      </c>
      <c r="F209" s="224" t="s">
        <v>184</v>
      </c>
      <c r="G209" s="222"/>
      <c r="H209" s="225">
        <v>11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181</v>
      </c>
      <c r="AU209" s="231" t="s">
        <v>79</v>
      </c>
      <c r="AV209" s="15" t="s">
        <v>88</v>
      </c>
      <c r="AW209" s="15" t="s">
        <v>31</v>
      </c>
      <c r="AX209" s="15" t="s">
        <v>73</v>
      </c>
      <c r="AY209" s="231" t="s">
        <v>165</v>
      </c>
    </row>
    <row r="210" spans="1:65" s="2" customFormat="1" ht="37.9" customHeight="1">
      <c r="A210" s="37"/>
      <c r="B210" s="38"/>
      <c r="C210" s="181" t="s">
        <v>660</v>
      </c>
      <c r="D210" s="181" t="s">
        <v>167</v>
      </c>
      <c r="E210" s="182" t="s">
        <v>7485</v>
      </c>
      <c r="F210" s="183" t="s">
        <v>7486</v>
      </c>
      <c r="G210" s="184" t="s">
        <v>537</v>
      </c>
      <c r="H210" s="185">
        <v>10</v>
      </c>
      <c r="I210" s="186"/>
      <c r="J210" s="187">
        <f>ROUND(I210*H210,2)</f>
        <v>0</v>
      </c>
      <c r="K210" s="183" t="s">
        <v>171</v>
      </c>
      <c r="L210" s="42"/>
      <c r="M210" s="188" t="s">
        <v>19</v>
      </c>
      <c r="N210" s="189" t="s">
        <v>41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226</v>
      </c>
      <c r="AT210" s="192" t="s">
        <v>167</v>
      </c>
      <c r="AU210" s="192" t="s">
        <v>79</v>
      </c>
      <c r="AY210" s="20" t="s">
        <v>165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226</v>
      </c>
      <c r="BM210" s="192" t="s">
        <v>755</v>
      </c>
    </row>
    <row r="211" spans="1:65" s="2" customFormat="1" ht="11.25">
      <c r="A211" s="37"/>
      <c r="B211" s="38"/>
      <c r="C211" s="39"/>
      <c r="D211" s="194" t="s">
        <v>172</v>
      </c>
      <c r="E211" s="39"/>
      <c r="F211" s="195" t="s">
        <v>7487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172</v>
      </c>
      <c r="AU211" s="20" t="s">
        <v>79</v>
      </c>
    </row>
    <row r="212" spans="1:65" s="13" customFormat="1" ht="22.5">
      <c r="B212" s="199"/>
      <c r="C212" s="200"/>
      <c r="D212" s="201" t="s">
        <v>181</v>
      </c>
      <c r="E212" s="202" t="s">
        <v>19</v>
      </c>
      <c r="F212" s="203" t="s">
        <v>7488</v>
      </c>
      <c r="G212" s="200"/>
      <c r="H212" s="204">
        <v>10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181</v>
      </c>
      <c r="AU212" s="210" t="s">
        <v>79</v>
      </c>
      <c r="AV212" s="13" t="s">
        <v>79</v>
      </c>
      <c r="AW212" s="13" t="s">
        <v>31</v>
      </c>
      <c r="AX212" s="13" t="s">
        <v>69</v>
      </c>
      <c r="AY212" s="210" t="s">
        <v>165</v>
      </c>
    </row>
    <row r="213" spans="1:65" s="15" customFormat="1" ht="11.25">
      <c r="B213" s="221"/>
      <c r="C213" s="222"/>
      <c r="D213" s="201" t="s">
        <v>181</v>
      </c>
      <c r="E213" s="223" t="s">
        <v>19</v>
      </c>
      <c r="F213" s="224" t="s">
        <v>184</v>
      </c>
      <c r="G213" s="222"/>
      <c r="H213" s="225">
        <v>10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181</v>
      </c>
      <c r="AU213" s="231" t="s">
        <v>79</v>
      </c>
      <c r="AV213" s="15" t="s">
        <v>88</v>
      </c>
      <c r="AW213" s="15" t="s">
        <v>31</v>
      </c>
      <c r="AX213" s="15" t="s">
        <v>73</v>
      </c>
      <c r="AY213" s="231" t="s">
        <v>165</v>
      </c>
    </row>
    <row r="214" spans="1:65" s="2" customFormat="1" ht="49.15" customHeight="1">
      <c r="A214" s="37"/>
      <c r="B214" s="38"/>
      <c r="C214" s="181" t="s">
        <v>477</v>
      </c>
      <c r="D214" s="181" t="s">
        <v>167</v>
      </c>
      <c r="E214" s="182" t="s">
        <v>6596</v>
      </c>
      <c r="F214" s="183" t="s">
        <v>6597</v>
      </c>
      <c r="G214" s="184" t="s">
        <v>256</v>
      </c>
      <c r="H214" s="185">
        <v>1</v>
      </c>
      <c r="I214" s="186"/>
      <c r="J214" s="187">
        <f>ROUND(I214*H214,2)</f>
        <v>0</v>
      </c>
      <c r="K214" s="183" t="s">
        <v>171</v>
      </c>
      <c r="L214" s="42"/>
      <c r="M214" s="188" t="s">
        <v>19</v>
      </c>
      <c r="N214" s="189" t="s">
        <v>41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226</v>
      </c>
      <c r="AT214" s="192" t="s">
        <v>167</v>
      </c>
      <c r="AU214" s="192" t="s">
        <v>79</v>
      </c>
      <c r="AY214" s="20" t="s">
        <v>165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226</v>
      </c>
      <c r="BM214" s="192" t="s">
        <v>771</v>
      </c>
    </row>
    <row r="215" spans="1:65" s="2" customFormat="1" ht="11.25">
      <c r="A215" s="37"/>
      <c r="B215" s="38"/>
      <c r="C215" s="39"/>
      <c r="D215" s="194" t="s">
        <v>172</v>
      </c>
      <c r="E215" s="39"/>
      <c r="F215" s="195" t="s">
        <v>6598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172</v>
      </c>
      <c r="AU215" s="20" t="s">
        <v>79</v>
      </c>
    </row>
    <row r="216" spans="1:65" s="13" customFormat="1" ht="11.25">
      <c r="B216" s="199"/>
      <c r="C216" s="200"/>
      <c r="D216" s="201" t="s">
        <v>181</v>
      </c>
      <c r="E216" s="202" t="s">
        <v>19</v>
      </c>
      <c r="F216" s="203" t="s">
        <v>7489</v>
      </c>
      <c r="G216" s="200"/>
      <c r="H216" s="204">
        <v>1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181</v>
      </c>
      <c r="AU216" s="210" t="s">
        <v>79</v>
      </c>
      <c r="AV216" s="13" t="s">
        <v>79</v>
      </c>
      <c r="AW216" s="13" t="s">
        <v>31</v>
      </c>
      <c r="AX216" s="13" t="s">
        <v>69</v>
      </c>
      <c r="AY216" s="210" t="s">
        <v>165</v>
      </c>
    </row>
    <row r="217" spans="1:65" s="15" customFormat="1" ht="11.25">
      <c r="B217" s="221"/>
      <c r="C217" s="222"/>
      <c r="D217" s="201" t="s">
        <v>181</v>
      </c>
      <c r="E217" s="223" t="s">
        <v>19</v>
      </c>
      <c r="F217" s="224" t="s">
        <v>184</v>
      </c>
      <c r="G217" s="222"/>
      <c r="H217" s="225">
        <v>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181</v>
      </c>
      <c r="AU217" s="231" t="s">
        <v>79</v>
      </c>
      <c r="AV217" s="15" t="s">
        <v>88</v>
      </c>
      <c r="AW217" s="15" t="s">
        <v>31</v>
      </c>
      <c r="AX217" s="15" t="s">
        <v>73</v>
      </c>
      <c r="AY217" s="231" t="s">
        <v>165</v>
      </c>
    </row>
    <row r="218" spans="1:65" s="2" customFormat="1" ht="24.2" customHeight="1">
      <c r="A218" s="37"/>
      <c r="B218" s="38"/>
      <c r="C218" s="181" t="s">
        <v>669</v>
      </c>
      <c r="D218" s="181" t="s">
        <v>167</v>
      </c>
      <c r="E218" s="182" t="s">
        <v>6607</v>
      </c>
      <c r="F218" s="183" t="s">
        <v>6608</v>
      </c>
      <c r="G218" s="184" t="s">
        <v>537</v>
      </c>
      <c r="H218" s="185">
        <v>22</v>
      </c>
      <c r="I218" s="186"/>
      <c r="J218" s="187">
        <f>ROUND(I218*H218,2)</f>
        <v>0</v>
      </c>
      <c r="K218" s="183" t="s">
        <v>171</v>
      </c>
      <c r="L218" s="42"/>
      <c r="M218" s="188" t="s">
        <v>19</v>
      </c>
      <c r="N218" s="189" t="s">
        <v>41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226</v>
      </c>
      <c r="AT218" s="192" t="s">
        <v>167</v>
      </c>
      <c r="AU218" s="192" t="s">
        <v>79</v>
      </c>
      <c r="AY218" s="20" t="s">
        <v>165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79</v>
      </c>
      <c r="BK218" s="193">
        <f>ROUND(I218*H218,2)</f>
        <v>0</v>
      </c>
      <c r="BL218" s="20" t="s">
        <v>226</v>
      </c>
      <c r="BM218" s="192" t="s">
        <v>777</v>
      </c>
    </row>
    <row r="219" spans="1:65" s="2" customFormat="1" ht="11.25">
      <c r="A219" s="37"/>
      <c r="B219" s="38"/>
      <c r="C219" s="39"/>
      <c r="D219" s="194" t="s">
        <v>172</v>
      </c>
      <c r="E219" s="39"/>
      <c r="F219" s="195" t="s">
        <v>6609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172</v>
      </c>
      <c r="AU219" s="20" t="s">
        <v>79</v>
      </c>
    </row>
    <row r="220" spans="1:65" s="13" customFormat="1" ht="11.25">
      <c r="B220" s="199"/>
      <c r="C220" s="200"/>
      <c r="D220" s="201" t="s">
        <v>181</v>
      </c>
      <c r="E220" s="202" t="s">
        <v>19</v>
      </c>
      <c r="F220" s="203" t="s">
        <v>7490</v>
      </c>
      <c r="G220" s="200"/>
      <c r="H220" s="204">
        <v>22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181</v>
      </c>
      <c r="AU220" s="210" t="s">
        <v>79</v>
      </c>
      <c r="AV220" s="13" t="s">
        <v>79</v>
      </c>
      <c r="AW220" s="13" t="s">
        <v>31</v>
      </c>
      <c r="AX220" s="13" t="s">
        <v>69</v>
      </c>
      <c r="AY220" s="210" t="s">
        <v>165</v>
      </c>
    </row>
    <row r="221" spans="1:65" s="15" customFormat="1" ht="11.25">
      <c r="B221" s="221"/>
      <c r="C221" s="222"/>
      <c r="D221" s="201" t="s">
        <v>181</v>
      </c>
      <c r="E221" s="223" t="s">
        <v>19</v>
      </c>
      <c r="F221" s="224" t="s">
        <v>184</v>
      </c>
      <c r="G221" s="222"/>
      <c r="H221" s="225">
        <v>22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181</v>
      </c>
      <c r="AU221" s="231" t="s">
        <v>79</v>
      </c>
      <c r="AV221" s="15" t="s">
        <v>88</v>
      </c>
      <c r="AW221" s="15" t="s">
        <v>31</v>
      </c>
      <c r="AX221" s="15" t="s">
        <v>73</v>
      </c>
      <c r="AY221" s="231" t="s">
        <v>165</v>
      </c>
    </row>
    <row r="222" spans="1:65" s="12" customFormat="1" ht="22.9" customHeight="1">
      <c r="B222" s="165"/>
      <c r="C222" s="166"/>
      <c r="D222" s="167" t="s">
        <v>68</v>
      </c>
      <c r="E222" s="179" t="s">
        <v>7</v>
      </c>
      <c r="F222" s="179" t="s">
        <v>7491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SUM(P223:P232)</f>
        <v>0</v>
      </c>
      <c r="Q222" s="173"/>
      <c r="R222" s="174">
        <f>SUM(R223:R232)</f>
        <v>1.255E-2</v>
      </c>
      <c r="S222" s="173"/>
      <c r="T222" s="175">
        <f>SUM(T223:T232)</f>
        <v>0</v>
      </c>
      <c r="AR222" s="176" t="s">
        <v>79</v>
      </c>
      <c r="AT222" s="177" t="s">
        <v>68</v>
      </c>
      <c r="AU222" s="177" t="s">
        <v>73</v>
      </c>
      <c r="AY222" s="176" t="s">
        <v>165</v>
      </c>
      <c r="BK222" s="178">
        <f>SUM(BK223:BK232)</f>
        <v>0</v>
      </c>
    </row>
    <row r="223" spans="1:65" s="2" customFormat="1" ht="24.2" customHeight="1">
      <c r="A223" s="37"/>
      <c r="B223" s="38"/>
      <c r="C223" s="181" t="s">
        <v>483</v>
      </c>
      <c r="D223" s="181" t="s">
        <v>167</v>
      </c>
      <c r="E223" s="182" t="s">
        <v>6242</v>
      </c>
      <c r="F223" s="183" t="s">
        <v>6243</v>
      </c>
      <c r="G223" s="184" t="s">
        <v>170</v>
      </c>
      <c r="H223" s="185">
        <v>10</v>
      </c>
      <c r="I223" s="186"/>
      <c r="J223" s="187">
        <f>ROUND(I223*H223,2)</f>
        <v>0</v>
      </c>
      <c r="K223" s="183" t="s">
        <v>171</v>
      </c>
      <c r="L223" s="42"/>
      <c r="M223" s="188" t="s">
        <v>19</v>
      </c>
      <c r="N223" s="189" t="s">
        <v>41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226</v>
      </c>
      <c r="AT223" s="192" t="s">
        <v>167</v>
      </c>
      <c r="AU223" s="192" t="s">
        <v>79</v>
      </c>
      <c r="AY223" s="20" t="s">
        <v>165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79</v>
      </c>
      <c r="BK223" s="193">
        <f>ROUND(I223*H223,2)</f>
        <v>0</v>
      </c>
      <c r="BL223" s="20" t="s">
        <v>226</v>
      </c>
      <c r="BM223" s="192" t="s">
        <v>7492</v>
      </c>
    </row>
    <row r="224" spans="1:65" s="2" customFormat="1" ht="11.25">
      <c r="A224" s="37"/>
      <c r="B224" s="38"/>
      <c r="C224" s="39"/>
      <c r="D224" s="194" t="s">
        <v>172</v>
      </c>
      <c r="E224" s="39"/>
      <c r="F224" s="195" t="s">
        <v>6244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172</v>
      </c>
      <c r="AU224" s="20" t="s">
        <v>79</v>
      </c>
    </row>
    <row r="225" spans="1:65" s="2" customFormat="1" ht="16.5" customHeight="1">
      <c r="A225" s="37"/>
      <c r="B225" s="38"/>
      <c r="C225" s="233" t="s">
        <v>680</v>
      </c>
      <c r="D225" s="233" t="s">
        <v>502</v>
      </c>
      <c r="E225" s="234" t="s">
        <v>6245</v>
      </c>
      <c r="F225" s="235" t="s">
        <v>6246</v>
      </c>
      <c r="G225" s="236" t="s">
        <v>543</v>
      </c>
      <c r="H225" s="237">
        <v>8.9</v>
      </c>
      <c r="I225" s="238"/>
      <c r="J225" s="239">
        <f>ROUND(I225*H225,2)</f>
        <v>0</v>
      </c>
      <c r="K225" s="235" t="s">
        <v>171</v>
      </c>
      <c r="L225" s="240"/>
      <c r="M225" s="241" t="s">
        <v>19</v>
      </c>
      <c r="N225" s="242" t="s">
        <v>41</v>
      </c>
      <c r="O225" s="67"/>
      <c r="P225" s="190">
        <f>O225*H225</f>
        <v>0</v>
      </c>
      <c r="Q225" s="190">
        <v>1E-3</v>
      </c>
      <c r="R225" s="190">
        <f>Q225*H225</f>
        <v>8.8999999999999999E-3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297</v>
      </c>
      <c r="AT225" s="192" t="s">
        <v>502</v>
      </c>
      <c r="AU225" s="192" t="s">
        <v>79</v>
      </c>
      <c r="AY225" s="20" t="s">
        <v>165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226</v>
      </c>
      <c r="BM225" s="192" t="s">
        <v>7493</v>
      </c>
    </row>
    <row r="226" spans="1:65" s="13" customFormat="1" ht="11.25">
      <c r="B226" s="199"/>
      <c r="C226" s="200"/>
      <c r="D226" s="201" t="s">
        <v>181</v>
      </c>
      <c r="E226" s="200"/>
      <c r="F226" s="203" t="s">
        <v>7494</v>
      </c>
      <c r="G226" s="200"/>
      <c r="H226" s="204">
        <v>8.9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181</v>
      </c>
      <c r="AU226" s="210" t="s">
        <v>79</v>
      </c>
      <c r="AV226" s="13" t="s">
        <v>79</v>
      </c>
      <c r="AW226" s="13" t="s">
        <v>4</v>
      </c>
      <c r="AX226" s="13" t="s">
        <v>73</v>
      </c>
      <c r="AY226" s="210" t="s">
        <v>165</v>
      </c>
    </row>
    <row r="227" spans="1:65" s="2" customFormat="1" ht="21.75" customHeight="1">
      <c r="A227" s="37"/>
      <c r="B227" s="38"/>
      <c r="C227" s="181" t="s">
        <v>488</v>
      </c>
      <c r="D227" s="181" t="s">
        <v>167</v>
      </c>
      <c r="E227" s="182" t="s">
        <v>7495</v>
      </c>
      <c r="F227" s="183" t="s">
        <v>7496</v>
      </c>
      <c r="G227" s="184" t="s">
        <v>290</v>
      </c>
      <c r="H227" s="185">
        <v>19</v>
      </c>
      <c r="I227" s="186"/>
      <c r="J227" s="187">
        <f>ROUND(I227*H227,2)</f>
        <v>0</v>
      </c>
      <c r="K227" s="183" t="s">
        <v>171</v>
      </c>
      <c r="L227" s="42"/>
      <c r="M227" s="188" t="s">
        <v>19</v>
      </c>
      <c r="N227" s="189" t="s">
        <v>41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226</v>
      </c>
      <c r="AT227" s="192" t="s">
        <v>167</v>
      </c>
      <c r="AU227" s="192" t="s">
        <v>79</v>
      </c>
      <c r="AY227" s="20" t="s">
        <v>165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226</v>
      </c>
      <c r="BM227" s="192" t="s">
        <v>7497</v>
      </c>
    </row>
    <row r="228" spans="1:65" s="2" customFormat="1" ht="11.25">
      <c r="A228" s="37"/>
      <c r="B228" s="38"/>
      <c r="C228" s="39"/>
      <c r="D228" s="194" t="s">
        <v>172</v>
      </c>
      <c r="E228" s="39"/>
      <c r="F228" s="195" t="s">
        <v>7498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172</v>
      </c>
      <c r="AU228" s="20" t="s">
        <v>79</v>
      </c>
    </row>
    <row r="229" spans="1:65" s="2" customFormat="1" ht="16.5" customHeight="1">
      <c r="A229" s="37"/>
      <c r="B229" s="38"/>
      <c r="C229" s="233" t="s">
        <v>698</v>
      </c>
      <c r="D229" s="233" t="s">
        <v>502</v>
      </c>
      <c r="E229" s="234" t="s">
        <v>7499</v>
      </c>
      <c r="F229" s="235" t="s">
        <v>7500</v>
      </c>
      <c r="G229" s="236" t="s">
        <v>290</v>
      </c>
      <c r="H229" s="237">
        <v>2</v>
      </c>
      <c r="I229" s="238"/>
      <c r="J229" s="239">
        <f>ROUND(I229*H229,2)</f>
        <v>0</v>
      </c>
      <c r="K229" s="235" t="s">
        <v>171</v>
      </c>
      <c r="L229" s="240"/>
      <c r="M229" s="241" t="s">
        <v>19</v>
      </c>
      <c r="N229" s="242" t="s">
        <v>41</v>
      </c>
      <c r="O229" s="67"/>
      <c r="P229" s="190">
        <f>O229*H229</f>
        <v>0</v>
      </c>
      <c r="Q229" s="190">
        <v>2.9999999999999997E-4</v>
      </c>
      <c r="R229" s="190">
        <f>Q229*H229</f>
        <v>5.9999999999999995E-4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297</v>
      </c>
      <c r="AT229" s="192" t="s">
        <v>502</v>
      </c>
      <c r="AU229" s="192" t="s">
        <v>79</v>
      </c>
      <c r="AY229" s="20" t="s">
        <v>165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226</v>
      </c>
      <c r="BM229" s="192" t="s">
        <v>7501</v>
      </c>
    </row>
    <row r="230" spans="1:65" s="2" customFormat="1" ht="24.2" customHeight="1">
      <c r="A230" s="37"/>
      <c r="B230" s="38"/>
      <c r="C230" s="233" t="s">
        <v>493</v>
      </c>
      <c r="D230" s="233" t="s">
        <v>502</v>
      </c>
      <c r="E230" s="234" t="s">
        <v>7502</v>
      </c>
      <c r="F230" s="235" t="s">
        <v>7503</v>
      </c>
      <c r="G230" s="236" t="s">
        <v>290</v>
      </c>
      <c r="H230" s="237">
        <v>2</v>
      </c>
      <c r="I230" s="238"/>
      <c r="J230" s="239">
        <f>ROUND(I230*H230,2)</f>
        <v>0</v>
      </c>
      <c r="K230" s="235" t="s">
        <v>171</v>
      </c>
      <c r="L230" s="240"/>
      <c r="M230" s="241" t="s">
        <v>19</v>
      </c>
      <c r="N230" s="242" t="s">
        <v>41</v>
      </c>
      <c r="O230" s="67"/>
      <c r="P230" s="190">
        <f>O230*H230</f>
        <v>0</v>
      </c>
      <c r="Q230" s="190">
        <v>1.4999999999999999E-4</v>
      </c>
      <c r="R230" s="190">
        <f>Q230*H230</f>
        <v>2.9999999999999997E-4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297</v>
      </c>
      <c r="AT230" s="192" t="s">
        <v>502</v>
      </c>
      <c r="AU230" s="192" t="s">
        <v>79</v>
      </c>
      <c r="AY230" s="20" t="s">
        <v>165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79</v>
      </c>
      <c r="BK230" s="193">
        <f>ROUND(I230*H230,2)</f>
        <v>0</v>
      </c>
      <c r="BL230" s="20" t="s">
        <v>226</v>
      </c>
      <c r="BM230" s="192" t="s">
        <v>7504</v>
      </c>
    </row>
    <row r="231" spans="1:65" s="2" customFormat="1" ht="16.5" customHeight="1">
      <c r="A231" s="37"/>
      <c r="B231" s="38"/>
      <c r="C231" s="233" t="s">
        <v>708</v>
      </c>
      <c r="D231" s="233" t="s">
        <v>502</v>
      </c>
      <c r="E231" s="234" t="s">
        <v>6236</v>
      </c>
      <c r="F231" s="235" t="s">
        <v>6237</v>
      </c>
      <c r="G231" s="236" t="s">
        <v>290</v>
      </c>
      <c r="H231" s="237">
        <v>10</v>
      </c>
      <c r="I231" s="238"/>
      <c r="J231" s="239">
        <f>ROUND(I231*H231,2)</f>
        <v>0</v>
      </c>
      <c r="K231" s="235" t="s">
        <v>171</v>
      </c>
      <c r="L231" s="240"/>
      <c r="M231" s="241" t="s">
        <v>19</v>
      </c>
      <c r="N231" s="242" t="s">
        <v>41</v>
      </c>
      <c r="O231" s="67"/>
      <c r="P231" s="190">
        <f>O231*H231</f>
        <v>0</v>
      </c>
      <c r="Q231" s="190">
        <v>1.6000000000000001E-4</v>
      </c>
      <c r="R231" s="190">
        <f>Q231*H231</f>
        <v>1.6000000000000001E-3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297</v>
      </c>
      <c r="AT231" s="192" t="s">
        <v>502</v>
      </c>
      <c r="AU231" s="192" t="s">
        <v>79</v>
      </c>
      <c r="AY231" s="20" t="s">
        <v>165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226</v>
      </c>
      <c r="BM231" s="192" t="s">
        <v>7505</v>
      </c>
    </row>
    <row r="232" spans="1:65" s="2" customFormat="1" ht="16.5" customHeight="1">
      <c r="A232" s="37"/>
      <c r="B232" s="38"/>
      <c r="C232" s="233" t="s">
        <v>714</v>
      </c>
      <c r="D232" s="233" t="s">
        <v>502</v>
      </c>
      <c r="E232" s="234" t="s">
        <v>6228</v>
      </c>
      <c r="F232" s="235" t="s">
        <v>6229</v>
      </c>
      <c r="G232" s="236" t="s">
        <v>290</v>
      </c>
      <c r="H232" s="237">
        <v>5</v>
      </c>
      <c r="I232" s="238"/>
      <c r="J232" s="239">
        <f>ROUND(I232*H232,2)</f>
        <v>0</v>
      </c>
      <c r="K232" s="235" t="s">
        <v>171</v>
      </c>
      <c r="L232" s="240"/>
      <c r="M232" s="263" t="s">
        <v>19</v>
      </c>
      <c r="N232" s="264" t="s">
        <v>41</v>
      </c>
      <c r="O232" s="261"/>
      <c r="P232" s="265">
        <f>O232*H232</f>
        <v>0</v>
      </c>
      <c r="Q232" s="265">
        <v>2.3000000000000001E-4</v>
      </c>
      <c r="R232" s="265">
        <f>Q232*H232</f>
        <v>1.15E-3</v>
      </c>
      <c r="S232" s="265">
        <v>0</v>
      </c>
      <c r="T232" s="26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297</v>
      </c>
      <c r="AT232" s="192" t="s">
        <v>502</v>
      </c>
      <c r="AU232" s="192" t="s">
        <v>79</v>
      </c>
      <c r="AY232" s="20" t="s">
        <v>165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226</v>
      </c>
      <c r="BM232" s="192" t="s">
        <v>7506</v>
      </c>
    </row>
    <row r="233" spans="1:65" s="2" customFormat="1" ht="6.95" customHeight="1">
      <c r="A233" s="37"/>
      <c r="B233" s="50"/>
      <c r="C233" s="51"/>
      <c r="D233" s="51"/>
      <c r="E233" s="51"/>
      <c r="F233" s="51"/>
      <c r="G233" s="51"/>
      <c r="H233" s="51"/>
      <c r="I233" s="51"/>
      <c r="J233" s="51"/>
      <c r="K233" s="51"/>
      <c r="L233" s="42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</sheetData>
  <sheetProtection algorithmName="SHA-512" hashValue="VQjKF3BJ8kPXWlhFrXxzBxOGaCl42K6x3O4S4rhW1jCLPIEPrP/+AoZSKVEAQMnoM3GhiPhAzDeqIXAku3DMqA==" saltValue="ScIqH84RqPxEqyRGUZ4R+pj1+kgHFFfY0Emb6gGj5HgOyQ796mnj6Jr9qEn3T8LTYN7hdmhMK+Xb4H9StnN0pw==" spinCount="100000" sheet="1" objects="1" scenarios="1" formatColumns="0" formatRows="0" autoFilter="0"/>
  <autoFilter ref="C81:K23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9" r:id="rId2"/>
    <hyperlink ref="F92" r:id="rId3"/>
    <hyperlink ref="F95" r:id="rId4"/>
    <hyperlink ref="F98" r:id="rId5"/>
    <hyperlink ref="F101" r:id="rId6"/>
    <hyperlink ref="F104" r:id="rId7"/>
    <hyperlink ref="F107" r:id="rId8"/>
    <hyperlink ref="F110" r:id="rId9"/>
    <hyperlink ref="F113" r:id="rId10"/>
    <hyperlink ref="F116" r:id="rId11"/>
    <hyperlink ref="F121" r:id="rId12"/>
    <hyperlink ref="F124" r:id="rId13"/>
    <hyperlink ref="F127" r:id="rId14"/>
    <hyperlink ref="F130" r:id="rId15"/>
    <hyperlink ref="F133" r:id="rId16"/>
    <hyperlink ref="F136" r:id="rId17"/>
    <hyperlink ref="F139" r:id="rId18"/>
    <hyperlink ref="F142" r:id="rId19"/>
    <hyperlink ref="F145" r:id="rId20"/>
    <hyperlink ref="F150" r:id="rId21"/>
    <hyperlink ref="F153" r:id="rId22"/>
    <hyperlink ref="F157" r:id="rId23"/>
    <hyperlink ref="F161" r:id="rId24"/>
    <hyperlink ref="F164" r:id="rId25"/>
    <hyperlink ref="F167" r:id="rId26"/>
    <hyperlink ref="F170" r:id="rId27"/>
    <hyperlink ref="F173" r:id="rId28"/>
    <hyperlink ref="F176" r:id="rId29"/>
    <hyperlink ref="F179" r:id="rId30"/>
    <hyperlink ref="F182" r:id="rId31"/>
    <hyperlink ref="F185" r:id="rId32"/>
    <hyperlink ref="F188" r:id="rId33"/>
    <hyperlink ref="F191" r:id="rId34"/>
    <hyperlink ref="F194" r:id="rId35"/>
    <hyperlink ref="F203" r:id="rId36"/>
    <hyperlink ref="F207" r:id="rId37"/>
    <hyperlink ref="F211" r:id="rId38"/>
    <hyperlink ref="F215" r:id="rId39"/>
    <hyperlink ref="F219" r:id="rId40"/>
    <hyperlink ref="F224" r:id="rId41"/>
    <hyperlink ref="F228" r:id="rId4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73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416" t="str">
        <f>'Rekapitulace stavby'!K6</f>
        <v>RC_STAVEBNÍ ÚPRAVY, PŘÍSTAVBA A NÁSTAVBA STÁVAJÍCÍHO OBJEKTU DOMOVA NARNIE V MORKŮVKÁCH</v>
      </c>
      <c r="F7" s="417"/>
      <c r="G7" s="417"/>
      <c r="H7" s="417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8" t="s">
        <v>7507</v>
      </c>
      <c r="F9" s="419"/>
      <c r="G9" s="419"/>
      <c r="H9" s="419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19. 2. 2024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0" t="str">
        <f>'Rekapitulace stavby'!E14</f>
        <v>Vyplň údaj</v>
      </c>
      <c r="F18" s="421"/>
      <c r="G18" s="421"/>
      <c r="H18" s="421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22" t="s">
        <v>34</v>
      </c>
      <c r="F27" s="422"/>
      <c r="G27" s="422"/>
      <c r="H27" s="42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ROUND(J81,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39</v>
      </c>
      <c r="E33" s="115" t="s">
        <v>40</v>
      </c>
      <c r="F33" s="126">
        <f>ROUND((SUM(BE81:BE111)),  2)</f>
        <v>0</v>
      </c>
      <c r="G33" s="37"/>
      <c r="H33" s="37"/>
      <c r="I33" s="127">
        <v>0.21</v>
      </c>
      <c r="J33" s="126">
        <f>ROUND(((SUM(BE81:BE111))*I33),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41</v>
      </c>
      <c r="F34" s="126">
        <f>ROUND((SUM(BF81:BF111)),  2)</f>
        <v>0</v>
      </c>
      <c r="G34" s="37"/>
      <c r="H34" s="37"/>
      <c r="I34" s="127">
        <v>0.12</v>
      </c>
      <c r="J34" s="126">
        <f>ROUND(((SUM(BF81:BF111))*I34),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42</v>
      </c>
      <c r="F35" s="126">
        <f>ROUND((SUM(BG81:BG111)),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43</v>
      </c>
      <c r="F36" s="126">
        <f>ROUND((SUM(BH81:BH111)),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44</v>
      </c>
      <c r="F37" s="126">
        <f>ROUND((SUM(BI81:BI111)),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23" t="str">
        <f>E7</f>
        <v>RC_STAVEBNÍ ÚPRAVY, PŘÍSTAVBA A NÁSTAVBA STÁVAJÍCÍHO OBJEKTU DOMOVA NARNIE V MORKŮVKÁCH</v>
      </c>
      <c r="F48" s="424"/>
      <c r="G48" s="424"/>
      <c r="H48" s="424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5 - VRN</v>
      </c>
      <c r="F50" s="425"/>
      <c r="G50" s="425"/>
      <c r="H50" s="42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7508</v>
      </c>
      <c r="E60" s="146"/>
      <c r="F60" s="146"/>
      <c r="G60" s="146"/>
      <c r="H60" s="146"/>
      <c r="I60" s="146"/>
      <c r="J60" s="147">
        <f>J82</f>
        <v>0</v>
      </c>
      <c r="K60" s="144"/>
      <c r="L60" s="148"/>
    </row>
    <row r="61" spans="1:47" s="9" customFormat="1" ht="24.95" customHeight="1">
      <c r="B61" s="143"/>
      <c r="C61" s="144"/>
      <c r="D61" s="145" t="s">
        <v>7509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150</v>
      </c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6.25" customHeight="1">
      <c r="A71" s="37"/>
      <c r="B71" s="38"/>
      <c r="C71" s="39"/>
      <c r="D71" s="39"/>
      <c r="E71" s="423" t="str">
        <f>E7</f>
        <v>RC_STAVEBNÍ ÚPRAVY, PŘÍSTAVBA A NÁSTAVBA STÁVAJÍCÍHO OBJEKTU DOMOVA NARNIE V MORKŮVKÁCH</v>
      </c>
      <c r="F71" s="424"/>
      <c r="G71" s="424"/>
      <c r="H71" s="424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109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77" t="str">
        <f>E9</f>
        <v>5 - VRN</v>
      </c>
      <c r="F73" s="425"/>
      <c r="G73" s="425"/>
      <c r="H73" s="425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 xml:space="preserve"> </v>
      </c>
      <c r="G75" s="39"/>
      <c r="H75" s="39"/>
      <c r="I75" s="32" t="s">
        <v>23</v>
      </c>
      <c r="J75" s="62" t="str">
        <f>IF(J12="","",J12)</f>
        <v>19. 2. 2024</v>
      </c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5.2" customHeight="1">
      <c r="A77" s="37"/>
      <c r="B77" s="38"/>
      <c r="C77" s="32" t="s">
        <v>25</v>
      </c>
      <c r="D77" s="39"/>
      <c r="E77" s="39"/>
      <c r="F77" s="30" t="str">
        <f>E15</f>
        <v xml:space="preserve"> </v>
      </c>
      <c r="G77" s="39"/>
      <c r="H77" s="39"/>
      <c r="I77" s="32" t="s">
        <v>30</v>
      </c>
      <c r="J77" s="35" t="str">
        <f>E21</f>
        <v xml:space="preserve"> </v>
      </c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28</v>
      </c>
      <c r="D78" s="39"/>
      <c r="E78" s="39"/>
      <c r="F78" s="30" t="str">
        <f>IF(E18="","",E18)</f>
        <v>Vyplň údaj</v>
      </c>
      <c r="G78" s="39"/>
      <c r="H78" s="39"/>
      <c r="I78" s="32" t="s">
        <v>32</v>
      </c>
      <c r="J78" s="35" t="str">
        <f>E24</f>
        <v xml:space="preserve"> 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54"/>
      <c r="B80" s="155"/>
      <c r="C80" s="156" t="s">
        <v>151</v>
      </c>
      <c r="D80" s="157" t="s">
        <v>54</v>
      </c>
      <c r="E80" s="157" t="s">
        <v>50</v>
      </c>
      <c r="F80" s="157" t="s">
        <v>51</v>
      </c>
      <c r="G80" s="157" t="s">
        <v>152</v>
      </c>
      <c r="H80" s="157" t="s">
        <v>153</v>
      </c>
      <c r="I80" s="157" t="s">
        <v>154</v>
      </c>
      <c r="J80" s="157" t="s">
        <v>113</v>
      </c>
      <c r="K80" s="158" t="s">
        <v>155</v>
      </c>
      <c r="L80" s="159"/>
      <c r="M80" s="71" t="s">
        <v>19</v>
      </c>
      <c r="N80" s="72" t="s">
        <v>39</v>
      </c>
      <c r="O80" s="72" t="s">
        <v>156</v>
      </c>
      <c r="P80" s="72" t="s">
        <v>157</v>
      </c>
      <c r="Q80" s="72" t="s">
        <v>158</v>
      </c>
      <c r="R80" s="72" t="s">
        <v>159</v>
      </c>
      <c r="S80" s="72" t="s">
        <v>160</v>
      </c>
      <c r="T80" s="73" t="s">
        <v>161</v>
      </c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</row>
    <row r="81" spans="1:65" s="2" customFormat="1" ht="22.9" customHeight="1">
      <c r="A81" s="37"/>
      <c r="B81" s="38"/>
      <c r="C81" s="78" t="s">
        <v>162</v>
      </c>
      <c r="D81" s="39"/>
      <c r="E81" s="39"/>
      <c r="F81" s="39"/>
      <c r="G81" s="39"/>
      <c r="H81" s="39"/>
      <c r="I81" s="39"/>
      <c r="J81" s="160">
        <f>BK81</f>
        <v>0</v>
      </c>
      <c r="K81" s="39"/>
      <c r="L81" s="42"/>
      <c r="M81" s="74"/>
      <c r="N81" s="161"/>
      <c r="O81" s="75"/>
      <c r="P81" s="162">
        <f>P82+P93</f>
        <v>0</v>
      </c>
      <c r="Q81" s="75"/>
      <c r="R81" s="162">
        <f>R82+R93</f>
        <v>0</v>
      </c>
      <c r="S81" s="75"/>
      <c r="T81" s="163">
        <f>T82+T93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68</v>
      </c>
      <c r="AU81" s="20" t="s">
        <v>114</v>
      </c>
      <c r="BK81" s="164">
        <f>BK82+BK93</f>
        <v>0</v>
      </c>
    </row>
    <row r="82" spans="1:65" s="12" customFormat="1" ht="25.9" customHeight="1">
      <c r="B82" s="165"/>
      <c r="C82" s="166"/>
      <c r="D82" s="167" t="s">
        <v>68</v>
      </c>
      <c r="E82" s="168" t="s">
        <v>106</v>
      </c>
      <c r="F82" s="168" t="s">
        <v>7510</v>
      </c>
      <c r="G82" s="166"/>
      <c r="H82" s="166"/>
      <c r="I82" s="169"/>
      <c r="J82" s="170">
        <f>BK82</f>
        <v>0</v>
      </c>
      <c r="K82" s="166"/>
      <c r="L82" s="171"/>
      <c r="M82" s="172"/>
      <c r="N82" s="173"/>
      <c r="O82" s="173"/>
      <c r="P82" s="174">
        <f>SUM(P83:P92)</f>
        <v>0</v>
      </c>
      <c r="Q82" s="173"/>
      <c r="R82" s="174">
        <f>SUM(R83:R92)</f>
        <v>0</v>
      </c>
      <c r="S82" s="173"/>
      <c r="T82" s="175">
        <f>SUM(T83:T92)</f>
        <v>0</v>
      </c>
      <c r="AR82" s="176" t="s">
        <v>91</v>
      </c>
      <c r="AT82" s="177" t="s">
        <v>68</v>
      </c>
      <c r="AU82" s="177" t="s">
        <v>69</v>
      </c>
      <c r="AY82" s="176" t="s">
        <v>165</v>
      </c>
      <c r="BK82" s="178">
        <f>SUM(BK83:BK92)</f>
        <v>0</v>
      </c>
    </row>
    <row r="83" spans="1:65" s="2" customFormat="1" ht="16.5" customHeight="1">
      <c r="A83" s="37"/>
      <c r="B83" s="38"/>
      <c r="C83" s="181" t="s">
        <v>73</v>
      </c>
      <c r="D83" s="181" t="s">
        <v>167</v>
      </c>
      <c r="E83" s="182" t="s">
        <v>7511</v>
      </c>
      <c r="F83" s="183" t="s">
        <v>7512</v>
      </c>
      <c r="G83" s="184" t="s">
        <v>3143</v>
      </c>
      <c r="H83" s="185">
        <v>1</v>
      </c>
      <c r="I83" s="186"/>
      <c r="J83" s="187">
        <f>ROUND(I83*H83,2)</f>
        <v>0</v>
      </c>
      <c r="K83" s="183" t="s">
        <v>531</v>
      </c>
      <c r="L83" s="42"/>
      <c r="M83" s="188" t="s">
        <v>19</v>
      </c>
      <c r="N83" s="189" t="s">
        <v>41</v>
      </c>
      <c r="O83" s="67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92" t="s">
        <v>88</v>
      </c>
      <c r="AT83" s="192" t="s">
        <v>167</v>
      </c>
      <c r="AU83" s="192" t="s">
        <v>73</v>
      </c>
      <c r="AY83" s="20" t="s">
        <v>165</v>
      </c>
      <c r="BE83" s="193">
        <f>IF(N83="základní",J83,0)</f>
        <v>0</v>
      </c>
      <c r="BF83" s="193">
        <f>IF(N83="snížená",J83,0)</f>
        <v>0</v>
      </c>
      <c r="BG83" s="193">
        <f>IF(N83="zákl. přenesená",J83,0)</f>
        <v>0</v>
      </c>
      <c r="BH83" s="193">
        <f>IF(N83="sníž. přenesená",J83,0)</f>
        <v>0</v>
      </c>
      <c r="BI83" s="193">
        <f>IF(N83="nulová",J83,0)</f>
        <v>0</v>
      </c>
      <c r="BJ83" s="20" t="s">
        <v>79</v>
      </c>
      <c r="BK83" s="193">
        <f>ROUND(I83*H83,2)</f>
        <v>0</v>
      </c>
      <c r="BL83" s="20" t="s">
        <v>88</v>
      </c>
      <c r="BM83" s="192" t="s">
        <v>7513</v>
      </c>
    </row>
    <row r="84" spans="1:65" s="2" customFormat="1" ht="37.9" customHeight="1">
      <c r="A84" s="37"/>
      <c r="B84" s="38"/>
      <c r="C84" s="181" t="s">
        <v>79</v>
      </c>
      <c r="D84" s="181" t="s">
        <v>167</v>
      </c>
      <c r="E84" s="182" t="s">
        <v>7514</v>
      </c>
      <c r="F84" s="183" t="s">
        <v>7515</v>
      </c>
      <c r="G84" s="184" t="s">
        <v>3143</v>
      </c>
      <c r="H84" s="185">
        <v>1</v>
      </c>
      <c r="I84" s="186"/>
      <c r="J84" s="187">
        <f>ROUND(I84*H84,2)</f>
        <v>0</v>
      </c>
      <c r="K84" s="183" t="s">
        <v>531</v>
      </c>
      <c r="L84" s="42"/>
      <c r="M84" s="188" t="s">
        <v>19</v>
      </c>
      <c r="N84" s="189" t="s">
        <v>41</v>
      </c>
      <c r="O84" s="67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92" t="s">
        <v>88</v>
      </c>
      <c r="AT84" s="192" t="s">
        <v>167</v>
      </c>
      <c r="AU84" s="192" t="s">
        <v>73</v>
      </c>
      <c r="AY84" s="20" t="s">
        <v>165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20" t="s">
        <v>79</v>
      </c>
      <c r="BK84" s="193">
        <f>ROUND(I84*H84,2)</f>
        <v>0</v>
      </c>
      <c r="BL84" s="20" t="s">
        <v>88</v>
      </c>
      <c r="BM84" s="192" t="s">
        <v>7516</v>
      </c>
    </row>
    <row r="85" spans="1:65" s="2" customFormat="1" ht="16.5" customHeight="1">
      <c r="A85" s="37"/>
      <c r="B85" s="38"/>
      <c r="C85" s="181" t="s">
        <v>85</v>
      </c>
      <c r="D85" s="181" t="s">
        <v>167</v>
      </c>
      <c r="E85" s="182" t="s">
        <v>7517</v>
      </c>
      <c r="F85" s="183" t="s">
        <v>7518</v>
      </c>
      <c r="G85" s="184" t="s">
        <v>3143</v>
      </c>
      <c r="H85" s="185">
        <v>1</v>
      </c>
      <c r="I85" s="186"/>
      <c r="J85" s="187">
        <f>ROUND(I85*H85,2)</f>
        <v>0</v>
      </c>
      <c r="K85" s="183" t="s">
        <v>531</v>
      </c>
      <c r="L85" s="42"/>
      <c r="M85" s="188" t="s">
        <v>19</v>
      </c>
      <c r="N85" s="189" t="s">
        <v>41</v>
      </c>
      <c r="O85" s="67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2" t="s">
        <v>88</v>
      </c>
      <c r="AT85" s="192" t="s">
        <v>167</v>
      </c>
      <c r="AU85" s="192" t="s">
        <v>73</v>
      </c>
      <c r="AY85" s="20" t="s">
        <v>165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20" t="s">
        <v>79</v>
      </c>
      <c r="BK85" s="193">
        <f>ROUND(I85*H85,2)</f>
        <v>0</v>
      </c>
      <c r="BL85" s="20" t="s">
        <v>88</v>
      </c>
      <c r="BM85" s="192" t="s">
        <v>7519</v>
      </c>
    </row>
    <row r="86" spans="1:65" s="2" customFormat="1" ht="117">
      <c r="A86" s="37"/>
      <c r="B86" s="38"/>
      <c r="C86" s="39"/>
      <c r="D86" s="201" t="s">
        <v>353</v>
      </c>
      <c r="E86" s="39"/>
      <c r="F86" s="232" t="s">
        <v>7520</v>
      </c>
      <c r="G86" s="39"/>
      <c r="H86" s="39"/>
      <c r="I86" s="196"/>
      <c r="J86" s="39"/>
      <c r="K86" s="39"/>
      <c r="L86" s="42"/>
      <c r="M86" s="197"/>
      <c r="N86" s="198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353</v>
      </c>
      <c r="AU86" s="20" t="s">
        <v>73</v>
      </c>
    </row>
    <row r="87" spans="1:65" s="2" customFormat="1" ht="37.9" customHeight="1">
      <c r="A87" s="37"/>
      <c r="B87" s="38"/>
      <c r="C87" s="181" t="s">
        <v>88</v>
      </c>
      <c r="D87" s="181" t="s">
        <v>167</v>
      </c>
      <c r="E87" s="182" t="s">
        <v>7521</v>
      </c>
      <c r="F87" s="183" t="s">
        <v>7522</v>
      </c>
      <c r="G87" s="184" t="s">
        <v>3143</v>
      </c>
      <c r="H87" s="185">
        <v>1</v>
      </c>
      <c r="I87" s="186"/>
      <c r="J87" s="187">
        <f>ROUND(I87*H87,2)</f>
        <v>0</v>
      </c>
      <c r="K87" s="183" t="s">
        <v>531</v>
      </c>
      <c r="L87" s="42"/>
      <c r="M87" s="188" t="s">
        <v>19</v>
      </c>
      <c r="N87" s="189" t="s">
        <v>41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2" t="s">
        <v>88</v>
      </c>
      <c r="AT87" s="192" t="s">
        <v>167</v>
      </c>
      <c r="AU87" s="192" t="s">
        <v>73</v>
      </c>
      <c r="AY87" s="20" t="s">
        <v>165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0" t="s">
        <v>79</v>
      </c>
      <c r="BK87" s="193">
        <f>ROUND(I87*H87,2)</f>
        <v>0</v>
      </c>
      <c r="BL87" s="20" t="s">
        <v>88</v>
      </c>
      <c r="BM87" s="192" t="s">
        <v>7523</v>
      </c>
    </row>
    <row r="88" spans="1:65" s="2" customFormat="1" ht="58.5">
      <c r="A88" s="37"/>
      <c r="B88" s="38"/>
      <c r="C88" s="39"/>
      <c r="D88" s="201" t="s">
        <v>353</v>
      </c>
      <c r="E88" s="39"/>
      <c r="F88" s="232" t="s">
        <v>7524</v>
      </c>
      <c r="G88" s="39"/>
      <c r="H88" s="39"/>
      <c r="I88" s="196"/>
      <c r="J88" s="39"/>
      <c r="K88" s="39"/>
      <c r="L88" s="42"/>
      <c r="M88" s="197"/>
      <c r="N88" s="19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353</v>
      </c>
      <c r="AU88" s="20" t="s">
        <v>73</v>
      </c>
    </row>
    <row r="89" spans="1:65" s="2" customFormat="1" ht="24.2" customHeight="1">
      <c r="A89" s="37"/>
      <c r="B89" s="38"/>
      <c r="C89" s="181" t="s">
        <v>91</v>
      </c>
      <c r="D89" s="181" t="s">
        <v>167</v>
      </c>
      <c r="E89" s="182" t="s">
        <v>7525</v>
      </c>
      <c r="F89" s="183" t="s">
        <v>7526</v>
      </c>
      <c r="G89" s="184" t="s">
        <v>3143</v>
      </c>
      <c r="H89" s="185">
        <v>1</v>
      </c>
      <c r="I89" s="186"/>
      <c r="J89" s="187">
        <f>ROUND(I89*H89,2)</f>
        <v>0</v>
      </c>
      <c r="K89" s="183" t="s">
        <v>531</v>
      </c>
      <c r="L89" s="42"/>
      <c r="M89" s="188" t="s">
        <v>19</v>
      </c>
      <c r="N89" s="189" t="s">
        <v>41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88</v>
      </c>
      <c r="AT89" s="192" t="s">
        <v>167</v>
      </c>
      <c r="AU89" s="192" t="s">
        <v>73</v>
      </c>
      <c r="AY89" s="20" t="s">
        <v>165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79</v>
      </c>
      <c r="BK89" s="193">
        <f>ROUND(I89*H89,2)</f>
        <v>0</v>
      </c>
      <c r="BL89" s="20" t="s">
        <v>88</v>
      </c>
      <c r="BM89" s="192" t="s">
        <v>7527</v>
      </c>
    </row>
    <row r="90" spans="1:65" s="2" customFormat="1" ht="58.5">
      <c r="A90" s="37"/>
      <c r="B90" s="38"/>
      <c r="C90" s="39"/>
      <c r="D90" s="201" t="s">
        <v>353</v>
      </c>
      <c r="E90" s="39"/>
      <c r="F90" s="232" t="s">
        <v>7528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353</v>
      </c>
      <c r="AU90" s="20" t="s">
        <v>73</v>
      </c>
    </row>
    <row r="91" spans="1:65" s="2" customFormat="1" ht="24.2" customHeight="1">
      <c r="A91" s="37"/>
      <c r="B91" s="38"/>
      <c r="C91" s="181" t="s">
        <v>94</v>
      </c>
      <c r="D91" s="181" t="s">
        <v>167</v>
      </c>
      <c r="E91" s="182" t="s">
        <v>7529</v>
      </c>
      <c r="F91" s="183" t="s">
        <v>7530</v>
      </c>
      <c r="G91" s="184" t="s">
        <v>3143</v>
      </c>
      <c r="H91" s="185">
        <v>1</v>
      </c>
      <c r="I91" s="186"/>
      <c r="J91" s="187">
        <f>ROUND(I91*H91,2)</f>
        <v>0</v>
      </c>
      <c r="K91" s="183" t="s">
        <v>531</v>
      </c>
      <c r="L91" s="42"/>
      <c r="M91" s="188" t="s">
        <v>19</v>
      </c>
      <c r="N91" s="189" t="s">
        <v>41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88</v>
      </c>
      <c r="AT91" s="192" t="s">
        <v>167</v>
      </c>
      <c r="AU91" s="192" t="s">
        <v>73</v>
      </c>
      <c r="AY91" s="20" t="s">
        <v>165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79</v>
      </c>
      <c r="BK91" s="193">
        <f>ROUND(I91*H91,2)</f>
        <v>0</v>
      </c>
      <c r="BL91" s="20" t="s">
        <v>88</v>
      </c>
      <c r="BM91" s="192" t="s">
        <v>7531</v>
      </c>
    </row>
    <row r="92" spans="1:65" s="2" customFormat="1" ht="21.75" customHeight="1">
      <c r="A92" s="37"/>
      <c r="B92" s="38"/>
      <c r="C92" s="181" t="s">
        <v>97</v>
      </c>
      <c r="D92" s="181" t="s">
        <v>167</v>
      </c>
      <c r="E92" s="182" t="s">
        <v>7532</v>
      </c>
      <c r="F92" s="183" t="s">
        <v>7533</v>
      </c>
      <c r="G92" s="184" t="s">
        <v>3143</v>
      </c>
      <c r="H92" s="185">
        <v>1</v>
      </c>
      <c r="I92" s="186"/>
      <c r="J92" s="187">
        <f>ROUND(I92*H92,2)</f>
        <v>0</v>
      </c>
      <c r="K92" s="183" t="s">
        <v>531</v>
      </c>
      <c r="L92" s="42"/>
      <c r="M92" s="188" t="s">
        <v>19</v>
      </c>
      <c r="N92" s="189" t="s">
        <v>41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88</v>
      </c>
      <c r="AT92" s="192" t="s">
        <v>167</v>
      </c>
      <c r="AU92" s="192" t="s">
        <v>73</v>
      </c>
      <c r="AY92" s="20" t="s">
        <v>165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79</v>
      </c>
      <c r="BK92" s="193">
        <f>ROUND(I92*H92,2)</f>
        <v>0</v>
      </c>
      <c r="BL92" s="20" t="s">
        <v>88</v>
      </c>
      <c r="BM92" s="192" t="s">
        <v>7534</v>
      </c>
    </row>
    <row r="93" spans="1:65" s="12" customFormat="1" ht="25.9" customHeight="1">
      <c r="B93" s="165"/>
      <c r="C93" s="166"/>
      <c r="D93" s="167" t="s">
        <v>68</v>
      </c>
      <c r="E93" s="168" t="s">
        <v>7535</v>
      </c>
      <c r="F93" s="168" t="s">
        <v>6632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SUM(P94:P111)</f>
        <v>0</v>
      </c>
      <c r="Q93" s="173"/>
      <c r="R93" s="174">
        <f>SUM(R94:R111)</f>
        <v>0</v>
      </c>
      <c r="S93" s="173"/>
      <c r="T93" s="175">
        <f>SUM(T94:T111)</f>
        <v>0</v>
      </c>
      <c r="AR93" s="176" t="s">
        <v>91</v>
      </c>
      <c r="AT93" s="177" t="s">
        <v>68</v>
      </c>
      <c r="AU93" s="177" t="s">
        <v>69</v>
      </c>
      <c r="AY93" s="176" t="s">
        <v>165</v>
      </c>
      <c r="BK93" s="178">
        <f>SUM(BK94:BK111)</f>
        <v>0</v>
      </c>
    </row>
    <row r="94" spans="1:65" s="2" customFormat="1" ht="33" customHeight="1">
      <c r="A94" s="37"/>
      <c r="B94" s="38"/>
      <c r="C94" s="181" t="s">
        <v>192</v>
      </c>
      <c r="D94" s="181" t="s">
        <v>167</v>
      </c>
      <c r="E94" s="182" t="s">
        <v>7536</v>
      </c>
      <c r="F94" s="183" t="s">
        <v>7537</v>
      </c>
      <c r="G94" s="184" t="s">
        <v>3143</v>
      </c>
      <c r="H94" s="185">
        <v>1</v>
      </c>
      <c r="I94" s="186"/>
      <c r="J94" s="187">
        <f>ROUND(I94*H94,2)</f>
        <v>0</v>
      </c>
      <c r="K94" s="183" t="s">
        <v>531</v>
      </c>
      <c r="L94" s="42"/>
      <c r="M94" s="188" t="s">
        <v>19</v>
      </c>
      <c r="N94" s="189" t="s">
        <v>41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88</v>
      </c>
      <c r="AT94" s="192" t="s">
        <v>167</v>
      </c>
      <c r="AU94" s="192" t="s">
        <v>73</v>
      </c>
      <c r="AY94" s="20" t="s">
        <v>165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79</v>
      </c>
      <c r="BK94" s="193">
        <f>ROUND(I94*H94,2)</f>
        <v>0</v>
      </c>
      <c r="BL94" s="20" t="s">
        <v>88</v>
      </c>
      <c r="BM94" s="192" t="s">
        <v>7538</v>
      </c>
    </row>
    <row r="95" spans="1:65" s="2" customFormat="1" ht="33" customHeight="1">
      <c r="A95" s="37"/>
      <c r="B95" s="38"/>
      <c r="C95" s="181" t="s">
        <v>211</v>
      </c>
      <c r="D95" s="181" t="s">
        <v>167</v>
      </c>
      <c r="E95" s="182" t="s">
        <v>7539</v>
      </c>
      <c r="F95" s="183" t="s">
        <v>7540</v>
      </c>
      <c r="G95" s="184" t="s">
        <v>3143</v>
      </c>
      <c r="H95" s="185">
        <v>1</v>
      </c>
      <c r="I95" s="186"/>
      <c r="J95" s="187">
        <f>ROUND(I95*H95,2)</f>
        <v>0</v>
      </c>
      <c r="K95" s="183" t="s">
        <v>531</v>
      </c>
      <c r="L95" s="42"/>
      <c r="M95" s="188" t="s">
        <v>19</v>
      </c>
      <c r="N95" s="189" t="s">
        <v>41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88</v>
      </c>
      <c r="AT95" s="192" t="s">
        <v>167</v>
      </c>
      <c r="AU95" s="192" t="s">
        <v>73</v>
      </c>
      <c r="AY95" s="20" t="s">
        <v>165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79</v>
      </c>
      <c r="BK95" s="193">
        <f>ROUND(I95*H95,2)</f>
        <v>0</v>
      </c>
      <c r="BL95" s="20" t="s">
        <v>88</v>
      </c>
      <c r="BM95" s="192" t="s">
        <v>7541</v>
      </c>
    </row>
    <row r="96" spans="1:65" s="2" customFormat="1" ht="19.5">
      <c r="A96" s="37"/>
      <c r="B96" s="38"/>
      <c r="C96" s="39"/>
      <c r="D96" s="201" t="s">
        <v>353</v>
      </c>
      <c r="E96" s="39"/>
      <c r="F96" s="232" t="s">
        <v>7542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353</v>
      </c>
      <c r="AU96" s="20" t="s">
        <v>73</v>
      </c>
    </row>
    <row r="97" spans="1:65" s="2" customFormat="1" ht="37.9" customHeight="1">
      <c r="A97" s="37"/>
      <c r="B97" s="38"/>
      <c r="C97" s="181" t="s">
        <v>202</v>
      </c>
      <c r="D97" s="181" t="s">
        <v>167</v>
      </c>
      <c r="E97" s="182" t="s">
        <v>7543</v>
      </c>
      <c r="F97" s="183" t="s">
        <v>7544</v>
      </c>
      <c r="G97" s="184" t="s">
        <v>3143</v>
      </c>
      <c r="H97" s="185">
        <v>1</v>
      </c>
      <c r="I97" s="186"/>
      <c r="J97" s="187">
        <f>ROUND(I97*H97,2)</f>
        <v>0</v>
      </c>
      <c r="K97" s="183" t="s">
        <v>531</v>
      </c>
      <c r="L97" s="42"/>
      <c r="M97" s="188" t="s">
        <v>19</v>
      </c>
      <c r="N97" s="189" t="s">
        <v>41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88</v>
      </c>
      <c r="AT97" s="192" t="s">
        <v>167</v>
      </c>
      <c r="AU97" s="192" t="s">
        <v>73</v>
      </c>
      <c r="AY97" s="20" t="s">
        <v>165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79</v>
      </c>
      <c r="BK97" s="193">
        <f>ROUND(I97*H97,2)</f>
        <v>0</v>
      </c>
      <c r="BL97" s="20" t="s">
        <v>88</v>
      </c>
      <c r="BM97" s="192" t="s">
        <v>7545</v>
      </c>
    </row>
    <row r="98" spans="1:65" s="2" customFormat="1" ht="16.5" customHeight="1">
      <c r="A98" s="37"/>
      <c r="B98" s="38"/>
      <c r="C98" s="181" t="s">
        <v>223</v>
      </c>
      <c r="D98" s="181" t="s">
        <v>167</v>
      </c>
      <c r="E98" s="182" t="s">
        <v>7546</v>
      </c>
      <c r="F98" s="183" t="s">
        <v>7547</v>
      </c>
      <c r="G98" s="184" t="s">
        <v>3143</v>
      </c>
      <c r="H98" s="185">
        <v>1</v>
      </c>
      <c r="I98" s="186"/>
      <c r="J98" s="187">
        <f>ROUND(I98*H98,2)</f>
        <v>0</v>
      </c>
      <c r="K98" s="183" t="s">
        <v>531</v>
      </c>
      <c r="L98" s="42"/>
      <c r="M98" s="188" t="s">
        <v>19</v>
      </c>
      <c r="N98" s="189" t="s">
        <v>41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88</v>
      </c>
      <c r="AT98" s="192" t="s">
        <v>167</v>
      </c>
      <c r="AU98" s="192" t="s">
        <v>73</v>
      </c>
      <c r="AY98" s="20" t="s">
        <v>165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88</v>
      </c>
      <c r="BM98" s="192" t="s">
        <v>7548</v>
      </c>
    </row>
    <row r="99" spans="1:65" s="2" customFormat="1" ht="48.75">
      <c r="A99" s="37"/>
      <c r="B99" s="38"/>
      <c r="C99" s="39"/>
      <c r="D99" s="201" t="s">
        <v>353</v>
      </c>
      <c r="E99" s="39"/>
      <c r="F99" s="232" t="s">
        <v>7549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353</v>
      </c>
      <c r="AU99" s="20" t="s">
        <v>73</v>
      </c>
    </row>
    <row r="100" spans="1:65" s="2" customFormat="1" ht="24.2" customHeight="1">
      <c r="A100" s="37"/>
      <c r="B100" s="38"/>
      <c r="C100" s="181" t="s">
        <v>8</v>
      </c>
      <c r="D100" s="181" t="s">
        <v>167</v>
      </c>
      <c r="E100" s="182" t="s">
        <v>7550</v>
      </c>
      <c r="F100" s="183" t="s">
        <v>7551</v>
      </c>
      <c r="G100" s="184" t="s">
        <v>3143</v>
      </c>
      <c r="H100" s="185">
        <v>1</v>
      </c>
      <c r="I100" s="186"/>
      <c r="J100" s="187">
        <f>ROUND(I100*H100,2)</f>
        <v>0</v>
      </c>
      <c r="K100" s="183" t="s">
        <v>531</v>
      </c>
      <c r="L100" s="42"/>
      <c r="M100" s="188" t="s">
        <v>19</v>
      </c>
      <c r="N100" s="189" t="s">
        <v>41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88</v>
      </c>
      <c r="AT100" s="192" t="s">
        <v>167</v>
      </c>
      <c r="AU100" s="192" t="s">
        <v>73</v>
      </c>
      <c r="AY100" s="20" t="s">
        <v>165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79</v>
      </c>
      <c r="BK100" s="193">
        <f>ROUND(I100*H100,2)</f>
        <v>0</v>
      </c>
      <c r="BL100" s="20" t="s">
        <v>88</v>
      </c>
      <c r="BM100" s="192" t="s">
        <v>7552</v>
      </c>
    </row>
    <row r="101" spans="1:65" s="2" customFormat="1" ht="21.75" customHeight="1">
      <c r="A101" s="37"/>
      <c r="B101" s="38"/>
      <c r="C101" s="181" t="s">
        <v>240</v>
      </c>
      <c r="D101" s="181" t="s">
        <v>167</v>
      </c>
      <c r="E101" s="182" t="s">
        <v>7553</v>
      </c>
      <c r="F101" s="183" t="s">
        <v>7554</v>
      </c>
      <c r="G101" s="184" t="s">
        <v>3143</v>
      </c>
      <c r="H101" s="185">
        <v>1</v>
      </c>
      <c r="I101" s="186"/>
      <c r="J101" s="187">
        <f>ROUND(I101*H101,2)</f>
        <v>0</v>
      </c>
      <c r="K101" s="183" t="s">
        <v>531</v>
      </c>
      <c r="L101" s="42"/>
      <c r="M101" s="188" t="s">
        <v>19</v>
      </c>
      <c r="N101" s="189" t="s">
        <v>41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88</v>
      </c>
      <c r="AT101" s="192" t="s">
        <v>167</v>
      </c>
      <c r="AU101" s="192" t="s">
        <v>73</v>
      </c>
      <c r="AY101" s="20" t="s">
        <v>165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79</v>
      </c>
      <c r="BK101" s="193">
        <f>ROUND(I101*H101,2)</f>
        <v>0</v>
      </c>
      <c r="BL101" s="20" t="s">
        <v>88</v>
      </c>
      <c r="BM101" s="192" t="s">
        <v>7555</v>
      </c>
    </row>
    <row r="102" spans="1:65" s="2" customFormat="1" ht="44.25" customHeight="1">
      <c r="A102" s="37"/>
      <c r="B102" s="38"/>
      <c r="C102" s="181" t="s">
        <v>214</v>
      </c>
      <c r="D102" s="181" t="s">
        <v>167</v>
      </c>
      <c r="E102" s="182" t="s">
        <v>7556</v>
      </c>
      <c r="F102" s="183" t="s">
        <v>7557</v>
      </c>
      <c r="G102" s="184" t="s">
        <v>3143</v>
      </c>
      <c r="H102" s="185">
        <v>1</v>
      </c>
      <c r="I102" s="186"/>
      <c r="J102" s="187">
        <f>ROUND(I102*H102,2)</f>
        <v>0</v>
      </c>
      <c r="K102" s="183" t="s">
        <v>531</v>
      </c>
      <c r="L102" s="42"/>
      <c r="M102" s="188" t="s">
        <v>19</v>
      </c>
      <c r="N102" s="189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88</v>
      </c>
      <c r="AT102" s="192" t="s">
        <v>167</v>
      </c>
      <c r="AU102" s="192" t="s">
        <v>73</v>
      </c>
      <c r="AY102" s="20" t="s">
        <v>165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79</v>
      </c>
      <c r="BK102" s="193">
        <f>ROUND(I102*H102,2)</f>
        <v>0</v>
      </c>
      <c r="BL102" s="20" t="s">
        <v>88</v>
      </c>
      <c r="BM102" s="192" t="s">
        <v>7558</v>
      </c>
    </row>
    <row r="103" spans="1:65" s="2" customFormat="1" ht="58.5">
      <c r="A103" s="37"/>
      <c r="B103" s="38"/>
      <c r="C103" s="39"/>
      <c r="D103" s="201" t="s">
        <v>353</v>
      </c>
      <c r="E103" s="39"/>
      <c r="F103" s="232" t="s">
        <v>7559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353</v>
      </c>
      <c r="AU103" s="20" t="s">
        <v>73</v>
      </c>
    </row>
    <row r="104" spans="1:65" s="2" customFormat="1" ht="24.2" customHeight="1">
      <c r="A104" s="37"/>
      <c r="B104" s="38"/>
      <c r="C104" s="181" t="s">
        <v>238</v>
      </c>
      <c r="D104" s="181" t="s">
        <v>167</v>
      </c>
      <c r="E104" s="182" t="s">
        <v>7560</v>
      </c>
      <c r="F104" s="183" t="s">
        <v>7561</v>
      </c>
      <c r="G104" s="184" t="s">
        <v>3143</v>
      </c>
      <c r="H104" s="185">
        <v>1</v>
      </c>
      <c r="I104" s="186"/>
      <c r="J104" s="187">
        <f>ROUND(I104*H104,2)</f>
        <v>0</v>
      </c>
      <c r="K104" s="183" t="s">
        <v>531</v>
      </c>
      <c r="L104" s="42"/>
      <c r="M104" s="188" t="s">
        <v>19</v>
      </c>
      <c r="N104" s="189" t="s">
        <v>41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88</v>
      </c>
      <c r="AT104" s="192" t="s">
        <v>167</v>
      </c>
      <c r="AU104" s="192" t="s">
        <v>73</v>
      </c>
      <c r="AY104" s="20" t="s">
        <v>165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88</v>
      </c>
      <c r="BM104" s="192" t="s">
        <v>7562</v>
      </c>
    </row>
    <row r="105" spans="1:65" s="2" customFormat="1" ht="16.5" customHeight="1">
      <c r="A105" s="37"/>
      <c r="B105" s="38"/>
      <c r="C105" s="181" t="s">
        <v>226</v>
      </c>
      <c r="D105" s="181" t="s">
        <v>167</v>
      </c>
      <c r="E105" s="182" t="s">
        <v>7563</v>
      </c>
      <c r="F105" s="183" t="s">
        <v>7564</v>
      </c>
      <c r="G105" s="184" t="s">
        <v>3143</v>
      </c>
      <c r="H105" s="185">
        <v>1</v>
      </c>
      <c r="I105" s="186"/>
      <c r="J105" s="187">
        <f>ROUND(I105*H105,2)</f>
        <v>0</v>
      </c>
      <c r="K105" s="183" t="s">
        <v>531</v>
      </c>
      <c r="L105" s="42"/>
      <c r="M105" s="188" t="s">
        <v>19</v>
      </c>
      <c r="N105" s="189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88</v>
      </c>
      <c r="AT105" s="192" t="s">
        <v>167</v>
      </c>
      <c r="AU105" s="192" t="s">
        <v>73</v>
      </c>
      <c r="AY105" s="20" t="s">
        <v>165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79</v>
      </c>
      <c r="BK105" s="193">
        <f>ROUND(I105*H105,2)</f>
        <v>0</v>
      </c>
      <c r="BL105" s="20" t="s">
        <v>88</v>
      </c>
      <c r="BM105" s="192" t="s">
        <v>7565</v>
      </c>
    </row>
    <row r="106" spans="1:65" s="2" customFormat="1" ht="37.9" customHeight="1">
      <c r="A106" s="37"/>
      <c r="B106" s="38"/>
      <c r="C106" s="181" t="s">
        <v>269</v>
      </c>
      <c r="D106" s="181" t="s">
        <v>167</v>
      </c>
      <c r="E106" s="182" t="s">
        <v>7566</v>
      </c>
      <c r="F106" s="183" t="s">
        <v>7567</v>
      </c>
      <c r="G106" s="184" t="s">
        <v>3143</v>
      </c>
      <c r="H106" s="185">
        <v>1</v>
      </c>
      <c r="I106" s="186"/>
      <c r="J106" s="187">
        <f>ROUND(I106*H106,2)</f>
        <v>0</v>
      </c>
      <c r="K106" s="183" t="s">
        <v>531</v>
      </c>
      <c r="L106" s="42"/>
      <c r="M106" s="188" t="s">
        <v>19</v>
      </c>
      <c r="N106" s="189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88</v>
      </c>
      <c r="AT106" s="192" t="s">
        <v>167</v>
      </c>
      <c r="AU106" s="192" t="s">
        <v>73</v>
      </c>
      <c r="AY106" s="20" t="s">
        <v>165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88</v>
      </c>
      <c r="BM106" s="192" t="s">
        <v>7568</v>
      </c>
    </row>
    <row r="107" spans="1:65" s="2" customFormat="1" ht="33" customHeight="1">
      <c r="A107" s="37"/>
      <c r="B107" s="38"/>
      <c r="C107" s="181" t="s">
        <v>281</v>
      </c>
      <c r="D107" s="181" t="s">
        <v>167</v>
      </c>
      <c r="E107" s="182" t="s">
        <v>7569</v>
      </c>
      <c r="F107" s="183" t="s">
        <v>7570</v>
      </c>
      <c r="G107" s="184" t="s">
        <v>3143</v>
      </c>
      <c r="H107" s="185">
        <v>1</v>
      </c>
      <c r="I107" s="186"/>
      <c r="J107" s="187">
        <f>ROUND(I107*H107,2)</f>
        <v>0</v>
      </c>
      <c r="K107" s="183" t="s">
        <v>531</v>
      </c>
      <c r="L107" s="42"/>
      <c r="M107" s="188" t="s">
        <v>19</v>
      </c>
      <c r="N107" s="189" t="s">
        <v>41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88</v>
      </c>
      <c r="AT107" s="192" t="s">
        <v>167</v>
      </c>
      <c r="AU107" s="192" t="s">
        <v>73</v>
      </c>
      <c r="AY107" s="20" t="s">
        <v>165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79</v>
      </c>
      <c r="BK107" s="193">
        <f>ROUND(I107*H107,2)</f>
        <v>0</v>
      </c>
      <c r="BL107" s="20" t="s">
        <v>88</v>
      </c>
      <c r="BM107" s="192" t="s">
        <v>7571</v>
      </c>
    </row>
    <row r="108" spans="1:65" s="2" customFormat="1" ht="97.5">
      <c r="A108" s="37"/>
      <c r="B108" s="38"/>
      <c r="C108" s="39"/>
      <c r="D108" s="201" t="s">
        <v>353</v>
      </c>
      <c r="E108" s="39"/>
      <c r="F108" s="232" t="s">
        <v>7572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353</v>
      </c>
      <c r="AU108" s="20" t="s">
        <v>73</v>
      </c>
    </row>
    <row r="109" spans="1:65" s="2" customFormat="1" ht="62.65" customHeight="1">
      <c r="A109" s="37"/>
      <c r="B109" s="38"/>
      <c r="C109" s="181" t="s">
        <v>287</v>
      </c>
      <c r="D109" s="181" t="s">
        <v>167</v>
      </c>
      <c r="E109" s="182" t="s">
        <v>7573</v>
      </c>
      <c r="F109" s="183" t="s">
        <v>7574</v>
      </c>
      <c r="G109" s="184" t="s">
        <v>3143</v>
      </c>
      <c r="H109" s="185">
        <v>1</v>
      </c>
      <c r="I109" s="186"/>
      <c r="J109" s="187">
        <f>ROUND(I109*H109,2)</f>
        <v>0</v>
      </c>
      <c r="K109" s="183" t="s">
        <v>531</v>
      </c>
      <c r="L109" s="42"/>
      <c r="M109" s="188" t="s">
        <v>19</v>
      </c>
      <c r="N109" s="189" t="s">
        <v>41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88</v>
      </c>
      <c r="AT109" s="192" t="s">
        <v>167</v>
      </c>
      <c r="AU109" s="192" t="s">
        <v>73</v>
      </c>
      <c r="AY109" s="20" t="s">
        <v>165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88</v>
      </c>
      <c r="BM109" s="192" t="s">
        <v>7575</v>
      </c>
    </row>
    <row r="110" spans="1:65" s="2" customFormat="1" ht="37.9" customHeight="1">
      <c r="A110" s="37"/>
      <c r="B110" s="38"/>
      <c r="C110" s="181" t="s">
        <v>294</v>
      </c>
      <c r="D110" s="181" t="s">
        <v>167</v>
      </c>
      <c r="E110" s="182" t="s">
        <v>7576</v>
      </c>
      <c r="F110" s="183" t="s">
        <v>7577</v>
      </c>
      <c r="G110" s="184" t="s">
        <v>3143</v>
      </c>
      <c r="H110" s="185">
        <v>1</v>
      </c>
      <c r="I110" s="186"/>
      <c r="J110" s="187">
        <f>ROUND(I110*H110,2)</f>
        <v>0</v>
      </c>
      <c r="K110" s="183" t="s">
        <v>531</v>
      </c>
      <c r="L110" s="42"/>
      <c r="M110" s="188" t="s">
        <v>19</v>
      </c>
      <c r="N110" s="189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88</v>
      </c>
      <c r="AT110" s="192" t="s">
        <v>167</v>
      </c>
      <c r="AU110" s="192" t="s">
        <v>73</v>
      </c>
      <c r="AY110" s="20" t="s">
        <v>165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88</v>
      </c>
      <c r="BM110" s="192" t="s">
        <v>7578</v>
      </c>
    </row>
    <row r="111" spans="1:65" s="2" customFormat="1" ht="68.25">
      <c r="A111" s="37"/>
      <c r="B111" s="38"/>
      <c r="C111" s="39"/>
      <c r="D111" s="201" t="s">
        <v>353</v>
      </c>
      <c r="E111" s="39"/>
      <c r="F111" s="232" t="s">
        <v>7579</v>
      </c>
      <c r="G111" s="39"/>
      <c r="H111" s="39"/>
      <c r="I111" s="196"/>
      <c r="J111" s="39"/>
      <c r="K111" s="39"/>
      <c r="L111" s="42"/>
      <c r="M111" s="259"/>
      <c r="N111" s="260"/>
      <c r="O111" s="261"/>
      <c r="P111" s="261"/>
      <c r="Q111" s="261"/>
      <c r="R111" s="261"/>
      <c r="S111" s="261"/>
      <c r="T111" s="26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353</v>
      </c>
      <c r="AU111" s="20" t="s">
        <v>73</v>
      </c>
    </row>
    <row r="112" spans="1:65" s="2" customFormat="1" ht="6.95" customHeight="1">
      <c r="A112" s="37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2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</sheetData>
  <sheetProtection algorithmName="SHA-512" hashValue="USy0jDcBl1eLf2rhw2/mBHbrEdvSFgQe+OjcXLL8tYFf5MeoV/EpXcsrhiXwkOC2XFyeY0pOTgOgVwfMoqjtOQ==" saltValue="1a4oUHcndod/ILpJwpgwdCWHIUiO7EYM7TORmrv8x1PpY6ExEkO7wJbgiYRBAU70wv3bfq+fHlkzzItSvyhSBQ==" spinCount="100000" sheet="1" objects="1" scenarios="1" formatColumns="0" formatRows="0" autoFilter="0"/>
  <autoFilter ref="C80:K11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3"/>
    </row>
    <row r="4" spans="1:8" s="1" customFormat="1" ht="24.95" customHeight="1">
      <c r="B4" s="23"/>
      <c r="C4" s="113" t="s">
        <v>7580</v>
      </c>
      <c r="H4" s="23"/>
    </row>
    <row r="5" spans="1:8" s="1" customFormat="1" ht="12" customHeight="1">
      <c r="B5" s="23"/>
      <c r="C5" s="272" t="s">
        <v>13</v>
      </c>
      <c r="D5" s="422" t="s">
        <v>14</v>
      </c>
      <c r="E5" s="399"/>
      <c r="F5" s="399"/>
      <c r="H5" s="23"/>
    </row>
    <row r="6" spans="1:8" s="1" customFormat="1" ht="36.950000000000003" customHeight="1">
      <c r="B6" s="23"/>
      <c r="C6" s="273" t="s">
        <v>16</v>
      </c>
      <c r="D6" s="426" t="s">
        <v>17</v>
      </c>
      <c r="E6" s="399"/>
      <c r="F6" s="399"/>
      <c r="H6" s="23"/>
    </row>
    <row r="7" spans="1:8" s="1" customFormat="1" ht="24.75" customHeight="1">
      <c r="B7" s="23"/>
      <c r="C7" s="115" t="s">
        <v>23</v>
      </c>
      <c r="D7" s="117" t="str">
        <f>'Rekapitulace stavby'!AN8</f>
        <v>19. 2. 2024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4"/>
      <c r="B9" s="274"/>
      <c r="C9" s="275" t="s">
        <v>50</v>
      </c>
      <c r="D9" s="276" t="s">
        <v>51</v>
      </c>
      <c r="E9" s="276" t="s">
        <v>152</v>
      </c>
      <c r="F9" s="277" t="s">
        <v>7581</v>
      </c>
      <c r="G9" s="154"/>
      <c r="H9" s="274"/>
    </row>
    <row r="10" spans="1:8" s="2" customFormat="1" ht="26.45" customHeight="1">
      <c r="A10" s="37"/>
      <c r="B10" s="42"/>
      <c r="C10" s="278" t="s">
        <v>7582</v>
      </c>
      <c r="D10" s="278" t="s">
        <v>83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9" t="s">
        <v>7583</v>
      </c>
      <c r="D11" s="280" t="s">
        <v>7584</v>
      </c>
      <c r="E11" s="281" t="s">
        <v>323</v>
      </c>
      <c r="F11" s="282">
        <v>87.77</v>
      </c>
      <c r="G11" s="37"/>
      <c r="H11" s="42"/>
    </row>
    <row r="12" spans="1:8" s="2" customFormat="1" ht="16.899999999999999" customHeight="1">
      <c r="A12" s="37"/>
      <c r="B12" s="42"/>
      <c r="C12" s="283" t="s">
        <v>19</v>
      </c>
      <c r="D12" s="283" t="s">
        <v>7585</v>
      </c>
      <c r="E12" s="20" t="s">
        <v>19</v>
      </c>
      <c r="F12" s="284">
        <v>10.74</v>
      </c>
      <c r="G12" s="37"/>
      <c r="H12" s="42"/>
    </row>
    <row r="13" spans="1:8" s="2" customFormat="1" ht="16.899999999999999" customHeight="1">
      <c r="A13" s="37"/>
      <c r="B13" s="42"/>
      <c r="C13" s="283" t="s">
        <v>19</v>
      </c>
      <c r="D13" s="283" t="s">
        <v>7586</v>
      </c>
      <c r="E13" s="20" t="s">
        <v>19</v>
      </c>
      <c r="F13" s="284">
        <v>10.3</v>
      </c>
      <c r="G13" s="37"/>
      <c r="H13" s="42"/>
    </row>
    <row r="14" spans="1:8" s="2" customFormat="1" ht="16.899999999999999" customHeight="1">
      <c r="A14" s="37"/>
      <c r="B14" s="42"/>
      <c r="C14" s="283" t="s">
        <v>19</v>
      </c>
      <c r="D14" s="283" t="s">
        <v>7587</v>
      </c>
      <c r="E14" s="20" t="s">
        <v>19</v>
      </c>
      <c r="F14" s="284">
        <v>2.37</v>
      </c>
      <c r="G14" s="37"/>
      <c r="H14" s="42"/>
    </row>
    <row r="15" spans="1:8" s="2" customFormat="1" ht="16.899999999999999" customHeight="1">
      <c r="A15" s="37"/>
      <c r="B15" s="42"/>
      <c r="C15" s="283" t="s">
        <v>19</v>
      </c>
      <c r="D15" s="283" t="s">
        <v>7588</v>
      </c>
      <c r="E15" s="20" t="s">
        <v>19</v>
      </c>
      <c r="F15" s="284">
        <v>5.29</v>
      </c>
      <c r="G15" s="37"/>
      <c r="H15" s="42"/>
    </row>
    <row r="16" spans="1:8" s="2" customFormat="1" ht="16.899999999999999" customHeight="1">
      <c r="A16" s="37"/>
      <c r="B16" s="42"/>
      <c r="C16" s="283" t="s">
        <v>19</v>
      </c>
      <c r="D16" s="283" t="s">
        <v>7589</v>
      </c>
      <c r="E16" s="20" t="s">
        <v>19</v>
      </c>
      <c r="F16" s="284">
        <v>2.56</v>
      </c>
      <c r="G16" s="37"/>
      <c r="H16" s="42"/>
    </row>
    <row r="17" spans="1:8" s="2" customFormat="1" ht="16.899999999999999" customHeight="1">
      <c r="A17" s="37"/>
      <c r="B17" s="42"/>
      <c r="C17" s="283" t="s">
        <v>19</v>
      </c>
      <c r="D17" s="283" t="s">
        <v>7590</v>
      </c>
      <c r="E17" s="20" t="s">
        <v>19</v>
      </c>
      <c r="F17" s="284">
        <v>16.27</v>
      </c>
      <c r="G17" s="37"/>
      <c r="H17" s="42"/>
    </row>
    <row r="18" spans="1:8" s="2" customFormat="1" ht="16.899999999999999" customHeight="1">
      <c r="A18" s="37"/>
      <c r="B18" s="42"/>
      <c r="C18" s="283" t="s">
        <v>19</v>
      </c>
      <c r="D18" s="283" t="s">
        <v>7591</v>
      </c>
      <c r="E18" s="20" t="s">
        <v>19</v>
      </c>
      <c r="F18" s="284">
        <v>31.61</v>
      </c>
      <c r="G18" s="37"/>
      <c r="H18" s="42"/>
    </row>
    <row r="19" spans="1:8" s="2" customFormat="1" ht="16.899999999999999" customHeight="1">
      <c r="A19" s="37"/>
      <c r="B19" s="42"/>
      <c r="C19" s="283" t="s">
        <v>19</v>
      </c>
      <c r="D19" s="283" t="s">
        <v>7592</v>
      </c>
      <c r="E19" s="20" t="s">
        <v>19</v>
      </c>
      <c r="F19" s="284">
        <v>8.6300000000000008</v>
      </c>
      <c r="G19" s="37"/>
      <c r="H19" s="42"/>
    </row>
    <row r="20" spans="1:8" s="2" customFormat="1" ht="16.899999999999999" customHeight="1">
      <c r="A20" s="37"/>
      <c r="B20" s="42"/>
      <c r="C20" s="283" t="s">
        <v>19</v>
      </c>
      <c r="D20" s="283" t="s">
        <v>184</v>
      </c>
      <c r="E20" s="20" t="s">
        <v>19</v>
      </c>
      <c r="F20" s="284">
        <v>87.77</v>
      </c>
      <c r="G20" s="37"/>
      <c r="H20" s="42"/>
    </row>
    <row r="21" spans="1:8" s="2" customFormat="1" ht="16.899999999999999" customHeight="1">
      <c r="A21" s="37"/>
      <c r="B21" s="42"/>
      <c r="C21" s="279" t="s">
        <v>7593</v>
      </c>
      <c r="D21" s="280" t="s">
        <v>7584</v>
      </c>
      <c r="E21" s="281" t="s">
        <v>323</v>
      </c>
      <c r="F21" s="282">
        <v>29.62</v>
      </c>
      <c r="G21" s="37"/>
      <c r="H21" s="42"/>
    </row>
    <row r="22" spans="1:8" s="2" customFormat="1" ht="16.899999999999999" customHeight="1">
      <c r="A22" s="37"/>
      <c r="B22" s="42"/>
      <c r="C22" s="283" t="s">
        <v>19</v>
      </c>
      <c r="D22" s="283" t="s">
        <v>7594</v>
      </c>
      <c r="E22" s="20" t="s">
        <v>19</v>
      </c>
      <c r="F22" s="284">
        <v>29.62</v>
      </c>
      <c r="G22" s="37"/>
      <c r="H22" s="42"/>
    </row>
    <row r="23" spans="1:8" s="2" customFormat="1" ht="16.899999999999999" customHeight="1">
      <c r="A23" s="37"/>
      <c r="B23" s="42"/>
      <c r="C23" s="279" t="s">
        <v>7595</v>
      </c>
      <c r="D23" s="280" t="s">
        <v>7596</v>
      </c>
      <c r="E23" s="281" t="s">
        <v>19</v>
      </c>
      <c r="F23" s="282">
        <v>70.63</v>
      </c>
      <c r="G23" s="37"/>
      <c r="H23" s="42"/>
    </row>
    <row r="24" spans="1:8" s="2" customFormat="1" ht="16.899999999999999" customHeight="1">
      <c r="A24" s="37"/>
      <c r="B24" s="42"/>
      <c r="C24" s="283" t="s">
        <v>19</v>
      </c>
      <c r="D24" s="283" t="s">
        <v>7597</v>
      </c>
      <c r="E24" s="20" t="s">
        <v>19</v>
      </c>
      <c r="F24" s="284">
        <v>5.65</v>
      </c>
      <c r="G24" s="37"/>
      <c r="H24" s="42"/>
    </row>
    <row r="25" spans="1:8" s="2" customFormat="1" ht="16.899999999999999" customHeight="1">
      <c r="A25" s="37"/>
      <c r="B25" s="42"/>
      <c r="C25" s="283" t="s">
        <v>19</v>
      </c>
      <c r="D25" s="283" t="s">
        <v>7598</v>
      </c>
      <c r="E25" s="20" t="s">
        <v>19</v>
      </c>
      <c r="F25" s="284">
        <v>4.28</v>
      </c>
      <c r="G25" s="37"/>
      <c r="H25" s="42"/>
    </row>
    <row r="26" spans="1:8" s="2" customFormat="1" ht="16.899999999999999" customHeight="1">
      <c r="A26" s="37"/>
      <c r="B26" s="42"/>
      <c r="C26" s="283" t="s">
        <v>19</v>
      </c>
      <c r="D26" s="283" t="s">
        <v>7599</v>
      </c>
      <c r="E26" s="20" t="s">
        <v>19</v>
      </c>
      <c r="F26" s="284">
        <v>12.74</v>
      </c>
      <c r="G26" s="37"/>
      <c r="H26" s="42"/>
    </row>
    <row r="27" spans="1:8" s="2" customFormat="1" ht="16.899999999999999" customHeight="1">
      <c r="A27" s="37"/>
      <c r="B27" s="42"/>
      <c r="C27" s="283" t="s">
        <v>19</v>
      </c>
      <c r="D27" s="283" t="s">
        <v>7600</v>
      </c>
      <c r="E27" s="20" t="s">
        <v>19</v>
      </c>
      <c r="F27" s="284">
        <v>2.68</v>
      </c>
      <c r="G27" s="37"/>
      <c r="H27" s="42"/>
    </row>
    <row r="28" spans="1:8" s="2" customFormat="1" ht="16.899999999999999" customHeight="1">
      <c r="A28" s="37"/>
      <c r="B28" s="42"/>
      <c r="C28" s="283" t="s">
        <v>19</v>
      </c>
      <c r="D28" s="283" t="s">
        <v>7601</v>
      </c>
      <c r="E28" s="20" t="s">
        <v>19</v>
      </c>
      <c r="F28" s="284">
        <v>4.74</v>
      </c>
      <c r="G28" s="37"/>
      <c r="H28" s="42"/>
    </row>
    <row r="29" spans="1:8" s="2" customFormat="1" ht="16.899999999999999" customHeight="1">
      <c r="A29" s="37"/>
      <c r="B29" s="42"/>
      <c r="C29" s="283" t="s">
        <v>19</v>
      </c>
      <c r="D29" s="283" t="s">
        <v>7602</v>
      </c>
      <c r="E29" s="20" t="s">
        <v>19</v>
      </c>
      <c r="F29" s="284">
        <v>13.69</v>
      </c>
      <c r="G29" s="37"/>
      <c r="H29" s="42"/>
    </row>
    <row r="30" spans="1:8" s="2" customFormat="1" ht="16.899999999999999" customHeight="1">
      <c r="A30" s="37"/>
      <c r="B30" s="42"/>
      <c r="C30" s="283" t="s">
        <v>19</v>
      </c>
      <c r="D30" s="283" t="s">
        <v>7603</v>
      </c>
      <c r="E30" s="20" t="s">
        <v>19</v>
      </c>
      <c r="F30" s="284">
        <v>3.84</v>
      </c>
      <c r="G30" s="37"/>
      <c r="H30" s="42"/>
    </row>
    <row r="31" spans="1:8" s="2" customFormat="1" ht="16.899999999999999" customHeight="1">
      <c r="A31" s="37"/>
      <c r="B31" s="42"/>
      <c r="C31" s="283" t="s">
        <v>19</v>
      </c>
      <c r="D31" s="283" t="s">
        <v>7604</v>
      </c>
      <c r="E31" s="20" t="s">
        <v>19</v>
      </c>
      <c r="F31" s="284">
        <v>4.59</v>
      </c>
      <c r="G31" s="37"/>
      <c r="H31" s="42"/>
    </row>
    <row r="32" spans="1:8" s="2" customFormat="1" ht="16.899999999999999" customHeight="1">
      <c r="A32" s="37"/>
      <c r="B32" s="42"/>
      <c r="C32" s="283" t="s">
        <v>19</v>
      </c>
      <c r="D32" s="283" t="s">
        <v>7605</v>
      </c>
      <c r="E32" s="20" t="s">
        <v>19</v>
      </c>
      <c r="F32" s="284">
        <v>18.420000000000002</v>
      </c>
      <c r="G32" s="37"/>
      <c r="H32" s="42"/>
    </row>
    <row r="33" spans="1:8" s="2" customFormat="1" ht="16.899999999999999" customHeight="1">
      <c r="A33" s="37"/>
      <c r="B33" s="42"/>
      <c r="C33" s="283" t="s">
        <v>19</v>
      </c>
      <c r="D33" s="283" t="s">
        <v>184</v>
      </c>
      <c r="E33" s="20" t="s">
        <v>19</v>
      </c>
      <c r="F33" s="284">
        <v>70.63</v>
      </c>
      <c r="G33" s="37"/>
      <c r="H33" s="42"/>
    </row>
    <row r="34" spans="1:8" s="2" customFormat="1" ht="16.899999999999999" customHeight="1">
      <c r="A34" s="37"/>
      <c r="B34" s="42"/>
      <c r="C34" s="279" t="s">
        <v>7606</v>
      </c>
      <c r="D34" s="280" t="s">
        <v>7596</v>
      </c>
      <c r="E34" s="281" t="s">
        <v>19</v>
      </c>
      <c r="F34" s="282">
        <v>99.89</v>
      </c>
      <c r="G34" s="37"/>
      <c r="H34" s="42"/>
    </row>
    <row r="35" spans="1:8" s="2" customFormat="1" ht="16.899999999999999" customHeight="1">
      <c r="A35" s="37"/>
      <c r="B35" s="42"/>
      <c r="C35" s="283" t="s">
        <v>19</v>
      </c>
      <c r="D35" s="283" t="s">
        <v>7607</v>
      </c>
      <c r="E35" s="20" t="s">
        <v>19</v>
      </c>
      <c r="F35" s="284">
        <v>99.89</v>
      </c>
      <c r="G35" s="37"/>
      <c r="H35" s="42"/>
    </row>
    <row r="36" spans="1:8" s="2" customFormat="1" ht="7.35" customHeight="1">
      <c r="A36" s="37"/>
      <c r="B36" s="135"/>
      <c r="C36" s="136"/>
      <c r="D36" s="136"/>
      <c r="E36" s="136"/>
      <c r="F36" s="136"/>
      <c r="G36" s="136"/>
      <c r="H36" s="42"/>
    </row>
    <row r="37" spans="1:8" s="2" customFormat="1" ht="11.25">
      <c r="A37" s="37"/>
      <c r="B37" s="37"/>
      <c r="C37" s="37"/>
      <c r="D37" s="37"/>
      <c r="E37" s="37"/>
      <c r="F37" s="37"/>
      <c r="G37" s="37"/>
      <c r="H37" s="37"/>
    </row>
  </sheetData>
  <sheetProtection algorithmName="SHA-512" hashValue="sfSISLTmhyd2vbrT6FCnQCo3ZH/pe5nNUAj6iP60mEQqExo9PPQPc8lhKa55h1vKChMxckM3lVwFmuZRUNY4hA==" saltValue="q8NaL/43rNmLL4yT+bi/0SX8Jpjoz+oDl4Nt6P7FjAfRJOnEfrrvzhg0Mo1YA2jhn7WLv7UTLB/K2vAYKB1C5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85" customWidth="1"/>
    <col min="2" max="2" width="1.6640625" style="285" customWidth="1"/>
    <col min="3" max="4" width="5" style="285" customWidth="1"/>
    <col min="5" max="5" width="11.6640625" style="285" customWidth="1"/>
    <col min="6" max="6" width="9.1640625" style="285" customWidth="1"/>
    <col min="7" max="7" width="5" style="285" customWidth="1"/>
    <col min="8" max="8" width="77.83203125" style="285" customWidth="1"/>
    <col min="9" max="10" width="20" style="285" customWidth="1"/>
    <col min="11" max="11" width="1.6640625" style="285" customWidth="1"/>
  </cols>
  <sheetData>
    <row r="1" spans="2:11" s="1" customFormat="1" ht="37.5" customHeight="1"/>
    <row r="2" spans="2:11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pans="2:11" s="17" customFormat="1" ht="45" customHeight="1">
      <c r="B3" s="289"/>
      <c r="C3" s="429" t="s">
        <v>7608</v>
      </c>
      <c r="D3" s="429"/>
      <c r="E3" s="429"/>
      <c r="F3" s="429"/>
      <c r="G3" s="429"/>
      <c r="H3" s="429"/>
      <c r="I3" s="429"/>
      <c r="J3" s="429"/>
      <c r="K3" s="290"/>
    </row>
    <row r="4" spans="2:11" s="1" customFormat="1" ht="25.5" customHeight="1">
      <c r="B4" s="291"/>
      <c r="C4" s="428" t="s">
        <v>7609</v>
      </c>
      <c r="D4" s="428"/>
      <c r="E4" s="428"/>
      <c r="F4" s="428"/>
      <c r="G4" s="428"/>
      <c r="H4" s="428"/>
      <c r="I4" s="428"/>
      <c r="J4" s="428"/>
      <c r="K4" s="292"/>
    </row>
    <row r="5" spans="2:11" s="1" customFormat="1" ht="5.25" customHeight="1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s="1" customFormat="1" ht="15" customHeight="1">
      <c r="B6" s="291"/>
      <c r="C6" s="427" t="s">
        <v>7610</v>
      </c>
      <c r="D6" s="427"/>
      <c r="E6" s="427"/>
      <c r="F6" s="427"/>
      <c r="G6" s="427"/>
      <c r="H6" s="427"/>
      <c r="I6" s="427"/>
      <c r="J6" s="427"/>
      <c r="K6" s="292"/>
    </row>
    <row r="7" spans="2:11" s="1" customFormat="1" ht="15" customHeight="1">
      <c r="B7" s="295"/>
      <c r="C7" s="427" t="s">
        <v>7611</v>
      </c>
      <c r="D7" s="427"/>
      <c r="E7" s="427"/>
      <c r="F7" s="427"/>
      <c r="G7" s="427"/>
      <c r="H7" s="427"/>
      <c r="I7" s="427"/>
      <c r="J7" s="427"/>
      <c r="K7" s="292"/>
    </row>
    <row r="8" spans="2:11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pans="2:11" s="1" customFormat="1" ht="15" customHeight="1">
      <c r="B9" s="295"/>
      <c r="C9" s="427" t="s">
        <v>7612</v>
      </c>
      <c r="D9" s="427"/>
      <c r="E9" s="427"/>
      <c r="F9" s="427"/>
      <c r="G9" s="427"/>
      <c r="H9" s="427"/>
      <c r="I9" s="427"/>
      <c r="J9" s="427"/>
      <c r="K9" s="292"/>
    </row>
    <row r="10" spans="2:11" s="1" customFormat="1" ht="15" customHeight="1">
      <c r="B10" s="295"/>
      <c r="C10" s="294"/>
      <c r="D10" s="427" t="s">
        <v>7613</v>
      </c>
      <c r="E10" s="427"/>
      <c r="F10" s="427"/>
      <c r="G10" s="427"/>
      <c r="H10" s="427"/>
      <c r="I10" s="427"/>
      <c r="J10" s="427"/>
      <c r="K10" s="292"/>
    </row>
    <row r="11" spans="2:11" s="1" customFormat="1" ht="15" customHeight="1">
      <c r="B11" s="295"/>
      <c r="C11" s="296"/>
      <c r="D11" s="427" t="s">
        <v>7614</v>
      </c>
      <c r="E11" s="427"/>
      <c r="F11" s="427"/>
      <c r="G11" s="427"/>
      <c r="H11" s="427"/>
      <c r="I11" s="427"/>
      <c r="J11" s="427"/>
      <c r="K11" s="292"/>
    </row>
    <row r="12" spans="2:11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pans="2:11" s="1" customFormat="1" ht="15" customHeight="1">
      <c r="B13" s="295"/>
      <c r="C13" s="296"/>
      <c r="D13" s="297" t="s">
        <v>7615</v>
      </c>
      <c r="E13" s="294"/>
      <c r="F13" s="294"/>
      <c r="G13" s="294"/>
      <c r="H13" s="294"/>
      <c r="I13" s="294"/>
      <c r="J13" s="294"/>
      <c r="K13" s="292"/>
    </row>
    <row r="14" spans="2:11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pans="2:11" s="1" customFormat="1" ht="15" customHeight="1">
      <c r="B15" s="295"/>
      <c r="C15" s="296"/>
      <c r="D15" s="427" t="s">
        <v>7616</v>
      </c>
      <c r="E15" s="427"/>
      <c r="F15" s="427"/>
      <c r="G15" s="427"/>
      <c r="H15" s="427"/>
      <c r="I15" s="427"/>
      <c r="J15" s="427"/>
      <c r="K15" s="292"/>
    </row>
    <row r="16" spans="2:11" s="1" customFormat="1" ht="15" customHeight="1">
      <c r="B16" s="295"/>
      <c r="C16" s="296"/>
      <c r="D16" s="427" t="s">
        <v>7617</v>
      </c>
      <c r="E16" s="427"/>
      <c r="F16" s="427"/>
      <c r="G16" s="427"/>
      <c r="H16" s="427"/>
      <c r="I16" s="427"/>
      <c r="J16" s="427"/>
      <c r="K16" s="292"/>
    </row>
    <row r="17" spans="2:11" s="1" customFormat="1" ht="15" customHeight="1">
      <c r="B17" s="295"/>
      <c r="C17" s="296"/>
      <c r="D17" s="427" t="s">
        <v>7618</v>
      </c>
      <c r="E17" s="427"/>
      <c r="F17" s="427"/>
      <c r="G17" s="427"/>
      <c r="H17" s="427"/>
      <c r="I17" s="427"/>
      <c r="J17" s="427"/>
      <c r="K17" s="292"/>
    </row>
    <row r="18" spans="2:11" s="1" customFormat="1" ht="15" customHeight="1">
      <c r="B18" s="295"/>
      <c r="C18" s="296"/>
      <c r="D18" s="296"/>
      <c r="E18" s="298" t="s">
        <v>75</v>
      </c>
      <c r="F18" s="427" t="s">
        <v>7619</v>
      </c>
      <c r="G18" s="427"/>
      <c r="H18" s="427"/>
      <c r="I18" s="427"/>
      <c r="J18" s="427"/>
      <c r="K18" s="292"/>
    </row>
    <row r="19" spans="2:11" s="1" customFormat="1" ht="15" customHeight="1">
      <c r="B19" s="295"/>
      <c r="C19" s="296"/>
      <c r="D19" s="296"/>
      <c r="E19" s="298" t="s">
        <v>7620</v>
      </c>
      <c r="F19" s="427" t="s">
        <v>7621</v>
      </c>
      <c r="G19" s="427"/>
      <c r="H19" s="427"/>
      <c r="I19" s="427"/>
      <c r="J19" s="427"/>
      <c r="K19" s="292"/>
    </row>
    <row r="20" spans="2:11" s="1" customFormat="1" ht="15" customHeight="1">
      <c r="B20" s="295"/>
      <c r="C20" s="296"/>
      <c r="D20" s="296"/>
      <c r="E20" s="298" t="s">
        <v>7622</v>
      </c>
      <c r="F20" s="427" t="s">
        <v>7623</v>
      </c>
      <c r="G20" s="427"/>
      <c r="H20" s="427"/>
      <c r="I20" s="427"/>
      <c r="J20" s="427"/>
      <c r="K20" s="292"/>
    </row>
    <row r="21" spans="2:11" s="1" customFormat="1" ht="15" customHeight="1">
      <c r="B21" s="295"/>
      <c r="C21" s="296"/>
      <c r="D21" s="296"/>
      <c r="E21" s="298" t="s">
        <v>7624</v>
      </c>
      <c r="F21" s="427" t="s">
        <v>7625</v>
      </c>
      <c r="G21" s="427"/>
      <c r="H21" s="427"/>
      <c r="I21" s="427"/>
      <c r="J21" s="427"/>
      <c r="K21" s="292"/>
    </row>
    <row r="22" spans="2:11" s="1" customFormat="1" ht="15" customHeight="1">
      <c r="B22" s="295"/>
      <c r="C22" s="296"/>
      <c r="D22" s="296"/>
      <c r="E22" s="298" t="s">
        <v>5274</v>
      </c>
      <c r="F22" s="427" t="s">
        <v>4415</v>
      </c>
      <c r="G22" s="427"/>
      <c r="H22" s="427"/>
      <c r="I22" s="427"/>
      <c r="J22" s="427"/>
      <c r="K22" s="292"/>
    </row>
    <row r="23" spans="2:11" s="1" customFormat="1" ht="15" customHeight="1">
      <c r="B23" s="295"/>
      <c r="C23" s="296"/>
      <c r="D23" s="296"/>
      <c r="E23" s="298" t="s">
        <v>78</v>
      </c>
      <c r="F23" s="427" t="s">
        <v>7626</v>
      </c>
      <c r="G23" s="427"/>
      <c r="H23" s="427"/>
      <c r="I23" s="427"/>
      <c r="J23" s="427"/>
      <c r="K23" s="292"/>
    </row>
    <row r="24" spans="2:11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pans="2:11" s="1" customFormat="1" ht="15" customHeight="1">
      <c r="B25" s="295"/>
      <c r="C25" s="427" t="s">
        <v>7627</v>
      </c>
      <c r="D25" s="427"/>
      <c r="E25" s="427"/>
      <c r="F25" s="427"/>
      <c r="G25" s="427"/>
      <c r="H25" s="427"/>
      <c r="I25" s="427"/>
      <c r="J25" s="427"/>
      <c r="K25" s="292"/>
    </row>
    <row r="26" spans="2:11" s="1" customFormat="1" ht="15" customHeight="1">
      <c r="B26" s="295"/>
      <c r="C26" s="427" t="s">
        <v>7628</v>
      </c>
      <c r="D26" s="427"/>
      <c r="E26" s="427"/>
      <c r="F26" s="427"/>
      <c r="G26" s="427"/>
      <c r="H26" s="427"/>
      <c r="I26" s="427"/>
      <c r="J26" s="427"/>
      <c r="K26" s="292"/>
    </row>
    <row r="27" spans="2:11" s="1" customFormat="1" ht="15" customHeight="1">
      <c r="B27" s="295"/>
      <c r="C27" s="294"/>
      <c r="D27" s="427" t="s">
        <v>7629</v>
      </c>
      <c r="E27" s="427"/>
      <c r="F27" s="427"/>
      <c r="G27" s="427"/>
      <c r="H27" s="427"/>
      <c r="I27" s="427"/>
      <c r="J27" s="427"/>
      <c r="K27" s="292"/>
    </row>
    <row r="28" spans="2:11" s="1" customFormat="1" ht="15" customHeight="1">
      <c r="B28" s="295"/>
      <c r="C28" s="296"/>
      <c r="D28" s="427" t="s">
        <v>7630</v>
      </c>
      <c r="E28" s="427"/>
      <c r="F28" s="427"/>
      <c r="G28" s="427"/>
      <c r="H28" s="427"/>
      <c r="I28" s="427"/>
      <c r="J28" s="427"/>
      <c r="K28" s="292"/>
    </row>
    <row r="29" spans="2:11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pans="2:11" s="1" customFormat="1" ht="15" customHeight="1">
      <c r="B30" s="295"/>
      <c r="C30" s="296"/>
      <c r="D30" s="427" t="s">
        <v>7631</v>
      </c>
      <c r="E30" s="427"/>
      <c r="F30" s="427"/>
      <c r="G30" s="427"/>
      <c r="H30" s="427"/>
      <c r="I30" s="427"/>
      <c r="J30" s="427"/>
      <c r="K30" s="292"/>
    </row>
    <row r="31" spans="2:11" s="1" customFormat="1" ht="15" customHeight="1">
      <c r="B31" s="295"/>
      <c r="C31" s="296"/>
      <c r="D31" s="427" t="s">
        <v>7632</v>
      </c>
      <c r="E31" s="427"/>
      <c r="F31" s="427"/>
      <c r="G31" s="427"/>
      <c r="H31" s="427"/>
      <c r="I31" s="427"/>
      <c r="J31" s="427"/>
      <c r="K31" s="292"/>
    </row>
    <row r="32" spans="2:11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pans="2:11" s="1" customFormat="1" ht="15" customHeight="1">
      <c r="B33" s="295"/>
      <c r="C33" s="296"/>
      <c r="D33" s="427" t="s">
        <v>7633</v>
      </c>
      <c r="E33" s="427"/>
      <c r="F33" s="427"/>
      <c r="G33" s="427"/>
      <c r="H33" s="427"/>
      <c r="I33" s="427"/>
      <c r="J33" s="427"/>
      <c r="K33" s="292"/>
    </row>
    <row r="34" spans="2:11" s="1" customFormat="1" ht="15" customHeight="1">
      <c r="B34" s="295"/>
      <c r="C34" s="296"/>
      <c r="D34" s="427" t="s">
        <v>7634</v>
      </c>
      <c r="E34" s="427"/>
      <c r="F34" s="427"/>
      <c r="G34" s="427"/>
      <c r="H34" s="427"/>
      <c r="I34" s="427"/>
      <c r="J34" s="427"/>
      <c r="K34" s="292"/>
    </row>
    <row r="35" spans="2:11" s="1" customFormat="1" ht="15" customHeight="1">
      <c r="B35" s="295"/>
      <c r="C35" s="296"/>
      <c r="D35" s="427" t="s">
        <v>7635</v>
      </c>
      <c r="E35" s="427"/>
      <c r="F35" s="427"/>
      <c r="G35" s="427"/>
      <c r="H35" s="427"/>
      <c r="I35" s="427"/>
      <c r="J35" s="427"/>
      <c r="K35" s="292"/>
    </row>
    <row r="36" spans="2:11" s="1" customFormat="1" ht="15" customHeight="1">
      <c r="B36" s="295"/>
      <c r="C36" s="296"/>
      <c r="D36" s="294"/>
      <c r="E36" s="297" t="s">
        <v>151</v>
      </c>
      <c r="F36" s="294"/>
      <c r="G36" s="427" t="s">
        <v>7636</v>
      </c>
      <c r="H36" s="427"/>
      <c r="I36" s="427"/>
      <c r="J36" s="427"/>
      <c r="K36" s="292"/>
    </row>
    <row r="37" spans="2:11" s="1" customFormat="1" ht="30.75" customHeight="1">
      <c r="B37" s="295"/>
      <c r="C37" s="296"/>
      <c r="D37" s="294"/>
      <c r="E37" s="297" t="s">
        <v>7637</v>
      </c>
      <c r="F37" s="294"/>
      <c r="G37" s="427" t="s">
        <v>7638</v>
      </c>
      <c r="H37" s="427"/>
      <c r="I37" s="427"/>
      <c r="J37" s="427"/>
      <c r="K37" s="292"/>
    </row>
    <row r="38" spans="2:11" s="1" customFormat="1" ht="15" customHeight="1">
      <c r="B38" s="295"/>
      <c r="C38" s="296"/>
      <c r="D38" s="294"/>
      <c r="E38" s="297" t="s">
        <v>50</v>
      </c>
      <c r="F38" s="294"/>
      <c r="G38" s="427" t="s">
        <v>7639</v>
      </c>
      <c r="H38" s="427"/>
      <c r="I38" s="427"/>
      <c r="J38" s="427"/>
      <c r="K38" s="292"/>
    </row>
    <row r="39" spans="2:11" s="1" customFormat="1" ht="15" customHeight="1">
      <c r="B39" s="295"/>
      <c r="C39" s="296"/>
      <c r="D39" s="294"/>
      <c r="E39" s="297" t="s">
        <v>51</v>
      </c>
      <c r="F39" s="294"/>
      <c r="G39" s="427" t="s">
        <v>7640</v>
      </c>
      <c r="H39" s="427"/>
      <c r="I39" s="427"/>
      <c r="J39" s="427"/>
      <c r="K39" s="292"/>
    </row>
    <row r="40" spans="2:11" s="1" customFormat="1" ht="15" customHeight="1">
      <c r="B40" s="295"/>
      <c r="C40" s="296"/>
      <c r="D40" s="294"/>
      <c r="E40" s="297" t="s">
        <v>152</v>
      </c>
      <c r="F40" s="294"/>
      <c r="G40" s="427" t="s">
        <v>7641</v>
      </c>
      <c r="H40" s="427"/>
      <c r="I40" s="427"/>
      <c r="J40" s="427"/>
      <c r="K40" s="292"/>
    </row>
    <row r="41" spans="2:11" s="1" customFormat="1" ht="15" customHeight="1">
      <c r="B41" s="295"/>
      <c r="C41" s="296"/>
      <c r="D41" s="294"/>
      <c r="E41" s="297" t="s">
        <v>153</v>
      </c>
      <c r="F41" s="294"/>
      <c r="G41" s="427" t="s">
        <v>7642</v>
      </c>
      <c r="H41" s="427"/>
      <c r="I41" s="427"/>
      <c r="J41" s="427"/>
      <c r="K41" s="292"/>
    </row>
    <row r="42" spans="2:11" s="1" customFormat="1" ht="15" customHeight="1">
      <c r="B42" s="295"/>
      <c r="C42" s="296"/>
      <c r="D42" s="294"/>
      <c r="E42" s="297" t="s">
        <v>7643</v>
      </c>
      <c r="F42" s="294"/>
      <c r="G42" s="427" t="s">
        <v>7644</v>
      </c>
      <c r="H42" s="427"/>
      <c r="I42" s="427"/>
      <c r="J42" s="427"/>
      <c r="K42" s="292"/>
    </row>
    <row r="43" spans="2:11" s="1" customFormat="1" ht="15" customHeight="1">
      <c r="B43" s="295"/>
      <c r="C43" s="296"/>
      <c r="D43" s="294"/>
      <c r="E43" s="297"/>
      <c r="F43" s="294"/>
      <c r="G43" s="427" t="s">
        <v>7645</v>
      </c>
      <c r="H43" s="427"/>
      <c r="I43" s="427"/>
      <c r="J43" s="427"/>
      <c r="K43" s="292"/>
    </row>
    <row r="44" spans="2:11" s="1" customFormat="1" ht="15" customHeight="1">
      <c r="B44" s="295"/>
      <c r="C44" s="296"/>
      <c r="D44" s="294"/>
      <c r="E44" s="297" t="s">
        <v>7646</v>
      </c>
      <c r="F44" s="294"/>
      <c r="G44" s="427" t="s">
        <v>7647</v>
      </c>
      <c r="H44" s="427"/>
      <c r="I44" s="427"/>
      <c r="J44" s="427"/>
      <c r="K44" s="292"/>
    </row>
    <row r="45" spans="2:11" s="1" customFormat="1" ht="15" customHeight="1">
      <c r="B45" s="295"/>
      <c r="C45" s="296"/>
      <c r="D45" s="294"/>
      <c r="E45" s="297" t="s">
        <v>155</v>
      </c>
      <c r="F45" s="294"/>
      <c r="G45" s="427" t="s">
        <v>7648</v>
      </c>
      <c r="H45" s="427"/>
      <c r="I45" s="427"/>
      <c r="J45" s="427"/>
      <c r="K45" s="292"/>
    </row>
    <row r="46" spans="2:11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pans="2:11" s="1" customFormat="1" ht="15" customHeight="1">
      <c r="B47" s="295"/>
      <c r="C47" s="296"/>
      <c r="D47" s="427" t="s">
        <v>7649</v>
      </c>
      <c r="E47" s="427"/>
      <c r="F47" s="427"/>
      <c r="G47" s="427"/>
      <c r="H47" s="427"/>
      <c r="I47" s="427"/>
      <c r="J47" s="427"/>
      <c r="K47" s="292"/>
    </row>
    <row r="48" spans="2:11" s="1" customFormat="1" ht="15" customHeight="1">
      <c r="B48" s="295"/>
      <c r="C48" s="296"/>
      <c r="D48" s="296"/>
      <c r="E48" s="427" t="s">
        <v>7650</v>
      </c>
      <c r="F48" s="427"/>
      <c r="G48" s="427"/>
      <c r="H48" s="427"/>
      <c r="I48" s="427"/>
      <c r="J48" s="427"/>
      <c r="K48" s="292"/>
    </row>
    <row r="49" spans="2:11" s="1" customFormat="1" ht="15" customHeight="1">
      <c r="B49" s="295"/>
      <c r="C49" s="296"/>
      <c r="D49" s="296"/>
      <c r="E49" s="427" t="s">
        <v>7651</v>
      </c>
      <c r="F49" s="427"/>
      <c r="G49" s="427"/>
      <c r="H49" s="427"/>
      <c r="I49" s="427"/>
      <c r="J49" s="427"/>
      <c r="K49" s="292"/>
    </row>
    <row r="50" spans="2:11" s="1" customFormat="1" ht="15" customHeight="1">
      <c r="B50" s="295"/>
      <c r="C50" s="296"/>
      <c r="D50" s="296"/>
      <c r="E50" s="427" t="s">
        <v>7652</v>
      </c>
      <c r="F50" s="427"/>
      <c r="G50" s="427"/>
      <c r="H50" s="427"/>
      <c r="I50" s="427"/>
      <c r="J50" s="427"/>
      <c r="K50" s="292"/>
    </row>
    <row r="51" spans="2:11" s="1" customFormat="1" ht="15" customHeight="1">
      <c r="B51" s="295"/>
      <c r="C51" s="296"/>
      <c r="D51" s="427" t="s">
        <v>7653</v>
      </c>
      <c r="E51" s="427"/>
      <c r="F51" s="427"/>
      <c r="G51" s="427"/>
      <c r="H51" s="427"/>
      <c r="I51" s="427"/>
      <c r="J51" s="427"/>
      <c r="K51" s="292"/>
    </row>
    <row r="52" spans="2:11" s="1" customFormat="1" ht="25.5" customHeight="1">
      <c r="B52" s="291"/>
      <c r="C52" s="428" t="s">
        <v>7654</v>
      </c>
      <c r="D52" s="428"/>
      <c r="E52" s="428"/>
      <c r="F52" s="428"/>
      <c r="G52" s="428"/>
      <c r="H52" s="428"/>
      <c r="I52" s="428"/>
      <c r="J52" s="428"/>
      <c r="K52" s="292"/>
    </row>
    <row r="53" spans="2:11" s="1" customFormat="1" ht="5.25" customHeight="1">
      <c r="B53" s="291"/>
      <c r="C53" s="293"/>
      <c r="D53" s="293"/>
      <c r="E53" s="293"/>
      <c r="F53" s="293"/>
      <c r="G53" s="293"/>
      <c r="H53" s="293"/>
      <c r="I53" s="293"/>
      <c r="J53" s="293"/>
      <c r="K53" s="292"/>
    </row>
    <row r="54" spans="2:11" s="1" customFormat="1" ht="15" customHeight="1">
      <c r="B54" s="291"/>
      <c r="C54" s="427" t="s">
        <v>7655</v>
      </c>
      <c r="D54" s="427"/>
      <c r="E54" s="427"/>
      <c r="F54" s="427"/>
      <c r="G54" s="427"/>
      <c r="H54" s="427"/>
      <c r="I54" s="427"/>
      <c r="J54" s="427"/>
      <c r="K54" s="292"/>
    </row>
    <row r="55" spans="2:11" s="1" customFormat="1" ht="15" customHeight="1">
      <c r="B55" s="291"/>
      <c r="C55" s="427" t="s">
        <v>7656</v>
      </c>
      <c r="D55" s="427"/>
      <c r="E55" s="427"/>
      <c r="F55" s="427"/>
      <c r="G55" s="427"/>
      <c r="H55" s="427"/>
      <c r="I55" s="427"/>
      <c r="J55" s="427"/>
      <c r="K55" s="292"/>
    </row>
    <row r="56" spans="2:11" s="1" customFormat="1" ht="12.75" customHeight="1">
      <c r="B56" s="291"/>
      <c r="C56" s="294"/>
      <c r="D56" s="294"/>
      <c r="E56" s="294"/>
      <c r="F56" s="294"/>
      <c r="G56" s="294"/>
      <c r="H56" s="294"/>
      <c r="I56" s="294"/>
      <c r="J56" s="294"/>
      <c r="K56" s="292"/>
    </row>
    <row r="57" spans="2:11" s="1" customFormat="1" ht="15" customHeight="1">
      <c r="B57" s="291"/>
      <c r="C57" s="427" t="s">
        <v>7657</v>
      </c>
      <c r="D57" s="427"/>
      <c r="E57" s="427"/>
      <c r="F57" s="427"/>
      <c r="G57" s="427"/>
      <c r="H57" s="427"/>
      <c r="I57" s="427"/>
      <c r="J57" s="427"/>
      <c r="K57" s="292"/>
    </row>
    <row r="58" spans="2:11" s="1" customFormat="1" ht="15" customHeight="1">
      <c r="B58" s="291"/>
      <c r="C58" s="296"/>
      <c r="D58" s="427" t="s">
        <v>7658</v>
      </c>
      <c r="E58" s="427"/>
      <c r="F58" s="427"/>
      <c r="G58" s="427"/>
      <c r="H58" s="427"/>
      <c r="I58" s="427"/>
      <c r="J58" s="427"/>
      <c r="K58" s="292"/>
    </row>
    <row r="59" spans="2:11" s="1" customFormat="1" ht="15" customHeight="1">
      <c r="B59" s="291"/>
      <c r="C59" s="296"/>
      <c r="D59" s="427" t="s">
        <v>7659</v>
      </c>
      <c r="E59" s="427"/>
      <c r="F59" s="427"/>
      <c r="G59" s="427"/>
      <c r="H59" s="427"/>
      <c r="I59" s="427"/>
      <c r="J59" s="427"/>
      <c r="K59" s="292"/>
    </row>
    <row r="60" spans="2:11" s="1" customFormat="1" ht="15" customHeight="1">
      <c r="B60" s="291"/>
      <c r="C60" s="296"/>
      <c r="D60" s="427" t="s">
        <v>7660</v>
      </c>
      <c r="E60" s="427"/>
      <c r="F60" s="427"/>
      <c r="G60" s="427"/>
      <c r="H60" s="427"/>
      <c r="I60" s="427"/>
      <c r="J60" s="427"/>
      <c r="K60" s="292"/>
    </row>
    <row r="61" spans="2:11" s="1" customFormat="1" ht="15" customHeight="1">
      <c r="B61" s="291"/>
      <c r="C61" s="296"/>
      <c r="D61" s="427" t="s">
        <v>7661</v>
      </c>
      <c r="E61" s="427"/>
      <c r="F61" s="427"/>
      <c r="G61" s="427"/>
      <c r="H61" s="427"/>
      <c r="I61" s="427"/>
      <c r="J61" s="427"/>
      <c r="K61" s="292"/>
    </row>
    <row r="62" spans="2:11" s="1" customFormat="1" ht="15" customHeight="1">
      <c r="B62" s="291"/>
      <c r="C62" s="296"/>
      <c r="D62" s="430" t="s">
        <v>7662</v>
      </c>
      <c r="E62" s="430"/>
      <c r="F62" s="430"/>
      <c r="G62" s="430"/>
      <c r="H62" s="430"/>
      <c r="I62" s="430"/>
      <c r="J62" s="430"/>
      <c r="K62" s="292"/>
    </row>
    <row r="63" spans="2:11" s="1" customFormat="1" ht="15" customHeight="1">
      <c r="B63" s="291"/>
      <c r="C63" s="296"/>
      <c r="D63" s="427" t="s">
        <v>7663</v>
      </c>
      <c r="E63" s="427"/>
      <c r="F63" s="427"/>
      <c r="G63" s="427"/>
      <c r="H63" s="427"/>
      <c r="I63" s="427"/>
      <c r="J63" s="427"/>
      <c r="K63" s="292"/>
    </row>
    <row r="64" spans="2:11" s="1" customFormat="1" ht="12.75" customHeight="1">
      <c r="B64" s="291"/>
      <c r="C64" s="296"/>
      <c r="D64" s="296"/>
      <c r="E64" s="299"/>
      <c r="F64" s="296"/>
      <c r="G64" s="296"/>
      <c r="H64" s="296"/>
      <c r="I64" s="296"/>
      <c r="J64" s="296"/>
      <c r="K64" s="292"/>
    </row>
    <row r="65" spans="2:11" s="1" customFormat="1" ht="15" customHeight="1">
      <c r="B65" s="291"/>
      <c r="C65" s="296"/>
      <c r="D65" s="427" t="s">
        <v>7664</v>
      </c>
      <c r="E65" s="427"/>
      <c r="F65" s="427"/>
      <c r="G65" s="427"/>
      <c r="H65" s="427"/>
      <c r="I65" s="427"/>
      <c r="J65" s="427"/>
      <c r="K65" s="292"/>
    </row>
    <row r="66" spans="2:11" s="1" customFormat="1" ht="15" customHeight="1">
      <c r="B66" s="291"/>
      <c r="C66" s="296"/>
      <c r="D66" s="430" t="s">
        <v>7665</v>
      </c>
      <c r="E66" s="430"/>
      <c r="F66" s="430"/>
      <c r="G66" s="430"/>
      <c r="H66" s="430"/>
      <c r="I66" s="430"/>
      <c r="J66" s="430"/>
      <c r="K66" s="292"/>
    </row>
    <row r="67" spans="2:11" s="1" customFormat="1" ht="15" customHeight="1">
      <c r="B67" s="291"/>
      <c r="C67" s="296"/>
      <c r="D67" s="427" t="s">
        <v>7666</v>
      </c>
      <c r="E67" s="427"/>
      <c r="F67" s="427"/>
      <c r="G67" s="427"/>
      <c r="H67" s="427"/>
      <c r="I67" s="427"/>
      <c r="J67" s="427"/>
      <c r="K67" s="292"/>
    </row>
    <row r="68" spans="2:11" s="1" customFormat="1" ht="15" customHeight="1">
      <c r="B68" s="291"/>
      <c r="C68" s="296"/>
      <c r="D68" s="427" t="s">
        <v>7667</v>
      </c>
      <c r="E68" s="427"/>
      <c r="F68" s="427"/>
      <c r="G68" s="427"/>
      <c r="H68" s="427"/>
      <c r="I68" s="427"/>
      <c r="J68" s="427"/>
      <c r="K68" s="292"/>
    </row>
    <row r="69" spans="2:11" s="1" customFormat="1" ht="15" customHeight="1">
      <c r="B69" s="291"/>
      <c r="C69" s="296"/>
      <c r="D69" s="427" t="s">
        <v>7668</v>
      </c>
      <c r="E69" s="427"/>
      <c r="F69" s="427"/>
      <c r="G69" s="427"/>
      <c r="H69" s="427"/>
      <c r="I69" s="427"/>
      <c r="J69" s="427"/>
      <c r="K69" s="292"/>
    </row>
    <row r="70" spans="2:11" s="1" customFormat="1" ht="15" customHeight="1">
      <c r="B70" s="291"/>
      <c r="C70" s="296"/>
      <c r="D70" s="427" t="s">
        <v>7669</v>
      </c>
      <c r="E70" s="427"/>
      <c r="F70" s="427"/>
      <c r="G70" s="427"/>
      <c r="H70" s="427"/>
      <c r="I70" s="427"/>
      <c r="J70" s="427"/>
      <c r="K70" s="292"/>
    </row>
    <row r="71" spans="2:1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pans="2:11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pans="2:11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pans="2:11" s="1" customFormat="1" ht="45" customHeight="1">
      <c r="B75" s="308"/>
      <c r="C75" s="431" t="s">
        <v>7670</v>
      </c>
      <c r="D75" s="431"/>
      <c r="E75" s="431"/>
      <c r="F75" s="431"/>
      <c r="G75" s="431"/>
      <c r="H75" s="431"/>
      <c r="I75" s="431"/>
      <c r="J75" s="431"/>
      <c r="K75" s="309"/>
    </row>
    <row r="76" spans="2:11" s="1" customFormat="1" ht="17.25" customHeight="1">
      <c r="B76" s="308"/>
      <c r="C76" s="310" t="s">
        <v>7671</v>
      </c>
      <c r="D76" s="310"/>
      <c r="E76" s="310"/>
      <c r="F76" s="310" t="s">
        <v>7672</v>
      </c>
      <c r="G76" s="311"/>
      <c r="H76" s="310" t="s">
        <v>51</v>
      </c>
      <c r="I76" s="310" t="s">
        <v>54</v>
      </c>
      <c r="J76" s="310" t="s">
        <v>7673</v>
      </c>
      <c r="K76" s="309"/>
    </row>
    <row r="77" spans="2:11" s="1" customFormat="1" ht="17.25" customHeight="1">
      <c r="B77" s="308"/>
      <c r="C77" s="312" t="s">
        <v>7674</v>
      </c>
      <c r="D77" s="312"/>
      <c r="E77" s="312"/>
      <c r="F77" s="313" t="s">
        <v>7675</v>
      </c>
      <c r="G77" s="314"/>
      <c r="H77" s="312"/>
      <c r="I77" s="312"/>
      <c r="J77" s="312" t="s">
        <v>7676</v>
      </c>
      <c r="K77" s="309"/>
    </row>
    <row r="78" spans="2:11" s="1" customFormat="1" ht="5.25" customHeight="1">
      <c r="B78" s="308"/>
      <c r="C78" s="315"/>
      <c r="D78" s="315"/>
      <c r="E78" s="315"/>
      <c r="F78" s="315"/>
      <c r="G78" s="316"/>
      <c r="H78" s="315"/>
      <c r="I78" s="315"/>
      <c r="J78" s="315"/>
      <c r="K78" s="309"/>
    </row>
    <row r="79" spans="2:11" s="1" customFormat="1" ht="15" customHeight="1">
      <c r="B79" s="308"/>
      <c r="C79" s="297" t="s">
        <v>50</v>
      </c>
      <c r="D79" s="317"/>
      <c r="E79" s="317"/>
      <c r="F79" s="318" t="s">
        <v>7677</v>
      </c>
      <c r="G79" s="319"/>
      <c r="H79" s="297" t="s">
        <v>7678</v>
      </c>
      <c r="I79" s="297" t="s">
        <v>7679</v>
      </c>
      <c r="J79" s="297">
        <v>20</v>
      </c>
      <c r="K79" s="309"/>
    </row>
    <row r="80" spans="2:11" s="1" customFormat="1" ht="15" customHeight="1">
      <c r="B80" s="308"/>
      <c r="C80" s="297" t="s">
        <v>7680</v>
      </c>
      <c r="D80" s="297"/>
      <c r="E80" s="297"/>
      <c r="F80" s="318" t="s">
        <v>7677</v>
      </c>
      <c r="G80" s="319"/>
      <c r="H80" s="297" t="s">
        <v>7681</v>
      </c>
      <c r="I80" s="297" t="s">
        <v>7679</v>
      </c>
      <c r="J80" s="297">
        <v>120</v>
      </c>
      <c r="K80" s="309"/>
    </row>
    <row r="81" spans="2:11" s="1" customFormat="1" ht="15" customHeight="1">
      <c r="B81" s="320"/>
      <c r="C81" s="297" t="s">
        <v>7682</v>
      </c>
      <c r="D81" s="297"/>
      <c r="E81" s="297"/>
      <c r="F81" s="318" t="s">
        <v>7683</v>
      </c>
      <c r="G81" s="319"/>
      <c r="H81" s="297" t="s">
        <v>7684</v>
      </c>
      <c r="I81" s="297" t="s">
        <v>7679</v>
      </c>
      <c r="J81" s="297">
        <v>50</v>
      </c>
      <c r="K81" s="309"/>
    </row>
    <row r="82" spans="2:11" s="1" customFormat="1" ht="15" customHeight="1">
      <c r="B82" s="320"/>
      <c r="C82" s="297" t="s">
        <v>7685</v>
      </c>
      <c r="D82" s="297"/>
      <c r="E82" s="297"/>
      <c r="F82" s="318" t="s">
        <v>7677</v>
      </c>
      <c r="G82" s="319"/>
      <c r="H82" s="297" t="s">
        <v>7686</v>
      </c>
      <c r="I82" s="297" t="s">
        <v>7687</v>
      </c>
      <c r="J82" s="297"/>
      <c r="K82" s="309"/>
    </row>
    <row r="83" spans="2:11" s="1" customFormat="1" ht="15" customHeight="1">
      <c r="B83" s="320"/>
      <c r="C83" s="321" t="s">
        <v>7688</v>
      </c>
      <c r="D83" s="321"/>
      <c r="E83" s="321"/>
      <c r="F83" s="322" t="s">
        <v>7683</v>
      </c>
      <c r="G83" s="321"/>
      <c r="H83" s="321" t="s">
        <v>7689</v>
      </c>
      <c r="I83" s="321" t="s">
        <v>7679</v>
      </c>
      <c r="J83" s="321">
        <v>15</v>
      </c>
      <c r="K83" s="309"/>
    </row>
    <row r="84" spans="2:11" s="1" customFormat="1" ht="15" customHeight="1">
      <c r="B84" s="320"/>
      <c r="C84" s="321" t="s">
        <v>7690</v>
      </c>
      <c r="D84" s="321"/>
      <c r="E84" s="321"/>
      <c r="F84" s="322" t="s">
        <v>7683</v>
      </c>
      <c r="G84" s="321"/>
      <c r="H84" s="321" t="s">
        <v>7691</v>
      </c>
      <c r="I84" s="321" t="s">
        <v>7679</v>
      </c>
      <c r="J84" s="321">
        <v>15</v>
      </c>
      <c r="K84" s="309"/>
    </row>
    <row r="85" spans="2:11" s="1" customFormat="1" ht="15" customHeight="1">
      <c r="B85" s="320"/>
      <c r="C85" s="321" t="s">
        <v>7692</v>
      </c>
      <c r="D85" s="321"/>
      <c r="E85" s="321"/>
      <c r="F85" s="322" t="s">
        <v>7683</v>
      </c>
      <c r="G85" s="321"/>
      <c r="H85" s="321" t="s">
        <v>7693</v>
      </c>
      <c r="I85" s="321" t="s">
        <v>7679</v>
      </c>
      <c r="J85" s="321">
        <v>20</v>
      </c>
      <c r="K85" s="309"/>
    </row>
    <row r="86" spans="2:11" s="1" customFormat="1" ht="15" customHeight="1">
      <c r="B86" s="320"/>
      <c r="C86" s="321" t="s">
        <v>7694</v>
      </c>
      <c r="D86" s="321"/>
      <c r="E86" s="321"/>
      <c r="F86" s="322" t="s">
        <v>7683</v>
      </c>
      <c r="G86" s="321"/>
      <c r="H86" s="321" t="s">
        <v>7695</v>
      </c>
      <c r="I86" s="321" t="s">
        <v>7679</v>
      </c>
      <c r="J86" s="321">
        <v>20</v>
      </c>
      <c r="K86" s="309"/>
    </row>
    <row r="87" spans="2:11" s="1" customFormat="1" ht="15" customHeight="1">
      <c r="B87" s="320"/>
      <c r="C87" s="297" t="s">
        <v>7696</v>
      </c>
      <c r="D87" s="297"/>
      <c r="E87" s="297"/>
      <c r="F87" s="318" t="s">
        <v>7683</v>
      </c>
      <c r="G87" s="319"/>
      <c r="H87" s="297" t="s">
        <v>7697</v>
      </c>
      <c r="I87" s="297" t="s">
        <v>7679</v>
      </c>
      <c r="J87" s="297">
        <v>50</v>
      </c>
      <c r="K87" s="309"/>
    </row>
    <row r="88" spans="2:11" s="1" customFormat="1" ht="15" customHeight="1">
      <c r="B88" s="320"/>
      <c r="C88" s="297" t="s">
        <v>7698</v>
      </c>
      <c r="D88" s="297"/>
      <c r="E88" s="297"/>
      <c r="F88" s="318" t="s">
        <v>7683</v>
      </c>
      <c r="G88" s="319"/>
      <c r="H88" s="297" t="s">
        <v>7699</v>
      </c>
      <c r="I88" s="297" t="s">
        <v>7679</v>
      </c>
      <c r="J88" s="297">
        <v>20</v>
      </c>
      <c r="K88" s="309"/>
    </row>
    <row r="89" spans="2:11" s="1" customFormat="1" ht="15" customHeight="1">
      <c r="B89" s="320"/>
      <c r="C89" s="297" t="s">
        <v>7700</v>
      </c>
      <c r="D89" s="297"/>
      <c r="E89" s="297"/>
      <c r="F89" s="318" t="s">
        <v>7683</v>
      </c>
      <c r="G89" s="319"/>
      <c r="H89" s="297" t="s">
        <v>7701</v>
      </c>
      <c r="I89" s="297" t="s">
        <v>7679</v>
      </c>
      <c r="J89" s="297">
        <v>20</v>
      </c>
      <c r="K89" s="309"/>
    </row>
    <row r="90" spans="2:11" s="1" customFormat="1" ht="15" customHeight="1">
      <c r="B90" s="320"/>
      <c r="C90" s="297" t="s">
        <v>7702</v>
      </c>
      <c r="D90" s="297"/>
      <c r="E90" s="297"/>
      <c r="F90" s="318" t="s">
        <v>7683</v>
      </c>
      <c r="G90" s="319"/>
      <c r="H90" s="297" t="s">
        <v>7703</v>
      </c>
      <c r="I90" s="297" t="s">
        <v>7679</v>
      </c>
      <c r="J90" s="297">
        <v>50</v>
      </c>
      <c r="K90" s="309"/>
    </row>
    <row r="91" spans="2:11" s="1" customFormat="1" ht="15" customHeight="1">
      <c r="B91" s="320"/>
      <c r="C91" s="297" t="s">
        <v>7704</v>
      </c>
      <c r="D91" s="297"/>
      <c r="E91" s="297"/>
      <c r="F91" s="318" t="s">
        <v>7683</v>
      </c>
      <c r="G91" s="319"/>
      <c r="H91" s="297" t="s">
        <v>7704</v>
      </c>
      <c r="I91" s="297" t="s">
        <v>7679</v>
      </c>
      <c r="J91" s="297">
        <v>50</v>
      </c>
      <c r="K91" s="309"/>
    </row>
    <row r="92" spans="2:11" s="1" customFormat="1" ht="15" customHeight="1">
      <c r="B92" s="320"/>
      <c r="C92" s="297" t="s">
        <v>7705</v>
      </c>
      <c r="D92" s="297"/>
      <c r="E92" s="297"/>
      <c r="F92" s="318" t="s">
        <v>7683</v>
      </c>
      <c r="G92" s="319"/>
      <c r="H92" s="297" t="s">
        <v>7706</v>
      </c>
      <c r="I92" s="297" t="s">
        <v>7679</v>
      </c>
      <c r="J92" s="297">
        <v>255</v>
      </c>
      <c r="K92" s="309"/>
    </row>
    <row r="93" spans="2:11" s="1" customFormat="1" ht="15" customHeight="1">
      <c r="B93" s="320"/>
      <c r="C93" s="297" t="s">
        <v>7707</v>
      </c>
      <c r="D93" s="297"/>
      <c r="E93" s="297"/>
      <c r="F93" s="318" t="s">
        <v>7677</v>
      </c>
      <c r="G93" s="319"/>
      <c r="H93" s="297" t="s">
        <v>7708</v>
      </c>
      <c r="I93" s="297" t="s">
        <v>7709</v>
      </c>
      <c r="J93" s="297"/>
      <c r="K93" s="309"/>
    </row>
    <row r="94" spans="2:11" s="1" customFormat="1" ht="15" customHeight="1">
      <c r="B94" s="320"/>
      <c r="C94" s="297" t="s">
        <v>7710</v>
      </c>
      <c r="D94" s="297"/>
      <c r="E94" s="297"/>
      <c r="F94" s="318" t="s">
        <v>7677</v>
      </c>
      <c r="G94" s="319"/>
      <c r="H94" s="297" t="s">
        <v>7711</v>
      </c>
      <c r="I94" s="297" t="s">
        <v>7712</v>
      </c>
      <c r="J94" s="297"/>
      <c r="K94" s="309"/>
    </row>
    <row r="95" spans="2:11" s="1" customFormat="1" ht="15" customHeight="1">
      <c r="B95" s="320"/>
      <c r="C95" s="297" t="s">
        <v>7713</v>
      </c>
      <c r="D95" s="297"/>
      <c r="E95" s="297"/>
      <c r="F95" s="318" t="s">
        <v>7677</v>
      </c>
      <c r="G95" s="319"/>
      <c r="H95" s="297" t="s">
        <v>7713</v>
      </c>
      <c r="I95" s="297" t="s">
        <v>7712</v>
      </c>
      <c r="J95" s="297"/>
      <c r="K95" s="309"/>
    </row>
    <row r="96" spans="2:11" s="1" customFormat="1" ht="15" customHeight="1">
      <c r="B96" s="320"/>
      <c r="C96" s="297" t="s">
        <v>35</v>
      </c>
      <c r="D96" s="297"/>
      <c r="E96" s="297"/>
      <c r="F96" s="318" t="s">
        <v>7677</v>
      </c>
      <c r="G96" s="319"/>
      <c r="H96" s="297" t="s">
        <v>7714</v>
      </c>
      <c r="I96" s="297" t="s">
        <v>7712</v>
      </c>
      <c r="J96" s="297"/>
      <c r="K96" s="309"/>
    </row>
    <row r="97" spans="2:11" s="1" customFormat="1" ht="15" customHeight="1">
      <c r="B97" s="320"/>
      <c r="C97" s="297" t="s">
        <v>45</v>
      </c>
      <c r="D97" s="297"/>
      <c r="E97" s="297"/>
      <c r="F97" s="318" t="s">
        <v>7677</v>
      </c>
      <c r="G97" s="319"/>
      <c r="H97" s="297" t="s">
        <v>7715</v>
      </c>
      <c r="I97" s="297" t="s">
        <v>7712</v>
      </c>
      <c r="J97" s="297"/>
      <c r="K97" s="309"/>
    </row>
    <row r="98" spans="2:11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pans="2:11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pans="2:11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pans="2:1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pans="2:11" s="1" customFormat="1" ht="45" customHeight="1">
      <c r="B102" s="308"/>
      <c r="C102" s="431" t="s">
        <v>7716</v>
      </c>
      <c r="D102" s="431"/>
      <c r="E102" s="431"/>
      <c r="F102" s="431"/>
      <c r="G102" s="431"/>
      <c r="H102" s="431"/>
      <c r="I102" s="431"/>
      <c r="J102" s="431"/>
      <c r="K102" s="309"/>
    </row>
    <row r="103" spans="2:11" s="1" customFormat="1" ht="17.25" customHeight="1">
      <c r="B103" s="308"/>
      <c r="C103" s="310" t="s">
        <v>7671</v>
      </c>
      <c r="D103" s="310"/>
      <c r="E103" s="310"/>
      <c r="F103" s="310" t="s">
        <v>7672</v>
      </c>
      <c r="G103" s="311"/>
      <c r="H103" s="310" t="s">
        <v>51</v>
      </c>
      <c r="I103" s="310" t="s">
        <v>54</v>
      </c>
      <c r="J103" s="310" t="s">
        <v>7673</v>
      </c>
      <c r="K103" s="309"/>
    </row>
    <row r="104" spans="2:11" s="1" customFormat="1" ht="17.25" customHeight="1">
      <c r="B104" s="308"/>
      <c r="C104" s="312" t="s">
        <v>7674</v>
      </c>
      <c r="D104" s="312"/>
      <c r="E104" s="312"/>
      <c r="F104" s="313" t="s">
        <v>7675</v>
      </c>
      <c r="G104" s="314"/>
      <c r="H104" s="312"/>
      <c r="I104" s="312"/>
      <c r="J104" s="312" t="s">
        <v>7676</v>
      </c>
      <c r="K104" s="309"/>
    </row>
    <row r="105" spans="2:11" s="1" customFormat="1" ht="5.25" customHeight="1">
      <c r="B105" s="308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pans="2:11" s="1" customFormat="1" ht="15" customHeight="1">
      <c r="B106" s="308"/>
      <c r="C106" s="297" t="s">
        <v>50</v>
      </c>
      <c r="D106" s="317"/>
      <c r="E106" s="317"/>
      <c r="F106" s="318" t="s">
        <v>7677</v>
      </c>
      <c r="G106" s="297"/>
      <c r="H106" s="297" t="s">
        <v>7717</v>
      </c>
      <c r="I106" s="297" t="s">
        <v>7679</v>
      </c>
      <c r="J106" s="297">
        <v>20</v>
      </c>
      <c r="K106" s="309"/>
    </row>
    <row r="107" spans="2:11" s="1" customFormat="1" ht="15" customHeight="1">
      <c r="B107" s="308"/>
      <c r="C107" s="297" t="s">
        <v>7680</v>
      </c>
      <c r="D107" s="297"/>
      <c r="E107" s="297"/>
      <c r="F107" s="318" t="s">
        <v>7677</v>
      </c>
      <c r="G107" s="297"/>
      <c r="H107" s="297" t="s">
        <v>7717</v>
      </c>
      <c r="I107" s="297" t="s">
        <v>7679</v>
      </c>
      <c r="J107" s="297">
        <v>120</v>
      </c>
      <c r="K107" s="309"/>
    </row>
    <row r="108" spans="2:11" s="1" customFormat="1" ht="15" customHeight="1">
      <c r="B108" s="320"/>
      <c r="C108" s="297" t="s">
        <v>7682</v>
      </c>
      <c r="D108" s="297"/>
      <c r="E108" s="297"/>
      <c r="F108" s="318" t="s">
        <v>7683</v>
      </c>
      <c r="G108" s="297"/>
      <c r="H108" s="297" t="s">
        <v>7717</v>
      </c>
      <c r="I108" s="297" t="s">
        <v>7679</v>
      </c>
      <c r="J108" s="297">
        <v>50</v>
      </c>
      <c r="K108" s="309"/>
    </row>
    <row r="109" spans="2:11" s="1" customFormat="1" ht="15" customHeight="1">
      <c r="B109" s="320"/>
      <c r="C109" s="297" t="s">
        <v>7685</v>
      </c>
      <c r="D109" s="297"/>
      <c r="E109" s="297"/>
      <c r="F109" s="318" t="s">
        <v>7677</v>
      </c>
      <c r="G109" s="297"/>
      <c r="H109" s="297" t="s">
        <v>7717</v>
      </c>
      <c r="I109" s="297" t="s">
        <v>7687</v>
      </c>
      <c r="J109" s="297"/>
      <c r="K109" s="309"/>
    </row>
    <row r="110" spans="2:11" s="1" customFormat="1" ht="15" customHeight="1">
      <c r="B110" s="320"/>
      <c r="C110" s="297" t="s">
        <v>7696</v>
      </c>
      <c r="D110" s="297"/>
      <c r="E110" s="297"/>
      <c r="F110" s="318" t="s">
        <v>7683</v>
      </c>
      <c r="G110" s="297"/>
      <c r="H110" s="297" t="s">
        <v>7717</v>
      </c>
      <c r="I110" s="297" t="s">
        <v>7679</v>
      </c>
      <c r="J110" s="297">
        <v>50</v>
      </c>
      <c r="K110" s="309"/>
    </row>
    <row r="111" spans="2:11" s="1" customFormat="1" ht="15" customHeight="1">
      <c r="B111" s="320"/>
      <c r="C111" s="297" t="s">
        <v>7704</v>
      </c>
      <c r="D111" s="297"/>
      <c r="E111" s="297"/>
      <c r="F111" s="318" t="s">
        <v>7683</v>
      </c>
      <c r="G111" s="297"/>
      <c r="H111" s="297" t="s">
        <v>7717</v>
      </c>
      <c r="I111" s="297" t="s">
        <v>7679</v>
      </c>
      <c r="J111" s="297">
        <v>50</v>
      </c>
      <c r="K111" s="309"/>
    </row>
    <row r="112" spans="2:11" s="1" customFormat="1" ht="15" customHeight="1">
      <c r="B112" s="320"/>
      <c r="C112" s="297" t="s">
        <v>7702</v>
      </c>
      <c r="D112" s="297"/>
      <c r="E112" s="297"/>
      <c r="F112" s="318" t="s">
        <v>7683</v>
      </c>
      <c r="G112" s="297"/>
      <c r="H112" s="297" t="s">
        <v>7717</v>
      </c>
      <c r="I112" s="297" t="s">
        <v>7679</v>
      </c>
      <c r="J112" s="297">
        <v>50</v>
      </c>
      <c r="K112" s="309"/>
    </row>
    <row r="113" spans="2:11" s="1" customFormat="1" ht="15" customHeight="1">
      <c r="B113" s="320"/>
      <c r="C113" s="297" t="s">
        <v>50</v>
      </c>
      <c r="D113" s="297"/>
      <c r="E113" s="297"/>
      <c r="F113" s="318" t="s">
        <v>7677</v>
      </c>
      <c r="G113" s="297"/>
      <c r="H113" s="297" t="s">
        <v>7718</v>
      </c>
      <c r="I113" s="297" t="s">
        <v>7679</v>
      </c>
      <c r="J113" s="297">
        <v>20</v>
      </c>
      <c r="K113" s="309"/>
    </row>
    <row r="114" spans="2:11" s="1" customFormat="1" ht="15" customHeight="1">
      <c r="B114" s="320"/>
      <c r="C114" s="297" t="s">
        <v>7719</v>
      </c>
      <c r="D114" s="297"/>
      <c r="E114" s="297"/>
      <c r="F114" s="318" t="s">
        <v>7677</v>
      </c>
      <c r="G114" s="297"/>
      <c r="H114" s="297" t="s">
        <v>7720</v>
      </c>
      <c r="I114" s="297" t="s">
        <v>7679</v>
      </c>
      <c r="J114" s="297">
        <v>120</v>
      </c>
      <c r="K114" s="309"/>
    </row>
    <row r="115" spans="2:11" s="1" customFormat="1" ht="15" customHeight="1">
      <c r="B115" s="320"/>
      <c r="C115" s="297" t="s">
        <v>35</v>
      </c>
      <c r="D115" s="297"/>
      <c r="E115" s="297"/>
      <c r="F115" s="318" t="s">
        <v>7677</v>
      </c>
      <c r="G115" s="297"/>
      <c r="H115" s="297" t="s">
        <v>7721</v>
      </c>
      <c r="I115" s="297" t="s">
        <v>7712</v>
      </c>
      <c r="J115" s="297"/>
      <c r="K115" s="309"/>
    </row>
    <row r="116" spans="2:11" s="1" customFormat="1" ht="15" customHeight="1">
      <c r="B116" s="320"/>
      <c r="C116" s="297" t="s">
        <v>45</v>
      </c>
      <c r="D116" s="297"/>
      <c r="E116" s="297"/>
      <c r="F116" s="318" t="s">
        <v>7677</v>
      </c>
      <c r="G116" s="297"/>
      <c r="H116" s="297" t="s">
        <v>7722</v>
      </c>
      <c r="I116" s="297" t="s">
        <v>7712</v>
      </c>
      <c r="J116" s="297"/>
      <c r="K116" s="309"/>
    </row>
    <row r="117" spans="2:11" s="1" customFormat="1" ht="15" customHeight="1">
      <c r="B117" s="320"/>
      <c r="C117" s="297" t="s">
        <v>54</v>
      </c>
      <c r="D117" s="297"/>
      <c r="E117" s="297"/>
      <c r="F117" s="318" t="s">
        <v>7677</v>
      </c>
      <c r="G117" s="297"/>
      <c r="H117" s="297" t="s">
        <v>7723</v>
      </c>
      <c r="I117" s="297" t="s">
        <v>7724</v>
      </c>
      <c r="J117" s="297"/>
      <c r="K117" s="309"/>
    </row>
    <row r="118" spans="2:11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pans="2:11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pans="2:11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pans="2:1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pans="2:11" s="1" customFormat="1" ht="45" customHeight="1">
      <c r="B122" s="336"/>
      <c r="C122" s="429" t="s">
        <v>7725</v>
      </c>
      <c r="D122" s="429"/>
      <c r="E122" s="429"/>
      <c r="F122" s="429"/>
      <c r="G122" s="429"/>
      <c r="H122" s="429"/>
      <c r="I122" s="429"/>
      <c r="J122" s="429"/>
      <c r="K122" s="337"/>
    </row>
    <row r="123" spans="2:11" s="1" customFormat="1" ht="17.25" customHeight="1">
      <c r="B123" s="338"/>
      <c r="C123" s="310" t="s">
        <v>7671</v>
      </c>
      <c r="D123" s="310"/>
      <c r="E123" s="310"/>
      <c r="F123" s="310" t="s">
        <v>7672</v>
      </c>
      <c r="G123" s="311"/>
      <c r="H123" s="310" t="s">
        <v>51</v>
      </c>
      <c r="I123" s="310" t="s">
        <v>54</v>
      </c>
      <c r="J123" s="310" t="s">
        <v>7673</v>
      </c>
      <c r="K123" s="339"/>
    </row>
    <row r="124" spans="2:11" s="1" customFormat="1" ht="17.25" customHeight="1">
      <c r="B124" s="338"/>
      <c r="C124" s="312" t="s">
        <v>7674</v>
      </c>
      <c r="D124" s="312"/>
      <c r="E124" s="312"/>
      <c r="F124" s="313" t="s">
        <v>7675</v>
      </c>
      <c r="G124" s="314"/>
      <c r="H124" s="312"/>
      <c r="I124" s="312"/>
      <c r="J124" s="312" t="s">
        <v>7676</v>
      </c>
      <c r="K124" s="339"/>
    </row>
    <row r="125" spans="2:11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pans="2:11" s="1" customFormat="1" ht="15" customHeight="1">
      <c r="B126" s="340"/>
      <c r="C126" s="297" t="s">
        <v>7680</v>
      </c>
      <c r="D126" s="317"/>
      <c r="E126" s="317"/>
      <c r="F126" s="318" t="s">
        <v>7677</v>
      </c>
      <c r="G126" s="297"/>
      <c r="H126" s="297" t="s">
        <v>7717</v>
      </c>
      <c r="I126" s="297" t="s">
        <v>7679</v>
      </c>
      <c r="J126" s="297">
        <v>120</v>
      </c>
      <c r="K126" s="343"/>
    </row>
    <row r="127" spans="2:11" s="1" customFormat="1" ht="15" customHeight="1">
      <c r="B127" s="340"/>
      <c r="C127" s="297" t="s">
        <v>7726</v>
      </c>
      <c r="D127" s="297"/>
      <c r="E127" s="297"/>
      <c r="F127" s="318" t="s">
        <v>7677</v>
      </c>
      <c r="G127" s="297"/>
      <c r="H127" s="297" t="s">
        <v>7727</v>
      </c>
      <c r="I127" s="297" t="s">
        <v>7679</v>
      </c>
      <c r="J127" s="297" t="s">
        <v>7728</v>
      </c>
      <c r="K127" s="343"/>
    </row>
    <row r="128" spans="2:11" s="1" customFormat="1" ht="15" customHeight="1">
      <c r="B128" s="340"/>
      <c r="C128" s="297" t="s">
        <v>78</v>
      </c>
      <c r="D128" s="297"/>
      <c r="E128" s="297"/>
      <c r="F128" s="318" t="s">
        <v>7677</v>
      </c>
      <c r="G128" s="297"/>
      <c r="H128" s="297" t="s">
        <v>7729</v>
      </c>
      <c r="I128" s="297" t="s">
        <v>7679</v>
      </c>
      <c r="J128" s="297" t="s">
        <v>7728</v>
      </c>
      <c r="K128" s="343"/>
    </row>
    <row r="129" spans="2:11" s="1" customFormat="1" ht="15" customHeight="1">
      <c r="B129" s="340"/>
      <c r="C129" s="297" t="s">
        <v>7688</v>
      </c>
      <c r="D129" s="297"/>
      <c r="E129" s="297"/>
      <c r="F129" s="318" t="s">
        <v>7683</v>
      </c>
      <c r="G129" s="297"/>
      <c r="H129" s="297" t="s">
        <v>7689</v>
      </c>
      <c r="I129" s="297" t="s">
        <v>7679</v>
      </c>
      <c r="J129" s="297">
        <v>15</v>
      </c>
      <c r="K129" s="343"/>
    </row>
    <row r="130" spans="2:11" s="1" customFormat="1" ht="15" customHeight="1">
      <c r="B130" s="340"/>
      <c r="C130" s="321" t="s">
        <v>7690</v>
      </c>
      <c r="D130" s="321"/>
      <c r="E130" s="321"/>
      <c r="F130" s="322" t="s">
        <v>7683</v>
      </c>
      <c r="G130" s="321"/>
      <c r="H130" s="321" t="s">
        <v>7691</v>
      </c>
      <c r="I130" s="321" t="s">
        <v>7679</v>
      </c>
      <c r="J130" s="321">
        <v>15</v>
      </c>
      <c r="K130" s="343"/>
    </row>
    <row r="131" spans="2:11" s="1" customFormat="1" ht="15" customHeight="1">
      <c r="B131" s="340"/>
      <c r="C131" s="321" t="s">
        <v>7692</v>
      </c>
      <c r="D131" s="321"/>
      <c r="E131" s="321"/>
      <c r="F131" s="322" t="s">
        <v>7683</v>
      </c>
      <c r="G131" s="321"/>
      <c r="H131" s="321" t="s">
        <v>7693</v>
      </c>
      <c r="I131" s="321" t="s">
        <v>7679</v>
      </c>
      <c r="J131" s="321">
        <v>20</v>
      </c>
      <c r="K131" s="343"/>
    </row>
    <row r="132" spans="2:11" s="1" customFormat="1" ht="15" customHeight="1">
      <c r="B132" s="340"/>
      <c r="C132" s="321" t="s">
        <v>7694</v>
      </c>
      <c r="D132" s="321"/>
      <c r="E132" s="321"/>
      <c r="F132" s="322" t="s">
        <v>7683</v>
      </c>
      <c r="G132" s="321"/>
      <c r="H132" s="321" t="s">
        <v>7695</v>
      </c>
      <c r="I132" s="321" t="s">
        <v>7679</v>
      </c>
      <c r="J132" s="321">
        <v>20</v>
      </c>
      <c r="K132" s="343"/>
    </row>
    <row r="133" spans="2:11" s="1" customFormat="1" ht="15" customHeight="1">
      <c r="B133" s="340"/>
      <c r="C133" s="297" t="s">
        <v>7682</v>
      </c>
      <c r="D133" s="297"/>
      <c r="E133" s="297"/>
      <c r="F133" s="318" t="s">
        <v>7683</v>
      </c>
      <c r="G133" s="297"/>
      <c r="H133" s="297" t="s">
        <v>7717</v>
      </c>
      <c r="I133" s="297" t="s">
        <v>7679</v>
      </c>
      <c r="J133" s="297">
        <v>50</v>
      </c>
      <c r="K133" s="343"/>
    </row>
    <row r="134" spans="2:11" s="1" customFormat="1" ht="15" customHeight="1">
      <c r="B134" s="340"/>
      <c r="C134" s="297" t="s">
        <v>7696</v>
      </c>
      <c r="D134" s="297"/>
      <c r="E134" s="297"/>
      <c r="F134" s="318" t="s">
        <v>7683</v>
      </c>
      <c r="G134" s="297"/>
      <c r="H134" s="297" t="s">
        <v>7717</v>
      </c>
      <c r="I134" s="297" t="s">
        <v>7679</v>
      </c>
      <c r="J134" s="297">
        <v>50</v>
      </c>
      <c r="K134" s="343"/>
    </row>
    <row r="135" spans="2:11" s="1" customFormat="1" ht="15" customHeight="1">
      <c r="B135" s="340"/>
      <c r="C135" s="297" t="s">
        <v>7702</v>
      </c>
      <c r="D135" s="297"/>
      <c r="E135" s="297"/>
      <c r="F135" s="318" t="s">
        <v>7683</v>
      </c>
      <c r="G135" s="297"/>
      <c r="H135" s="297" t="s">
        <v>7717</v>
      </c>
      <c r="I135" s="297" t="s">
        <v>7679</v>
      </c>
      <c r="J135" s="297">
        <v>50</v>
      </c>
      <c r="K135" s="343"/>
    </row>
    <row r="136" spans="2:11" s="1" customFormat="1" ht="15" customHeight="1">
      <c r="B136" s="340"/>
      <c r="C136" s="297" t="s">
        <v>7704</v>
      </c>
      <c r="D136" s="297"/>
      <c r="E136" s="297"/>
      <c r="F136" s="318" t="s">
        <v>7683</v>
      </c>
      <c r="G136" s="297"/>
      <c r="H136" s="297" t="s">
        <v>7717</v>
      </c>
      <c r="I136" s="297" t="s">
        <v>7679</v>
      </c>
      <c r="J136" s="297">
        <v>50</v>
      </c>
      <c r="K136" s="343"/>
    </row>
    <row r="137" spans="2:11" s="1" customFormat="1" ht="15" customHeight="1">
      <c r="B137" s="340"/>
      <c r="C137" s="297" t="s">
        <v>7705</v>
      </c>
      <c r="D137" s="297"/>
      <c r="E137" s="297"/>
      <c r="F137" s="318" t="s">
        <v>7683</v>
      </c>
      <c r="G137" s="297"/>
      <c r="H137" s="297" t="s">
        <v>7730</v>
      </c>
      <c r="I137" s="297" t="s">
        <v>7679</v>
      </c>
      <c r="J137" s="297">
        <v>255</v>
      </c>
      <c r="K137" s="343"/>
    </row>
    <row r="138" spans="2:11" s="1" customFormat="1" ht="15" customHeight="1">
      <c r="B138" s="340"/>
      <c r="C138" s="297" t="s">
        <v>7707</v>
      </c>
      <c r="D138" s="297"/>
      <c r="E138" s="297"/>
      <c r="F138" s="318" t="s">
        <v>7677</v>
      </c>
      <c r="G138" s="297"/>
      <c r="H138" s="297" t="s">
        <v>7731</v>
      </c>
      <c r="I138" s="297" t="s">
        <v>7709</v>
      </c>
      <c r="J138" s="297"/>
      <c r="K138" s="343"/>
    </row>
    <row r="139" spans="2:11" s="1" customFormat="1" ht="15" customHeight="1">
      <c r="B139" s="340"/>
      <c r="C139" s="297" t="s">
        <v>7710</v>
      </c>
      <c r="D139" s="297"/>
      <c r="E139" s="297"/>
      <c r="F139" s="318" t="s">
        <v>7677</v>
      </c>
      <c r="G139" s="297"/>
      <c r="H139" s="297" t="s">
        <v>7732</v>
      </c>
      <c r="I139" s="297" t="s">
        <v>7712</v>
      </c>
      <c r="J139" s="297"/>
      <c r="K139" s="343"/>
    </row>
    <row r="140" spans="2:11" s="1" customFormat="1" ht="15" customHeight="1">
      <c r="B140" s="340"/>
      <c r="C140" s="297" t="s">
        <v>7713</v>
      </c>
      <c r="D140" s="297"/>
      <c r="E140" s="297"/>
      <c r="F140" s="318" t="s">
        <v>7677</v>
      </c>
      <c r="G140" s="297"/>
      <c r="H140" s="297" t="s">
        <v>7713</v>
      </c>
      <c r="I140" s="297" t="s">
        <v>7712</v>
      </c>
      <c r="J140" s="297"/>
      <c r="K140" s="343"/>
    </row>
    <row r="141" spans="2:11" s="1" customFormat="1" ht="15" customHeight="1">
      <c r="B141" s="340"/>
      <c r="C141" s="297" t="s">
        <v>35</v>
      </c>
      <c r="D141" s="297"/>
      <c r="E141" s="297"/>
      <c r="F141" s="318" t="s">
        <v>7677</v>
      </c>
      <c r="G141" s="297"/>
      <c r="H141" s="297" t="s">
        <v>7733</v>
      </c>
      <c r="I141" s="297" t="s">
        <v>7712</v>
      </c>
      <c r="J141" s="297"/>
      <c r="K141" s="343"/>
    </row>
    <row r="142" spans="2:11" s="1" customFormat="1" ht="15" customHeight="1">
      <c r="B142" s="340"/>
      <c r="C142" s="297" t="s">
        <v>7734</v>
      </c>
      <c r="D142" s="297"/>
      <c r="E142" s="297"/>
      <c r="F142" s="318" t="s">
        <v>7677</v>
      </c>
      <c r="G142" s="297"/>
      <c r="H142" s="297" t="s">
        <v>7735</v>
      </c>
      <c r="I142" s="297" t="s">
        <v>7712</v>
      </c>
      <c r="J142" s="297"/>
      <c r="K142" s="343"/>
    </row>
    <row r="143" spans="2:11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pans="2:11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2:11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pans="2:11" s="1" customFormat="1" ht="45" customHeight="1">
      <c r="B147" s="308"/>
      <c r="C147" s="431" t="s">
        <v>7736</v>
      </c>
      <c r="D147" s="431"/>
      <c r="E147" s="431"/>
      <c r="F147" s="431"/>
      <c r="G147" s="431"/>
      <c r="H147" s="431"/>
      <c r="I147" s="431"/>
      <c r="J147" s="431"/>
      <c r="K147" s="309"/>
    </row>
    <row r="148" spans="2:11" s="1" customFormat="1" ht="17.25" customHeight="1">
      <c r="B148" s="308"/>
      <c r="C148" s="310" t="s">
        <v>7671</v>
      </c>
      <c r="D148" s="310"/>
      <c r="E148" s="310"/>
      <c r="F148" s="310" t="s">
        <v>7672</v>
      </c>
      <c r="G148" s="311"/>
      <c r="H148" s="310" t="s">
        <v>51</v>
      </c>
      <c r="I148" s="310" t="s">
        <v>54</v>
      </c>
      <c r="J148" s="310" t="s">
        <v>7673</v>
      </c>
      <c r="K148" s="309"/>
    </row>
    <row r="149" spans="2:11" s="1" customFormat="1" ht="17.25" customHeight="1">
      <c r="B149" s="308"/>
      <c r="C149" s="312" t="s">
        <v>7674</v>
      </c>
      <c r="D149" s="312"/>
      <c r="E149" s="312"/>
      <c r="F149" s="313" t="s">
        <v>7675</v>
      </c>
      <c r="G149" s="314"/>
      <c r="H149" s="312"/>
      <c r="I149" s="312"/>
      <c r="J149" s="312" t="s">
        <v>7676</v>
      </c>
      <c r="K149" s="309"/>
    </row>
    <row r="150" spans="2:11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pans="2:11" s="1" customFormat="1" ht="15" customHeight="1">
      <c r="B151" s="320"/>
      <c r="C151" s="347" t="s">
        <v>7680</v>
      </c>
      <c r="D151" s="297"/>
      <c r="E151" s="297"/>
      <c r="F151" s="348" t="s">
        <v>7677</v>
      </c>
      <c r="G151" s="297"/>
      <c r="H151" s="347" t="s">
        <v>7717</v>
      </c>
      <c r="I151" s="347" t="s">
        <v>7679</v>
      </c>
      <c r="J151" s="347">
        <v>120</v>
      </c>
      <c r="K151" s="343"/>
    </row>
    <row r="152" spans="2:11" s="1" customFormat="1" ht="15" customHeight="1">
      <c r="B152" s="320"/>
      <c r="C152" s="347" t="s">
        <v>7726</v>
      </c>
      <c r="D152" s="297"/>
      <c r="E152" s="297"/>
      <c r="F152" s="348" t="s">
        <v>7677</v>
      </c>
      <c r="G152" s="297"/>
      <c r="H152" s="347" t="s">
        <v>7737</v>
      </c>
      <c r="I152" s="347" t="s">
        <v>7679</v>
      </c>
      <c r="J152" s="347" t="s">
        <v>7728</v>
      </c>
      <c r="K152" s="343"/>
    </row>
    <row r="153" spans="2:11" s="1" customFormat="1" ht="15" customHeight="1">
      <c r="B153" s="320"/>
      <c r="C153" s="347" t="s">
        <v>78</v>
      </c>
      <c r="D153" s="297"/>
      <c r="E153" s="297"/>
      <c r="F153" s="348" t="s">
        <v>7677</v>
      </c>
      <c r="G153" s="297"/>
      <c r="H153" s="347" t="s">
        <v>7738</v>
      </c>
      <c r="I153" s="347" t="s">
        <v>7679</v>
      </c>
      <c r="J153" s="347" t="s">
        <v>7728</v>
      </c>
      <c r="K153" s="343"/>
    </row>
    <row r="154" spans="2:11" s="1" customFormat="1" ht="15" customHeight="1">
      <c r="B154" s="320"/>
      <c r="C154" s="347" t="s">
        <v>7682</v>
      </c>
      <c r="D154" s="297"/>
      <c r="E154" s="297"/>
      <c r="F154" s="348" t="s">
        <v>7683</v>
      </c>
      <c r="G154" s="297"/>
      <c r="H154" s="347" t="s">
        <v>7717</v>
      </c>
      <c r="I154" s="347" t="s">
        <v>7679</v>
      </c>
      <c r="J154" s="347">
        <v>50</v>
      </c>
      <c r="K154" s="343"/>
    </row>
    <row r="155" spans="2:11" s="1" customFormat="1" ht="15" customHeight="1">
      <c r="B155" s="320"/>
      <c r="C155" s="347" t="s">
        <v>7685</v>
      </c>
      <c r="D155" s="297"/>
      <c r="E155" s="297"/>
      <c r="F155" s="348" t="s">
        <v>7677</v>
      </c>
      <c r="G155" s="297"/>
      <c r="H155" s="347" t="s">
        <v>7717</v>
      </c>
      <c r="I155" s="347" t="s">
        <v>7687</v>
      </c>
      <c r="J155" s="347"/>
      <c r="K155" s="343"/>
    </row>
    <row r="156" spans="2:11" s="1" customFormat="1" ht="15" customHeight="1">
      <c r="B156" s="320"/>
      <c r="C156" s="347" t="s">
        <v>7696</v>
      </c>
      <c r="D156" s="297"/>
      <c r="E156" s="297"/>
      <c r="F156" s="348" t="s">
        <v>7683</v>
      </c>
      <c r="G156" s="297"/>
      <c r="H156" s="347" t="s">
        <v>7717</v>
      </c>
      <c r="I156" s="347" t="s">
        <v>7679</v>
      </c>
      <c r="J156" s="347">
        <v>50</v>
      </c>
      <c r="K156" s="343"/>
    </row>
    <row r="157" spans="2:11" s="1" customFormat="1" ht="15" customHeight="1">
      <c r="B157" s="320"/>
      <c r="C157" s="347" t="s">
        <v>7704</v>
      </c>
      <c r="D157" s="297"/>
      <c r="E157" s="297"/>
      <c r="F157" s="348" t="s">
        <v>7683</v>
      </c>
      <c r="G157" s="297"/>
      <c r="H157" s="347" t="s">
        <v>7717</v>
      </c>
      <c r="I157" s="347" t="s">
        <v>7679</v>
      </c>
      <c r="J157" s="347">
        <v>50</v>
      </c>
      <c r="K157" s="343"/>
    </row>
    <row r="158" spans="2:11" s="1" customFormat="1" ht="15" customHeight="1">
      <c r="B158" s="320"/>
      <c r="C158" s="347" t="s">
        <v>7702</v>
      </c>
      <c r="D158" s="297"/>
      <c r="E158" s="297"/>
      <c r="F158" s="348" t="s">
        <v>7683</v>
      </c>
      <c r="G158" s="297"/>
      <c r="H158" s="347" t="s">
        <v>7717</v>
      </c>
      <c r="I158" s="347" t="s">
        <v>7679</v>
      </c>
      <c r="J158" s="347">
        <v>50</v>
      </c>
      <c r="K158" s="343"/>
    </row>
    <row r="159" spans="2:11" s="1" customFormat="1" ht="15" customHeight="1">
      <c r="B159" s="320"/>
      <c r="C159" s="347" t="s">
        <v>112</v>
      </c>
      <c r="D159" s="297"/>
      <c r="E159" s="297"/>
      <c r="F159" s="348" t="s">
        <v>7677</v>
      </c>
      <c r="G159" s="297"/>
      <c r="H159" s="347" t="s">
        <v>7739</v>
      </c>
      <c r="I159" s="347" t="s">
        <v>7679</v>
      </c>
      <c r="J159" s="347" t="s">
        <v>7740</v>
      </c>
      <c r="K159" s="343"/>
    </row>
    <row r="160" spans="2:11" s="1" customFormat="1" ht="15" customHeight="1">
      <c r="B160" s="320"/>
      <c r="C160" s="347" t="s">
        <v>7741</v>
      </c>
      <c r="D160" s="297"/>
      <c r="E160" s="297"/>
      <c r="F160" s="348" t="s">
        <v>7677</v>
      </c>
      <c r="G160" s="297"/>
      <c r="H160" s="347" t="s">
        <v>7742</v>
      </c>
      <c r="I160" s="347" t="s">
        <v>7712</v>
      </c>
      <c r="J160" s="347"/>
      <c r="K160" s="343"/>
    </row>
    <row r="161" spans="2:1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pans="2:11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pans="2:11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2:11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pans="2:11" s="1" customFormat="1" ht="45" customHeight="1">
      <c r="B165" s="289"/>
      <c r="C165" s="429" t="s">
        <v>7743</v>
      </c>
      <c r="D165" s="429"/>
      <c r="E165" s="429"/>
      <c r="F165" s="429"/>
      <c r="G165" s="429"/>
      <c r="H165" s="429"/>
      <c r="I165" s="429"/>
      <c r="J165" s="429"/>
      <c r="K165" s="290"/>
    </row>
    <row r="166" spans="2:11" s="1" customFormat="1" ht="17.25" customHeight="1">
      <c r="B166" s="289"/>
      <c r="C166" s="310" t="s">
        <v>7671</v>
      </c>
      <c r="D166" s="310"/>
      <c r="E166" s="310"/>
      <c r="F166" s="310" t="s">
        <v>7672</v>
      </c>
      <c r="G166" s="352"/>
      <c r="H166" s="353" t="s">
        <v>51</v>
      </c>
      <c r="I166" s="353" t="s">
        <v>54</v>
      </c>
      <c r="J166" s="310" t="s">
        <v>7673</v>
      </c>
      <c r="K166" s="290"/>
    </row>
    <row r="167" spans="2:11" s="1" customFormat="1" ht="17.25" customHeight="1">
      <c r="B167" s="291"/>
      <c r="C167" s="312" t="s">
        <v>7674</v>
      </c>
      <c r="D167" s="312"/>
      <c r="E167" s="312"/>
      <c r="F167" s="313" t="s">
        <v>7675</v>
      </c>
      <c r="G167" s="354"/>
      <c r="H167" s="355"/>
      <c r="I167" s="355"/>
      <c r="J167" s="312" t="s">
        <v>7676</v>
      </c>
      <c r="K167" s="292"/>
    </row>
    <row r="168" spans="2:11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pans="2:11" s="1" customFormat="1" ht="15" customHeight="1">
      <c r="B169" s="320"/>
      <c r="C169" s="297" t="s">
        <v>7680</v>
      </c>
      <c r="D169" s="297"/>
      <c r="E169" s="297"/>
      <c r="F169" s="318" t="s">
        <v>7677</v>
      </c>
      <c r="G169" s="297"/>
      <c r="H169" s="297" t="s">
        <v>7717</v>
      </c>
      <c r="I169" s="297" t="s">
        <v>7679</v>
      </c>
      <c r="J169" s="297">
        <v>120</v>
      </c>
      <c r="K169" s="343"/>
    </row>
    <row r="170" spans="2:11" s="1" customFormat="1" ht="15" customHeight="1">
      <c r="B170" s="320"/>
      <c r="C170" s="297" t="s">
        <v>7726</v>
      </c>
      <c r="D170" s="297"/>
      <c r="E170" s="297"/>
      <c r="F170" s="318" t="s">
        <v>7677</v>
      </c>
      <c r="G170" s="297"/>
      <c r="H170" s="297" t="s">
        <v>7727</v>
      </c>
      <c r="I170" s="297" t="s">
        <v>7679</v>
      </c>
      <c r="J170" s="297" t="s">
        <v>7728</v>
      </c>
      <c r="K170" s="343"/>
    </row>
    <row r="171" spans="2:11" s="1" customFormat="1" ht="15" customHeight="1">
      <c r="B171" s="320"/>
      <c r="C171" s="297" t="s">
        <v>78</v>
      </c>
      <c r="D171" s="297"/>
      <c r="E171" s="297"/>
      <c r="F171" s="318" t="s">
        <v>7677</v>
      </c>
      <c r="G171" s="297"/>
      <c r="H171" s="297" t="s">
        <v>7744</v>
      </c>
      <c r="I171" s="297" t="s">
        <v>7679</v>
      </c>
      <c r="J171" s="297" t="s">
        <v>7728</v>
      </c>
      <c r="K171" s="343"/>
    </row>
    <row r="172" spans="2:11" s="1" customFormat="1" ht="15" customHeight="1">
      <c r="B172" s="320"/>
      <c r="C172" s="297" t="s">
        <v>7682</v>
      </c>
      <c r="D172" s="297"/>
      <c r="E172" s="297"/>
      <c r="F172" s="318" t="s">
        <v>7683</v>
      </c>
      <c r="G172" s="297"/>
      <c r="H172" s="297" t="s">
        <v>7744</v>
      </c>
      <c r="I172" s="297" t="s">
        <v>7679</v>
      </c>
      <c r="J172" s="297">
        <v>50</v>
      </c>
      <c r="K172" s="343"/>
    </row>
    <row r="173" spans="2:11" s="1" customFormat="1" ht="15" customHeight="1">
      <c r="B173" s="320"/>
      <c r="C173" s="297" t="s">
        <v>7685</v>
      </c>
      <c r="D173" s="297"/>
      <c r="E173" s="297"/>
      <c r="F173" s="318" t="s">
        <v>7677</v>
      </c>
      <c r="G173" s="297"/>
      <c r="H173" s="297" t="s">
        <v>7744</v>
      </c>
      <c r="I173" s="297" t="s">
        <v>7687</v>
      </c>
      <c r="J173" s="297"/>
      <c r="K173" s="343"/>
    </row>
    <row r="174" spans="2:11" s="1" customFormat="1" ht="15" customHeight="1">
      <c r="B174" s="320"/>
      <c r="C174" s="297" t="s">
        <v>7696</v>
      </c>
      <c r="D174" s="297"/>
      <c r="E174" s="297"/>
      <c r="F174" s="318" t="s">
        <v>7683</v>
      </c>
      <c r="G174" s="297"/>
      <c r="H174" s="297" t="s">
        <v>7744</v>
      </c>
      <c r="I174" s="297" t="s">
        <v>7679</v>
      </c>
      <c r="J174" s="297">
        <v>50</v>
      </c>
      <c r="K174" s="343"/>
    </row>
    <row r="175" spans="2:11" s="1" customFormat="1" ht="15" customHeight="1">
      <c r="B175" s="320"/>
      <c r="C175" s="297" t="s">
        <v>7704</v>
      </c>
      <c r="D175" s="297"/>
      <c r="E175" s="297"/>
      <c r="F175" s="318" t="s">
        <v>7683</v>
      </c>
      <c r="G175" s="297"/>
      <c r="H175" s="297" t="s">
        <v>7744</v>
      </c>
      <c r="I175" s="297" t="s">
        <v>7679</v>
      </c>
      <c r="J175" s="297">
        <v>50</v>
      </c>
      <c r="K175" s="343"/>
    </row>
    <row r="176" spans="2:11" s="1" customFormat="1" ht="15" customHeight="1">
      <c r="B176" s="320"/>
      <c r="C176" s="297" t="s">
        <v>7702</v>
      </c>
      <c r="D176" s="297"/>
      <c r="E176" s="297"/>
      <c r="F176" s="318" t="s">
        <v>7683</v>
      </c>
      <c r="G176" s="297"/>
      <c r="H176" s="297" t="s">
        <v>7744</v>
      </c>
      <c r="I176" s="297" t="s">
        <v>7679</v>
      </c>
      <c r="J176" s="297">
        <v>50</v>
      </c>
      <c r="K176" s="343"/>
    </row>
    <row r="177" spans="2:11" s="1" customFormat="1" ht="15" customHeight="1">
      <c r="B177" s="320"/>
      <c r="C177" s="297" t="s">
        <v>151</v>
      </c>
      <c r="D177" s="297"/>
      <c r="E177" s="297"/>
      <c r="F177" s="318" t="s">
        <v>7677</v>
      </c>
      <c r="G177" s="297"/>
      <c r="H177" s="297" t="s">
        <v>7745</v>
      </c>
      <c r="I177" s="297" t="s">
        <v>7746</v>
      </c>
      <c r="J177" s="297"/>
      <c r="K177" s="343"/>
    </row>
    <row r="178" spans="2:11" s="1" customFormat="1" ht="15" customHeight="1">
      <c r="B178" s="320"/>
      <c r="C178" s="297" t="s">
        <v>54</v>
      </c>
      <c r="D178" s="297"/>
      <c r="E178" s="297"/>
      <c r="F178" s="318" t="s">
        <v>7677</v>
      </c>
      <c r="G178" s="297"/>
      <c r="H178" s="297" t="s">
        <v>7747</v>
      </c>
      <c r="I178" s="297" t="s">
        <v>7748</v>
      </c>
      <c r="J178" s="297">
        <v>1</v>
      </c>
      <c r="K178" s="343"/>
    </row>
    <row r="179" spans="2:11" s="1" customFormat="1" ht="15" customHeight="1">
      <c r="B179" s="320"/>
      <c r="C179" s="297" t="s">
        <v>50</v>
      </c>
      <c r="D179" s="297"/>
      <c r="E179" s="297"/>
      <c r="F179" s="318" t="s">
        <v>7677</v>
      </c>
      <c r="G179" s="297"/>
      <c r="H179" s="297" t="s">
        <v>7749</v>
      </c>
      <c r="I179" s="297" t="s">
        <v>7679</v>
      </c>
      <c r="J179" s="297">
        <v>20</v>
      </c>
      <c r="K179" s="343"/>
    </row>
    <row r="180" spans="2:11" s="1" customFormat="1" ht="15" customHeight="1">
      <c r="B180" s="320"/>
      <c r="C180" s="297" t="s">
        <v>51</v>
      </c>
      <c r="D180" s="297"/>
      <c r="E180" s="297"/>
      <c r="F180" s="318" t="s">
        <v>7677</v>
      </c>
      <c r="G180" s="297"/>
      <c r="H180" s="297" t="s">
        <v>7750</v>
      </c>
      <c r="I180" s="297" t="s">
        <v>7679</v>
      </c>
      <c r="J180" s="297">
        <v>255</v>
      </c>
      <c r="K180" s="343"/>
    </row>
    <row r="181" spans="2:11" s="1" customFormat="1" ht="15" customHeight="1">
      <c r="B181" s="320"/>
      <c r="C181" s="297" t="s">
        <v>152</v>
      </c>
      <c r="D181" s="297"/>
      <c r="E181" s="297"/>
      <c r="F181" s="318" t="s">
        <v>7677</v>
      </c>
      <c r="G181" s="297"/>
      <c r="H181" s="297" t="s">
        <v>7641</v>
      </c>
      <c r="I181" s="297" t="s">
        <v>7679</v>
      </c>
      <c r="J181" s="297">
        <v>10</v>
      </c>
      <c r="K181" s="343"/>
    </row>
    <row r="182" spans="2:11" s="1" customFormat="1" ht="15" customHeight="1">
      <c r="B182" s="320"/>
      <c r="C182" s="297" t="s">
        <v>153</v>
      </c>
      <c r="D182" s="297"/>
      <c r="E182" s="297"/>
      <c r="F182" s="318" t="s">
        <v>7677</v>
      </c>
      <c r="G182" s="297"/>
      <c r="H182" s="297" t="s">
        <v>7751</v>
      </c>
      <c r="I182" s="297" t="s">
        <v>7712</v>
      </c>
      <c r="J182" s="297"/>
      <c r="K182" s="343"/>
    </row>
    <row r="183" spans="2:11" s="1" customFormat="1" ht="15" customHeight="1">
      <c r="B183" s="320"/>
      <c r="C183" s="297" t="s">
        <v>7752</v>
      </c>
      <c r="D183" s="297"/>
      <c r="E183" s="297"/>
      <c r="F183" s="318" t="s">
        <v>7677</v>
      </c>
      <c r="G183" s="297"/>
      <c r="H183" s="297" t="s">
        <v>7753</v>
      </c>
      <c r="I183" s="297" t="s">
        <v>7712</v>
      </c>
      <c r="J183" s="297"/>
      <c r="K183" s="343"/>
    </row>
    <row r="184" spans="2:11" s="1" customFormat="1" ht="15" customHeight="1">
      <c r="B184" s="320"/>
      <c r="C184" s="297" t="s">
        <v>7741</v>
      </c>
      <c r="D184" s="297"/>
      <c r="E184" s="297"/>
      <c r="F184" s="318" t="s">
        <v>7677</v>
      </c>
      <c r="G184" s="297"/>
      <c r="H184" s="297" t="s">
        <v>7754</v>
      </c>
      <c r="I184" s="297" t="s">
        <v>7712</v>
      </c>
      <c r="J184" s="297"/>
      <c r="K184" s="343"/>
    </row>
    <row r="185" spans="2:11" s="1" customFormat="1" ht="15" customHeight="1">
      <c r="B185" s="320"/>
      <c r="C185" s="297" t="s">
        <v>155</v>
      </c>
      <c r="D185" s="297"/>
      <c r="E185" s="297"/>
      <c r="F185" s="318" t="s">
        <v>7683</v>
      </c>
      <c r="G185" s="297"/>
      <c r="H185" s="297" t="s">
        <v>7755</v>
      </c>
      <c r="I185" s="297" t="s">
        <v>7679</v>
      </c>
      <c r="J185" s="297">
        <v>50</v>
      </c>
      <c r="K185" s="343"/>
    </row>
    <row r="186" spans="2:11" s="1" customFormat="1" ht="15" customHeight="1">
      <c r="B186" s="320"/>
      <c r="C186" s="297" t="s">
        <v>7756</v>
      </c>
      <c r="D186" s="297"/>
      <c r="E186" s="297"/>
      <c r="F186" s="318" t="s">
        <v>7683</v>
      </c>
      <c r="G186" s="297"/>
      <c r="H186" s="297" t="s">
        <v>7757</v>
      </c>
      <c r="I186" s="297" t="s">
        <v>7758</v>
      </c>
      <c r="J186" s="297"/>
      <c r="K186" s="343"/>
    </row>
    <row r="187" spans="2:11" s="1" customFormat="1" ht="15" customHeight="1">
      <c r="B187" s="320"/>
      <c r="C187" s="297" t="s">
        <v>7759</v>
      </c>
      <c r="D187" s="297"/>
      <c r="E187" s="297"/>
      <c r="F187" s="318" t="s">
        <v>7683</v>
      </c>
      <c r="G187" s="297"/>
      <c r="H187" s="297" t="s">
        <v>7760</v>
      </c>
      <c r="I187" s="297" t="s">
        <v>7758</v>
      </c>
      <c r="J187" s="297"/>
      <c r="K187" s="343"/>
    </row>
    <row r="188" spans="2:11" s="1" customFormat="1" ht="15" customHeight="1">
      <c r="B188" s="320"/>
      <c r="C188" s="297" t="s">
        <v>7761</v>
      </c>
      <c r="D188" s="297"/>
      <c r="E188" s="297"/>
      <c r="F188" s="318" t="s">
        <v>7683</v>
      </c>
      <c r="G188" s="297"/>
      <c r="H188" s="297" t="s">
        <v>7762</v>
      </c>
      <c r="I188" s="297" t="s">
        <v>7758</v>
      </c>
      <c r="J188" s="297"/>
      <c r="K188" s="343"/>
    </row>
    <row r="189" spans="2:11" s="1" customFormat="1" ht="15" customHeight="1">
      <c r="B189" s="320"/>
      <c r="C189" s="356" t="s">
        <v>7763</v>
      </c>
      <c r="D189" s="297"/>
      <c r="E189" s="297"/>
      <c r="F189" s="318" t="s">
        <v>7683</v>
      </c>
      <c r="G189" s="297"/>
      <c r="H189" s="297" t="s">
        <v>7764</v>
      </c>
      <c r="I189" s="297" t="s">
        <v>7765</v>
      </c>
      <c r="J189" s="357" t="s">
        <v>7766</v>
      </c>
      <c r="K189" s="343"/>
    </row>
    <row r="190" spans="2:11" s="18" customFormat="1" ht="15" customHeight="1">
      <c r="B190" s="358"/>
      <c r="C190" s="359" t="s">
        <v>7767</v>
      </c>
      <c r="D190" s="360"/>
      <c r="E190" s="360"/>
      <c r="F190" s="361" t="s">
        <v>7683</v>
      </c>
      <c r="G190" s="360"/>
      <c r="H190" s="360" t="s">
        <v>7768</v>
      </c>
      <c r="I190" s="360" t="s">
        <v>7765</v>
      </c>
      <c r="J190" s="362" t="s">
        <v>7766</v>
      </c>
      <c r="K190" s="363"/>
    </row>
    <row r="191" spans="2:11" s="1" customFormat="1" ht="15" customHeight="1">
      <c r="B191" s="320"/>
      <c r="C191" s="356" t="s">
        <v>39</v>
      </c>
      <c r="D191" s="297"/>
      <c r="E191" s="297"/>
      <c r="F191" s="318" t="s">
        <v>7677</v>
      </c>
      <c r="G191" s="297"/>
      <c r="H191" s="294" t="s">
        <v>7769</v>
      </c>
      <c r="I191" s="297" t="s">
        <v>7770</v>
      </c>
      <c r="J191" s="297"/>
      <c r="K191" s="343"/>
    </row>
    <row r="192" spans="2:11" s="1" customFormat="1" ht="15" customHeight="1">
      <c r="B192" s="320"/>
      <c r="C192" s="356" t="s">
        <v>7771</v>
      </c>
      <c r="D192" s="297"/>
      <c r="E192" s="297"/>
      <c r="F192" s="318" t="s">
        <v>7677</v>
      </c>
      <c r="G192" s="297"/>
      <c r="H192" s="297" t="s">
        <v>7772</v>
      </c>
      <c r="I192" s="297" t="s">
        <v>7712</v>
      </c>
      <c r="J192" s="297"/>
      <c r="K192" s="343"/>
    </row>
    <row r="193" spans="2:11" s="1" customFormat="1" ht="15" customHeight="1">
      <c r="B193" s="320"/>
      <c r="C193" s="356" t="s">
        <v>7773</v>
      </c>
      <c r="D193" s="297"/>
      <c r="E193" s="297"/>
      <c r="F193" s="318" t="s">
        <v>7677</v>
      </c>
      <c r="G193" s="297"/>
      <c r="H193" s="297" t="s">
        <v>7774</v>
      </c>
      <c r="I193" s="297" t="s">
        <v>7712</v>
      </c>
      <c r="J193" s="297"/>
      <c r="K193" s="343"/>
    </row>
    <row r="194" spans="2:11" s="1" customFormat="1" ht="15" customHeight="1">
      <c r="B194" s="320"/>
      <c r="C194" s="356" t="s">
        <v>7775</v>
      </c>
      <c r="D194" s="297"/>
      <c r="E194" s="297"/>
      <c r="F194" s="318" t="s">
        <v>7683</v>
      </c>
      <c r="G194" s="297"/>
      <c r="H194" s="297" t="s">
        <v>7776</v>
      </c>
      <c r="I194" s="297" t="s">
        <v>7712</v>
      </c>
      <c r="J194" s="297"/>
      <c r="K194" s="343"/>
    </row>
    <row r="195" spans="2:11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pans="2:11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pans="2:11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pans="2:11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pans="2:11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pans="2:11" s="1" customFormat="1" ht="21">
      <c r="B200" s="289"/>
      <c r="C200" s="429" t="s">
        <v>7777</v>
      </c>
      <c r="D200" s="429"/>
      <c r="E200" s="429"/>
      <c r="F200" s="429"/>
      <c r="G200" s="429"/>
      <c r="H200" s="429"/>
      <c r="I200" s="429"/>
      <c r="J200" s="429"/>
      <c r="K200" s="290"/>
    </row>
    <row r="201" spans="2:11" s="1" customFormat="1" ht="25.5" customHeight="1">
      <c r="B201" s="289"/>
      <c r="C201" s="365" t="s">
        <v>7778</v>
      </c>
      <c r="D201" s="365"/>
      <c r="E201" s="365"/>
      <c r="F201" s="365" t="s">
        <v>7779</v>
      </c>
      <c r="G201" s="366"/>
      <c r="H201" s="432" t="s">
        <v>7780</v>
      </c>
      <c r="I201" s="432"/>
      <c r="J201" s="432"/>
      <c r="K201" s="290"/>
    </row>
    <row r="202" spans="2:11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pans="2:11" s="1" customFormat="1" ht="15" customHeight="1">
      <c r="B203" s="320"/>
      <c r="C203" s="297" t="s">
        <v>7770</v>
      </c>
      <c r="D203" s="297"/>
      <c r="E203" s="297"/>
      <c r="F203" s="318" t="s">
        <v>40</v>
      </c>
      <c r="G203" s="297"/>
      <c r="H203" s="433" t="s">
        <v>7781</v>
      </c>
      <c r="I203" s="433"/>
      <c r="J203" s="433"/>
      <c r="K203" s="343"/>
    </row>
    <row r="204" spans="2:11" s="1" customFormat="1" ht="15" customHeight="1">
      <c r="B204" s="320"/>
      <c r="C204" s="297"/>
      <c r="D204" s="297"/>
      <c r="E204" s="297"/>
      <c r="F204" s="318" t="s">
        <v>41</v>
      </c>
      <c r="G204" s="297"/>
      <c r="H204" s="433" t="s">
        <v>7782</v>
      </c>
      <c r="I204" s="433"/>
      <c r="J204" s="433"/>
      <c r="K204" s="343"/>
    </row>
    <row r="205" spans="2:11" s="1" customFormat="1" ht="15" customHeight="1">
      <c r="B205" s="320"/>
      <c r="C205" s="297"/>
      <c r="D205" s="297"/>
      <c r="E205" s="297"/>
      <c r="F205" s="318" t="s">
        <v>44</v>
      </c>
      <c r="G205" s="297"/>
      <c r="H205" s="433" t="s">
        <v>7783</v>
      </c>
      <c r="I205" s="433"/>
      <c r="J205" s="433"/>
      <c r="K205" s="343"/>
    </row>
    <row r="206" spans="2:11" s="1" customFormat="1" ht="15" customHeight="1">
      <c r="B206" s="320"/>
      <c r="C206" s="297"/>
      <c r="D206" s="297"/>
      <c r="E206" s="297"/>
      <c r="F206" s="318" t="s">
        <v>42</v>
      </c>
      <c r="G206" s="297"/>
      <c r="H206" s="433" t="s">
        <v>7784</v>
      </c>
      <c r="I206" s="433"/>
      <c r="J206" s="433"/>
      <c r="K206" s="343"/>
    </row>
    <row r="207" spans="2:11" s="1" customFormat="1" ht="15" customHeight="1">
      <c r="B207" s="320"/>
      <c r="C207" s="297"/>
      <c r="D207" s="297"/>
      <c r="E207" s="297"/>
      <c r="F207" s="318" t="s">
        <v>43</v>
      </c>
      <c r="G207" s="297"/>
      <c r="H207" s="433" t="s">
        <v>7785</v>
      </c>
      <c r="I207" s="433"/>
      <c r="J207" s="433"/>
      <c r="K207" s="343"/>
    </row>
    <row r="208" spans="2:11" s="1" customFormat="1" ht="15" customHeight="1">
      <c r="B208" s="320"/>
      <c r="C208" s="297"/>
      <c r="D208" s="297"/>
      <c r="E208" s="297"/>
      <c r="F208" s="318"/>
      <c r="G208" s="297"/>
      <c r="H208" s="297"/>
      <c r="I208" s="297"/>
      <c r="J208" s="297"/>
      <c r="K208" s="343"/>
    </row>
    <row r="209" spans="2:11" s="1" customFormat="1" ht="15" customHeight="1">
      <c r="B209" s="320"/>
      <c r="C209" s="297" t="s">
        <v>7724</v>
      </c>
      <c r="D209" s="297"/>
      <c r="E209" s="297"/>
      <c r="F209" s="318" t="s">
        <v>75</v>
      </c>
      <c r="G209" s="297"/>
      <c r="H209" s="433" t="s">
        <v>7786</v>
      </c>
      <c r="I209" s="433"/>
      <c r="J209" s="433"/>
      <c r="K209" s="343"/>
    </row>
    <row r="210" spans="2:11" s="1" customFormat="1" ht="15" customHeight="1">
      <c r="B210" s="320"/>
      <c r="C210" s="297"/>
      <c r="D210" s="297"/>
      <c r="E210" s="297"/>
      <c r="F210" s="318" t="s">
        <v>7622</v>
      </c>
      <c r="G210" s="297"/>
      <c r="H210" s="433" t="s">
        <v>7623</v>
      </c>
      <c r="I210" s="433"/>
      <c r="J210" s="433"/>
      <c r="K210" s="343"/>
    </row>
    <row r="211" spans="2:11" s="1" customFormat="1" ht="15" customHeight="1">
      <c r="B211" s="320"/>
      <c r="C211" s="297"/>
      <c r="D211" s="297"/>
      <c r="E211" s="297"/>
      <c r="F211" s="318" t="s">
        <v>7620</v>
      </c>
      <c r="G211" s="297"/>
      <c r="H211" s="433" t="s">
        <v>7787</v>
      </c>
      <c r="I211" s="433"/>
      <c r="J211" s="433"/>
      <c r="K211" s="343"/>
    </row>
    <row r="212" spans="2:11" s="1" customFormat="1" ht="15" customHeight="1">
      <c r="B212" s="367"/>
      <c r="C212" s="297"/>
      <c r="D212" s="297"/>
      <c r="E212" s="297"/>
      <c r="F212" s="318" t="s">
        <v>7624</v>
      </c>
      <c r="G212" s="356"/>
      <c r="H212" s="434" t="s">
        <v>7625</v>
      </c>
      <c r="I212" s="434"/>
      <c r="J212" s="434"/>
      <c r="K212" s="368"/>
    </row>
    <row r="213" spans="2:11" s="1" customFormat="1" ht="15" customHeight="1">
      <c r="B213" s="367"/>
      <c r="C213" s="297"/>
      <c r="D213" s="297"/>
      <c r="E213" s="297"/>
      <c r="F213" s="318" t="s">
        <v>5274</v>
      </c>
      <c r="G213" s="356"/>
      <c r="H213" s="434" t="s">
        <v>6632</v>
      </c>
      <c r="I213" s="434"/>
      <c r="J213" s="434"/>
      <c r="K213" s="368"/>
    </row>
    <row r="214" spans="2:11" s="1" customFormat="1" ht="15" customHeight="1">
      <c r="B214" s="367"/>
      <c r="C214" s="297"/>
      <c r="D214" s="297"/>
      <c r="E214" s="297"/>
      <c r="F214" s="318"/>
      <c r="G214" s="356"/>
      <c r="H214" s="347"/>
      <c r="I214" s="347"/>
      <c r="J214" s="347"/>
      <c r="K214" s="368"/>
    </row>
    <row r="215" spans="2:11" s="1" customFormat="1" ht="15" customHeight="1">
      <c r="B215" s="367"/>
      <c r="C215" s="297" t="s">
        <v>7748</v>
      </c>
      <c r="D215" s="297"/>
      <c r="E215" s="297"/>
      <c r="F215" s="318">
        <v>1</v>
      </c>
      <c r="G215" s="356"/>
      <c r="H215" s="434" t="s">
        <v>7788</v>
      </c>
      <c r="I215" s="434"/>
      <c r="J215" s="434"/>
      <c r="K215" s="368"/>
    </row>
    <row r="216" spans="2:11" s="1" customFormat="1" ht="15" customHeight="1">
      <c r="B216" s="367"/>
      <c r="C216" s="297"/>
      <c r="D216" s="297"/>
      <c r="E216" s="297"/>
      <c r="F216" s="318">
        <v>2</v>
      </c>
      <c r="G216" s="356"/>
      <c r="H216" s="434" t="s">
        <v>7789</v>
      </c>
      <c r="I216" s="434"/>
      <c r="J216" s="434"/>
      <c r="K216" s="368"/>
    </row>
    <row r="217" spans="2:11" s="1" customFormat="1" ht="15" customHeight="1">
      <c r="B217" s="367"/>
      <c r="C217" s="297"/>
      <c r="D217" s="297"/>
      <c r="E217" s="297"/>
      <c r="F217" s="318">
        <v>3</v>
      </c>
      <c r="G217" s="356"/>
      <c r="H217" s="434" t="s">
        <v>7790</v>
      </c>
      <c r="I217" s="434"/>
      <c r="J217" s="434"/>
      <c r="K217" s="368"/>
    </row>
    <row r="218" spans="2:11" s="1" customFormat="1" ht="15" customHeight="1">
      <c r="B218" s="367"/>
      <c r="C218" s="297"/>
      <c r="D218" s="297"/>
      <c r="E218" s="297"/>
      <c r="F218" s="318">
        <v>4</v>
      </c>
      <c r="G218" s="356"/>
      <c r="H218" s="434" t="s">
        <v>7791</v>
      </c>
      <c r="I218" s="434"/>
      <c r="J218" s="434"/>
      <c r="K218" s="368"/>
    </row>
    <row r="219" spans="2:11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1 - SO01 Stavební část</vt:lpstr>
      <vt:lpstr>1 - ZTI</vt:lpstr>
      <vt:lpstr>2 - Vytápění </vt:lpstr>
      <vt:lpstr>3 - Vzduchotechnika, chla...</vt:lpstr>
      <vt:lpstr>4 - Silnoproudá el. </vt:lpstr>
      <vt:lpstr>5 - EPS</vt:lpstr>
      <vt:lpstr>6 - Slaboproudá el.</vt:lpstr>
      <vt:lpstr>7 - Plynovod </vt:lpstr>
      <vt:lpstr>2 - IO 100 Zpevněné plochy</vt:lpstr>
      <vt:lpstr>3 - IO 200 Areálové rozvody</vt:lpstr>
      <vt:lpstr>4 - PS 1000 FVE</vt:lpstr>
      <vt:lpstr>5 - VRN</vt:lpstr>
      <vt:lpstr>Seznam figur</vt:lpstr>
      <vt:lpstr>Pokyny pro vyplnění</vt:lpstr>
      <vt:lpstr>'1 - SO01 Stavební část'!Názvy_tisku</vt:lpstr>
      <vt:lpstr>'1 - ZTI'!Názvy_tisku</vt:lpstr>
      <vt:lpstr>'2 - IO 100 Zpevněné plochy'!Názvy_tisku</vt:lpstr>
      <vt:lpstr>'2 - Vytápění '!Názvy_tisku</vt:lpstr>
      <vt:lpstr>'3 - IO 200 Areálové rozvody'!Názvy_tisku</vt:lpstr>
      <vt:lpstr>'3 - Vzduchotechnika, chla...'!Názvy_tisku</vt:lpstr>
      <vt:lpstr>'4 - PS 1000 FVE'!Názvy_tisku</vt:lpstr>
      <vt:lpstr>'4 - Silnoproudá el. '!Názvy_tisku</vt:lpstr>
      <vt:lpstr>'5 - EPS'!Názvy_tisku</vt:lpstr>
      <vt:lpstr>'5 - VRN'!Názvy_tisku</vt:lpstr>
      <vt:lpstr>'6 - Slaboproudá el.'!Názvy_tisku</vt:lpstr>
      <vt:lpstr>'7 - Plynovod '!Názvy_tisku</vt:lpstr>
      <vt:lpstr>'Rekapitulace stavby'!Názvy_tisku</vt:lpstr>
      <vt:lpstr>'Seznam figur'!Názvy_tisku</vt:lpstr>
      <vt:lpstr>'1 - SO01 Stavební část'!Oblast_tisku</vt:lpstr>
      <vt:lpstr>'1 - ZTI'!Oblast_tisku</vt:lpstr>
      <vt:lpstr>'2 - IO 100 Zpevněné plochy'!Oblast_tisku</vt:lpstr>
      <vt:lpstr>'2 - Vytápění '!Oblast_tisku</vt:lpstr>
      <vt:lpstr>'3 - IO 200 Areálové rozvody'!Oblast_tisku</vt:lpstr>
      <vt:lpstr>'3 - Vzduchotechnika, chla...'!Oblast_tisku</vt:lpstr>
      <vt:lpstr>'4 - PS 1000 FVE'!Oblast_tisku</vt:lpstr>
      <vt:lpstr>'4 - Silnoproudá el. '!Oblast_tisku</vt:lpstr>
      <vt:lpstr>'5 - EPS'!Oblast_tisku</vt:lpstr>
      <vt:lpstr>'5 - VRN'!Oblast_tisku</vt:lpstr>
      <vt:lpstr>'6 - Slaboproudá el.'!Oblast_tisku</vt:lpstr>
      <vt:lpstr>'7 - Plynovod 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Petr Hejl, DiS.</cp:lastModifiedBy>
  <dcterms:created xsi:type="dcterms:W3CDTF">2024-03-14T14:47:30Z</dcterms:created>
  <dcterms:modified xsi:type="dcterms:W3CDTF">2024-03-15T09:30:25Z</dcterms:modified>
</cp:coreProperties>
</file>