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\1-SC\0-PRIPRAVA\Holešov 1.ZŠ (hala)\"/>
    </mc:Choice>
  </mc:AlternateContent>
  <xr:revisionPtr revIDLastSave="0" documentId="8_{B2CC8D9C-655A-48A1-9CA6-AE5C3620782D}" xr6:coauthVersionLast="47" xr6:coauthVersionMax="47" xr10:uidLastSave="{00000000-0000-0000-0000-000000000000}"/>
  <bookViews>
    <workbookView xWindow="-120" yWindow="-120" windowWidth="38640" windowHeight="2115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 Pol'!$A$1:$X$65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G41" i="1"/>
  <c r="F41" i="1"/>
  <c r="G40" i="1"/>
  <c r="F40" i="1"/>
  <c r="G39" i="1"/>
  <c r="F39" i="1"/>
  <c r="G55" i="12"/>
  <c r="G9" i="12"/>
  <c r="I9" i="12"/>
  <c r="K9" i="12"/>
  <c r="M9" i="12"/>
  <c r="O9" i="12"/>
  <c r="Q9" i="12"/>
  <c r="V9" i="12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6" i="12"/>
  <c r="G15" i="12" s="1"/>
  <c r="I16" i="12"/>
  <c r="I15" i="12" s="1"/>
  <c r="K16" i="12"/>
  <c r="K15" i="12" s="1"/>
  <c r="M16" i="12"/>
  <c r="M15" i="12" s="1"/>
  <c r="O16" i="12"/>
  <c r="O15" i="12" s="1"/>
  <c r="Q16" i="12"/>
  <c r="Q15" i="12" s="1"/>
  <c r="V16" i="12"/>
  <c r="V15" i="12" s="1"/>
  <c r="G18" i="12"/>
  <c r="I18" i="12"/>
  <c r="K18" i="12"/>
  <c r="M18" i="12"/>
  <c r="O18" i="12"/>
  <c r="Q18" i="12"/>
  <c r="V18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4" i="12"/>
  <c r="G33" i="12" s="1"/>
  <c r="I34" i="12"/>
  <c r="I33" i="12" s="1"/>
  <c r="K34" i="12"/>
  <c r="K33" i="12" s="1"/>
  <c r="M34" i="12"/>
  <c r="M33" i="12" s="1"/>
  <c r="O34" i="12"/>
  <c r="O33" i="12" s="1"/>
  <c r="Q34" i="12"/>
  <c r="Q33" i="12" s="1"/>
  <c r="V34" i="12"/>
  <c r="V33" i="12" s="1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7" i="12"/>
  <c r="G46" i="12" s="1"/>
  <c r="I47" i="12"/>
  <c r="I46" i="12" s="1"/>
  <c r="K47" i="12"/>
  <c r="K46" i="12" s="1"/>
  <c r="M47" i="12"/>
  <c r="M46" i="12" s="1"/>
  <c r="O47" i="12"/>
  <c r="O46" i="12" s="1"/>
  <c r="Q47" i="12"/>
  <c r="Q46" i="12" s="1"/>
  <c r="V47" i="12"/>
  <c r="V46" i="12" s="1"/>
  <c r="AE55" i="12"/>
  <c r="AF55" i="12"/>
  <c r="I20" i="1"/>
  <c r="I19" i="1"/>
  <c r="I18" i="1"/>
  <c r="I17" i="1"/>
  <c r="I16" i="1"/>
  <c r="I56" i="1"/>
  <c r="J55" i="1"/>
  <c r="J54" i="1"/>
  <c r="J53" i="1"/>
  <c r="J52" i="1"/>
  <c r="J51" i="1"/>
  <c r="J50" i="1"/>
  <c r="J49" i="1"/>
  <c r="J56" i="1" s="1"/>
  <c r="F42" i="1"/>
  <c r="G42" i="1"/>
  <c r="G25" i="1" s="1"/>
  <c r="A25" i="1" s="1"/>
  <c r="H41" i="1"/>
  <c r="I41" i="1" s="1"/>
  <c r="H40" i="1"/>
  <c r="I40" i="1" s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V39" i="12"/>
  <c r="Q39" i="12"/>
  <c r="O39" i="12"/>
  <c r="M39" i="12"/>
  <c r="K39" i="12"/>
  <c r="I39" i="12"/>
  <c r="G39" i="12"/>
  <c r="V35" i="12"/>
  <c r="Q35" i="12"/>
  <c r="O35" i="12"/>
  <c r="M35" i="12"/>
  <c r="K35" i="12"/>
  <c r="I35" i="12"/>
  <c r="G35" i="12"/>
  <c r="V17" i="12"/>
  <c r="Q17" i="12"/>
  <c r="O17" i="12"/>
  <c r="M17" i="12"/>
  <c r="K17" i="12"/>
  <c r="I17" i="12"/>
  <c r="G17" i="12"/>
  <c r="V8" i="12"/>
  <c r="Q8" i="12"/>
  <c r="O8" i="12"/>
  <c r="M8" i="12"/>
  <c r="K8" i="12"/>
  <c r="I8" i="12"/>
  <c r="G8" i="12"/>
  <c r="H42" i="1"/>
  <c r="I39" i="1"/>
  <c r="I42" i="1" s="1"/>
  <c r="A23" i="1" l="1"/>
  <c r="J41" i="1"/>
  <c r="J40" i="1"/>
  <c r="J39" i="1"/>
  <c r="J42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237 MilanD</author>
  </authors>
  <commentList>
    <comment ref="S6" authorId="0" shapeId="0" xr:uid="{81D6175A-4558-4368-89BF-5798BE20DA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BE1AF9-78CB-47BC-85F0-29CB6055D4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<sst xmlns="http://schemas.openxmlformats.org/spreadsheetml/2006/main" count="368" uniqueCount="192">
  <si>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</si>
  <si>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</si>
  <si>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</si>
  <si>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</si>
  <si>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</si>
  <si>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</si>
  <si>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</si>
  <si>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</si>
  <si>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</si>
  <si>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</si>
  <si>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</si>
  <si>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</si>
  <si>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</si>
  <si>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</si>
  <si>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</si>
  <si>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</si>
  <si>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</si>
  <si>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</si>
  <si>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</si>
  <si>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</si>
  <si>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</si>
  <si>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</si>
  <si>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</si>
  <si>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</si>
  <si>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</si>
  <si>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</si>
  <si>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</si>
  <si>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</si>
  <si>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</si>
  <si>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</si>
  <si>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</si>
  <si>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</si>
  <si>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</si>
  <si>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</si>
  <si>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</si>
  <si>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</si>
  <si>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</si>
  <si>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</si>
  <si>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</si>
  <si>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</si>
  <si>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</si>
  <si>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</si>
  <si>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</si>
  <si>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D.1.1</t>
  </si>
  <si>
    <t>Nový sportovní povrch</t>
  </si>
  <si>
    <t>SO01</t>
  </si>
  <si>
    <t>Tělocvična</t>
  </si>
  <si>
    <t>Objekt:</t>
  </si>
  <si>
    <t>Rozpočet:</t>
  </si>
  <si>
    <t>20240022</t>
  </si>
  <si>
    <t>HOLEŠOV - Rekonstrukce povrchu tělocvičny 1. ZŠ</t>
  </si>
  <si>
    <t>MĚSTO HOLEŠOV</t>
  </si>
  <si>
    <t>Masarykova 628</t>
  </si>
  <si>
    <t>Holešov</t>
  </si>
  <si>
    <t>76901</t>
  </si>
  <si>
    <t xml:space="preserve">00287172  </t>
  </si>
  <si>
    <t>Stavba</t>
  </si>
  <si>
    <t>Celkem za stavbu</t>
  </si>
  <si>
    <t>CZK</t>
  </si>
  <si>
    <t>Rekapitulace dílů</t>
  </si>
  <si>
    <t>Typ dílu</t>
  </si>
  <si>
    <t>471</t>
  </si>
  <si>
    <t>Umělé povrchy</t>
  </si>
  <si>
    <t>9</t>
  </si>
  <si>
    <t>Ostatní konstrukce, bourání</t>
  </si>
  <si>
    <t>913</t>
  </si>
  <si>
    <t>Sportovní vybavení</t>
  </si>
  <si>
    <t>99</t>
  </si>
  <si>
    <t>Staveništní přesun hmot</t>
  </si>
  <si>
    <t>762</t>
  </si>
  <si>
    <t>Konstrukce tesařské</t>
  </si>
  <si>
    <t>776</t>
  </si>
  <si>
    <t>Podlahy povlakové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</si>
  <si>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</si>
  <si>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</si>
  <si>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</si>
  <si>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</si>
  <si>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</si>
  <si>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</si>
  <si>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</si>
  <si>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</si>
  <si>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</si>
  <si>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</si>
  <si>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</si>
  <si>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</si>
  <si>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</si>
  <si>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</si>
  <si>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</si>
  <si>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</si>
  <si>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</si>
  <si>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</si>
  <si>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</si>
  <si>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</si>
  <si>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</si>
  <si>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</si>
  <si>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</si>
  <si>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</si>
  <si>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</si>
  <si>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</si>
  <si>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</si>
  <si>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</si>
  <si>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</si>
  <si>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589129200</t>
  </si>
  <si>
    <t>Lajnování PUR - stříkaná čára šířky 50 mm</t>
  </si>
  <si>
    <t xml:space="preserve">m     </t>
  </si>
  <si>
    <t>Vlastní</t>
  </si>
  <si>
    <t>Indiv</t>
  </si>
  <si>
    <t>Práce</t>
  </si>
  <si>
    <t>POL1_</t>
  </si>
  <si>
    <t>5890101009</t>
  </si>
  <si>
    <t>Obvodové lišty sportovní plochy standard</t>
  </si>
  <si>
    <t>589129203T19</t>
  </si>
  <si>
    <t>Sportovní povrch PUR, 4+2 mm plocha do 2500m2, kombinace barev RAL5024 a RAL5015</t>
  </si>
  <si>
    <t xml:space="preserve">m2    </t>
  </si>
  <si>
    <t>1117,63+22,95</t>
  </si>
  <si>
    <t>VV</t>
  </si>
  <si>
    <t>589129209</t>
  </si>
  <si>
    <t>Lajnování - nástřik plošných prvků</t>
  </si>
  <si>
    <t>ks</t>
  </si>
  <si>
    <t>znak města : 1</t>
  </si>
  <si>
    <t>90100101001</t>
  </si>
  <si>
    <t>Demontáž a likvidace stávajících lišt</t>
  </si>
  <si>
    <t>m</t>
  </si>
  <si>
    <t>9130101009</t>
  </si>
  <si>
    <t>Úprava stávajících kotevních prvků a sportovního vybavení po změně výšky podlahy</t>
  </si>
  <si>
    <t>soubor</t>
  </si>
  <si>
    <t>- úprava pouzder pro volejbalové a tenisové sloupky</t>
  </si>
  <si>
    <t>POP</t>
  </si>
  <si>
    <t>- úprava kotevních otvorů pro 4 ks šplhacích tyčí, úprava šplhacích tyčí</t>
  </si>
  <si>
    <t>- úprava kotevních otvorů pro hrazdy</t>
  </si>
  <si>
    <t>- úprava žebřin</t>
  </si>
  <si>
    <t>589BAD0001</t>
  </si>
  <si>
    <t>Badmintonové sloupky se závažím a sítí</t>
  </si>
  <si>
    <t>Specifikace</t>
  </si>
  <si>
    <t>POL3_</t>
  </si>
  <si>
    <t>SPV6HAZ002</t>
  </si>
  <si>
    <t>Branka házená 3x2m, dřev.rám,sklop.kov.konstr.vč.kot.</t>
  </si>
  <si>
    <t>KS</t>
  </si>
  <si>
    <t>SPV7TEN015</t>
  </si>
  <si>
    <t>Podpěra pod síť (singel tyče),pozink</t>
  </si>
  <si>
    <t>PÁR</t>
  </si>
  <si>
    <t>SPV7TEN019</t>
  </si>
  <si>
    <t>Síť TENIS horní řady zdvojeny,3mm,12,72x1,07m černá</t>
  </si>
  <si>
    <t>SPV7TEN021</t>
  </si>
  <si>
    <t>Sloupky tenisové - nátěr, napínák uvnitř</t>
  </si>
  <si>
    <t>SPV7TEN027</t>
  </si>
  <si>
    <t>WIMBLEDON - stahovací páska se sponou - PES</t>
  </si>
  <si>
    <t>SPV7TEN031</t>
  </si>
  <si>
    <t>Závaží pro středovou pásku</t>
  </si>
  <si>
    <t>SPV8ODB001</t>
  </si>
  <si>
    <t>Anténky 1pár, 1,80m včetně gumiček</t>
  </si>
  <si>
    <t>PAR</t>
  </si>
  <si>
    <t>SPV8ODB006</t>
  </si>
  <si>
    <t>Síť potažená kevlarem 9,5x1,0m,ligová,mat.3mm,černá</t>
  </si>
  <si>
    <t>SPV8ODB012</t>
  </si>
  <si>
    <t>Sloupky volejbal</t>
  </si>
  <si>
    <t>998227121</t>
  </si>
  <si>
    <t>Přesun hmot,umělé sport.povrchy,kryt z granulátu</t>
  </si>
  <si>
    <t>t</t>
  </si>
  <si>
    <t>RTS 24/ I</t>
  </si>
  <si>
    <t>Přesun hmot</t>
  </si>
  <si>
    <t>POL7_</t>
  </si>
  <si>
    <t>762512245</t>
  </si>
  <si>
    <t>Položení podlah pod PVC šroubováním vč. dodávky OSB tl. 10 mm</t>
  </si>
  <si>
    <t>m2</t>
  </si>
  <si>
    <t>Odkaz na mn. položky pořadí 3 : 1140,58000</t>
  </si>
  <si>
    <t>998762202</t>
  </si>
  <si>
    <t>Přesun hmot pro tesařské konstrukce, výšky do 12 m</t>
  </si>
  <si>
    <t>7760101009</t>
  </si>
  <si>
    <t>D+M přechodové lišty</t>
  </si>
  <si>
    <t>vstupy : 2,0*2+3,2</t>
  </si>
  <si>
    <t>stolek : 4,8</t>
  </si>
  <si>
    <t>776971509R007</t>
  </si>
  <si>
    <t>Rohož textilní D+M</t>
  </si>
  <si>
    <t>koberec mezi hřištěm a tribunou : 22,95</t>
  </si>
  <si>
    <t>998776201</t>
  </si>
  <si>
    <t>Přesun hmot pro podlahy povlakové, výšky do 6 m</t>
  </si>
  <si>
    <t>001ST</t>
  </si>
  <si>
    <t>Vedlejší náklady stavby souborné</t>
  </si>
  <si>
    <t>Soubor</t>
  </si>
  <si>
    <t>VRN</t>
  </si>
  <si>
    <t>POL99_8</t>
  </si>
  <si>
    <t>položka zahrnuje:</t>
  </si>
  <si>
    <t>- vybuování, provoz a odstranění zařízení staveniště</t>
  </si>
  <si>
    <t>- koodrinační činnost</t>
  </si>
  <si>
    <t>- inženýrskou činnost</t>
  </si>
  <si>
    <t>- vypracování potřebné dílenské dokumentace</t>
  </si>
  <si>
    <t>- vypracování projektové dokumentace skutečného provedení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</si>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</sst>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31371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SUMIF(F49:F55,A16,I49:I55)+SUMIF(F49:F55,"PSU",I49:I55)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SUMIF(F49:F55,A17,I49:I55)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SUMIF(F49:F55,A18,I49:I55)</f>
        <v>0</v>
      </c>
      <c r="J18" s="85"/>
    </row>
    <row r="19" spans="1:10" ht="23.25" customHeight="1" x14ac:dyDescent="0.2">
      <c r="A19" s="198" t="s">
        <v>73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SUMIF(F49:F55,A19,I49:I55)</f>
        <v>0</v>
      </c>
      <c r="J19" s="85"/>
    </row>
    <row r="20" spans="1:10" ht="23.25" customHeight="1" x14ac:dyDescent="0.2">
      <c r="A20" s="198" t="s">
        <v>74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SUMIF(F49:F55,A20,I49:I55)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56</v>
      </c>
      <c r="C39" s="150"/>
      <c r="D39" s="150"/>
      <c r="E39" s="150"/>
      <c r="F39" s="151">
        <f>'SO01 D.1.1 Pol'!AE55</f>
        <v>0</v>
      </c>
      <c r="G39" s="152">
        <f>'SO01 D.1.1 Pol'!AF55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9">
        <v>2</v>
      </c>
      <c r="B40" s="155" t="s">
        <v>45</v>
      </c>
      <c r="C40" s="156" t="s">
        <v>46</v>
      </c>
      <c r="D40" s="156"/>
      <c r="E40" s="156"/>
      <c r="F40" s="157">
        <f>'SO01 D.1.1 Pol'!AE55</f>
        <v>0</v>
      </c>
      <c r="G40" s="158">
        <f>'SO01 D.1.1 Pol'!AF55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10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'SO01 D.1.1 Pol'!AE55</f>
        <v>0</v>
      </c>
      <c r="G41" s="153">
        <f>'SO01 D.1.1 Pol'!AF55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hidden="1" customHeight="1" x14ac:dyDescent="0.2">
      <c r="A42" s="139"/>
      <c r="B42" s="162" t="s">
        <v>57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 x14ac:dyDescent="0.25">
      <c r="B46" s="178" t="s">
        <v>59</v>
      </c>
    </row>
    <row r="48" spans="1:10" ht="25.5" customHeight="1" x14ac:dyDescent="0.2">
      <c r="A48" s="180"/>
      <c r="B48" s="183" t="s">
        <v>18</v>
      </c>
      <c r="C48" s="183" t="s">
        <v>6</v>
      </c>
      <c r="D48" s="184"/>
      <c r="E48" s="184"/>
      <c r="F48" s="185" t="s">
        <v>60</v>
      </c>
      <c r="G48" s="185"/>
      <c r="H48" s="185"/>
      <c r="I48" s="185" t="s">
        <v>31</v>
      </c>
      <c r="J48" s="185" t="s">
        <v>0</v>
      </c>
    </row>
    <row r="49" spans="1:10" ht="36.75" customHeight="1" x14ac:dyDescent="0.2">
      <c r="A49" s="181"/>
      <c r="B49" s="186" t="s">
        <v>61</v>
      </c>
      <c r="C49" s="187" t="s">
        <v>62</v>
      </c>
      <c r="D49" s="188"/>
      <c r="E49" s="188"/>
      <c r="F49" s="194" t="s">
        <v>26</v>
      </c>
      <c r="G49" s="195"/>
      <c r="H49" s="195"/>
      <c r="I49" s="195">
        <f>'SO01 D.1.1 Pol'!G8</f>
        <v>0</v>
      </c>
      <c r="J49" s="192" t="str">
        <f>IF(I56=0,"",I49/I56*100)</f>
        <v/>
      </c>
    </row>
    <row r="50" spans="1:10" ht="36.75" customHeight="1" x14ac:dyDescent="0.2">
      <c r="A50" s="181"/>
      <c r="B50" s="186" t="s">
        <v>63</v>
      </c>
      <c r="C50" s="187" t="s">
        <v>64</v>
      </c>
      <c r="D50" s="188"/>
      <c r="E50" s="188"/>
      <c r="F50" s="194" t="s">
        <v>26</v>
      </c>
      <c r="G50" s="195"/>
      <c r="H50" s="195"/>
      <c r="I50" s="195">
        <f>'SO01 D.1.1 Pol'!G15</f>
        <v>0</v>
      </c>
      <c r="J50" s="192" t="str">
        <f>IF(I56=0,"",I50/I56*100)</f>
        <v/>
      </c>
    </row>
    <row r="51" spans="1:10" ht="36.75" customHeight="1" x14ac:dyDescent="0.2">
      <c r="A51" s="181"/>
      <c r="B51" s="186" t="s">
        <v>65</v>
      </c>
      <c r="C51" s="187" t="s">
        <v>66</v>
      </c>
      <c r="D51" s="188"/>
      <c r="E51" s="188"/>
      <c r="F51" s="194" t="s">
        <v>26</v>
      </c>
      <c r="G51" s="195"/>
      <c r="H51" s="195"/>
      <c r="I51" s="195">
        <f>'SO01 D.1.1 Pol'!G17</f>
        <v>0</v>
      </c>
      <c r="J51" s="192" t="str">
        <f>IF(I56=0,"",I51/I56*100)</f>
        <v/>
      </c>
    </row>
    <row r="52" spans="1:10" ht="36.75" customHeight="1" x14ac:dyDescent="0.2">
      <c r="A52" s="181"/>
      <c r="B52" s="186" t="s">
        <v>67</v>
      </c>
      <c r="C52" s="187" t="s">
        <v>68</v>
      </c>
      <c r="D52" s="188"/>
      <c r="E52" s="188"/>
      <c r="F52" s="194" t="s">
        <v>26</v>
      </c>
      <c r="G52" s="195"/>
      <c r="H52" s="195"/>
      <c r="I52" s="195">
        <f>'SO01 D.1.1 Pol'!G33</f>
        <v>0</v>
      </c>
      <c r="J52" s="192" t="str">
        <f>IF(I56=0,"",I52/I56*100)</f>
        <v/>
      </c>
    </row>
    <row r="53" spans="1:10" ht="36.75" customHeight="1" x14ac:dyDescent="0.2">
      <c r="A53" s="181"/>
      <c r="B53" s="186" t="s">
        <v>69</v>
      </c>
      <c r="C53" s="187" t="s">
        <v>70</v>
      </c>
      <c r="D53" s="188"/>
      <c r="E53" s="188"/>
      <c r="F53" s="194" t="s">
        <v>27</v>
      </c>
      <c r="G53" s="195"/>
      <c r="H53" s="195"/>
      <c r="I53" s="195">
        <f>'SO01 D.1.1 Pol'!G35</f>
        <v>0</v>
      </c>
      <c r="J53" s="192" t="str">
        <f>IF(I56=0,"",I53/I56*100)</f>
        <v/>
      </c>
    </row>
    <row r="54" spans="1:10" ht="36.75" customHeight="1" x14ac:dyDescent="0.2">
      <c r="A54" s="181"/>
      <c r="B54" s="186" t="s">
        <v>71</v>
      </c>
      <c r="C54" s="187" t="s">
        <v>72</v>
      </c>
      <c r="D54" s="188"/>
      <c r="E54" s="188"/>
      <c r="F54" s="194" t="s">
        <v>27</v>
      </c>
      <c r="G54" s="195"/>
      <c r="H54" s="195"/>
      <c r="I54" s="195">
        <f>'SO01 D.1.1 Pol'!G39</f>
        <v>0</v>
      </c>
      <c r="J54" s="192" t="str">
        <f>IF(I56=0,"",I54/I56*100)</f>
        <v/>
      </c>
    </row>
    <row r="55" spans="1:10" ht="36.75" customHeight="1" x14ac:dyDescent="0.2">
      <c r="A55" s="181"/>
      <c r="B55" s="186" t="s">
        <v>73</v>
      </c>
      <c r="C55" s="187" t="s">
        <v>29</v>
      </c>
      <c r="D55" s="188"/>
      <c r="E55" s="188"/>
      <c r="F55" s="194" t="s">
        <v>73</v>
      </c>
      <c r="G55" s="195"/>
      <c r="H55" s="195"/>
      <c r="I55" s="195">
        <f>'SO01 D.1.1 Pol'!G46</f>
        <v>0</v>
      </c>
      <c r="J55" s="192" t="str">
        <f>IF(I56=0,"",I55/I56*100)</f>
        <v/>
      </c>
    </row>
    <row r="56" spans="1:10" ht="25.5" customHeight="1" x14ac:dyDescent="0.2">
      <c r="A56" s="182"/>
      <c r="B56" s="189" t="s">
        <v>1</v>
      </c>
      <c r="C56" s="190"/>
      <c r="D56" s="191"/>
      <c r="E56" s="191"/>
      <c r="F56" s="196"/>
      <c r="G56" s="197"/>
      <c r="H56" s="197"/>
      <c r="I56" s="197">
        <f>SUM(I49:I55)</f>
        <v>0</v>
      </c>
      <c r="J56" s="193">
        <f>SUM(J49:J55)</f>
        <v>0</v>
      </c>
    </row>
    <row r="57" spans="1:10" x14ac:dyDescent="0.2">
      <c r="F57" s="137"/>
      <c r="G57" s="137"/>
      <c r="H57" s="137"/>
      <c r="I57" s="137"/>
      <c r="J57" s="138"/>
    </row>
    <row r="58" spans="1:10" x14ac:dyDescent="0.2">
      <c r="F58" s="137"/>
      <c r="G58" s="137"/>
      <c r="H58" s="137"/>
      <c r="I58" s="137"/>
      <c r="J58" s="138"/>
    </row>
    <row r="59" spans="1:10" x14ac:dyDescent="0.2">
      <c r="F59" s="137"/>
      <c r="G59" s="137"/>
      <c r="H59" s="137"/>
      <c r="I59" s="137"/>
      <c r="J59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CFB9-A5B7-408C-A915-18878C9216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75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76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76</v>
      </c>
      <c r="AG3" t="s">
        <v>77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78</v>
      </c>
    </row>
    <row r="5" spans="1:60" x14ac:dyDescent="0.2">
      <c r="D5" s="10"/>
    </row>
    <row r="6" spans="1:60" ht="38.25" x14ac:dyDescent="0.2">
      <c r="A6" s="210" t="s">
        <v>79</v>
      </c>
      <c r="B6" s="212" t="s">
        <v>80</v>
      </c>
      <c r="C6" s="212" t="s">
        <v>81</v>
      </c>
      <c r="D6" s="211" t="s">
        <v>82</v>
      </c>
      <c r="E6" s="210" t="s">
        <v>83</v>
      </c>
      <c r="F6" s="209" t="s">
        <v>84</v>
      </c>
      <c r="G6" s="210" t="s">
        <v>31</v>
      </c>
      <c r="H6" s="213" t="s">
        <v>32</v>
      </c>
      <c r="I6" s="213" t="s">
        <v>85</v>
      </c>
      <c r="J6" s="213" t="s">
        <v>33</v>
      </c>
      <c r="K6" s="213" t="s">
        <v>86</v>
      </c>
      <c r="L6" s="213" t="s">
        <v>87</v>
      </c>
      <c r="M6" s="213" t="s">
        <v>88</v>
      </c>
      <c r="N6" s="213" t="s">
        <v>89</v>
      </c>
      <c r="O6" s="213" t="s">
        <v>90</v>
      </c>
      <c r="P6" s="213" t="s">
        <v>91</v>
      </c>
      <c r="Q6" s="213" t="s">
        <v>92</v>
      </c>
      <c r="R6" s="213" t="s">
        <v>93</v>
      </c>
      <c r="S6" s="213" t="s">
        <v>94</v>
      </c>
      <c r="T6" s="213" t="s">
        <v>95</v>
      </c>
      <c r="U6" s="213" t="s">
        <v>96</v>
      </c>
      <c r="V6" s="213" t="s">
        <v>97</v>
      </c>
      <c r="W6" s="213" t="s">
        <v>98</v>
      </c>
      <c r="X6" s="213" t="s">
        <v>99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39" t="s">
        <v>100</v>
      </c>
      <c r="B8" s="240" t="s">
        <v>61</v>
      </c>
      <c r="C8" s="261" t="s">
        <v>62</v>
      </c>
      <c r="D8" s="241"/>
      <c r="E8" s="242"/>
      <c r="F8" s="243"/>
      <c r="G8" s="244">
        <f>SUMIF(AG9:AG14,"&lt;&gt;NOR",G9:G14)</f>
        <v>0</v>
      </c>
      <c r="H8" s="238"/>
      <c r="I8" s="238">
        <f>SUM(I9:I14)</f>
        <v>0</v>
      </c>
      <c r="J8" s="238"/>
      <c r="K8" s="238">
        <f>SUM(K9:K14)</f>
        <v>0</v>
      </c>
      <c r="L8" s="238"/>
      <c r="M8" s="238">
        <f>SUM(M9:M14)</f>
        <v>0</v>
      </c>
      <c r="N8" s="238"/>
      <c r="O8" s="238">
        <f>SUM(O9:O14)</f>
        <v>6.89</v>
      </c>
      <c r="P8" s="238"/>
      <c r="Q8" s="238">
        <f>SUM(Q9:Q14)</f>
        <v>0</v>
      </c>
      <c r="R8" s="238"/>
      <c r="S8" s="238"/>
      <c r="T8" s="238"/>
      <c r="U8" s="238"/>
      <c r="V8" s="238">
        <f>SUM(V9:V14)</f>
        <v>0</v>
      </c>
      <c r="W8" s="238"/>
      <c r="X8" s="238"/>
      <c r="AG8" t="s">
        <v>101</v>
      </c>
    </row>
    <row r="9" spans="1:60" outlineLevel="1" x14ac:dyDescent="0.2">
      <c r="A9" s="251">
        <v>1</v>
      </c>
      <c r="B9" s="252" t="s">
        <v>102</v>
      </c>
      <c r="C9" s="262" t="s">
        <v>103</v>
      </c>
      <c r="D9" s="253" t="s">
        <v>104</v>
      </c>
      <c r="E9" s="254">
        <v>1300</v>
      </c>
      <c r="F9" s="255"/>
      <c r="G9" s="256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4">
        <v>4.0000000000000003E-5</v>
      </c>
      <c r="O9" s="234">
        <f>ROUND(E9*N9,2)</f>
        <v>0.05</v>
      </c>
      <c r="P9" s="234">
        <v>0</v>
      </c>
      <c r="Q9" s="234">
        <f>ROUND(E9*P9,2)</f>
        <v>0</v>
      </c>
      <c r="R9" s="234"/>
      <c r="S9" s="234" t="s">
        <v>105</v>
      </c>
      <c r="T9" s="234" t="s">
        <v>106</v>
      </c>
      <c r="U9" s="234">
        <v>0</v>
      </c>
      <c r="V9" s="234">
        <f>ROUND(E9*U9,2)</f>
        <v>0</v>
      </c>
      <c r="W9" s="234"/>
      <c r="X9" s="234" t="s">
        <v>107</v>
      </c>
      <c r="Y9" s="214"/>
      <c r="Z9" s="214"/>
      <c r="AA9" s="214"/>
      <c r="AB9" s="214"/>
      <c r="AC9" s="214"/>
      <c r="AD9" s="214"/>
      <c r="AE9" s="214"/>
      <c r="AF9" s="214"/>
      <c r="AG9" s="214" t="s">
        <v>108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51">
        <v>2</v>
      </c>
      <c r="B10" s="252" t="s">
        <v>109</v>
      </c>
      <c r="C10" s="262" t="s">
        <v>110</v>
      </c>
      <c r="D10" s="253"/>
      <c r="E10" s="254">
        <v>139.4</v>
      </c>
      <c r="F10" s="255"/>
      <c r="G10" s="256">
        <f>ROUND(E10*F10,2)</f>
        <v>0</v>
      </c>
      <c r="H10" s="235"/>
      <c r="I10" s="234">
        <f>ROUND(E10*H10,2)</f>
        <v>0</v>
      </c>
      <c r="J10" s="235"/>
      <c r="K10" s="234">
        <f>ROUND(E10*J10,2)</f>
        <v>0</v>
      </c>
      <c r="L10" s="234">
        <v>21</v>
      </c>
      <c r="M10" s="234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4"/>
      <c r="S10" s="234" t="s">
        <v>105</v>
      </c>
      <c r="T10" s="234" t="s">
        <v>106</v>
      </c>
      <c r="U10" s="234">
        <v>0</v>
      </c>
      <c r="V10" s="234">
        <f>ROUND(E10*U10,2)</f>
        <v>0</v>
      </c>
      <c r="W10" s="234"/>
      <c r="X10" s="234" t="s">
        <v>107</v>
      </c>
      <c r="Y10" s="214"/>
      <c r="Z10" s="214"/>
      <c r="AA10" s="214"/>
      <c r="AB10" s="214"/>
      <c r="AC10" s="214"/>
      <c r="AD10" s="214"/>
      <c r="AE10" s="214"/>
      <c r="AF10" s="214"/>
      <c r="AG10" s="214" t="s">
        <v>108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45">
        <v>3</v>
      </c>
      <c r="B11" s="246" t="s">
        <v>111</v>
      </c>
      <c r="C11" s="263" t="s">
        <v>112</v>
      </c>
      <c r="D11" s="247" t="s">
        <v>113</v>
      </c>
      <c r="E11" s="248">
        <v>1140.58</v>
      </c>
      <c r="F11" s="249"/>
      <c r="G11" s="250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4">
        <v>6.0000000000000001E-3</v>
      </c>
      <c r="O11" s="234">
        <f>ROUND(E11*N11,2)</f>
        <v>6.84</v>
      </c>
      <c r="P11" s="234">
        <v>0</v>
      </c>
      <c r="Q11" s="234">
        <f>ROUND(E11*P11,2)</f>
        <v>0</v>
      </c>
      <c r="R11" s="234"/>
      <c r="S11" s="234" t="s">
        <v>105</v>
      </c>
      <c r="T11" s="234" t="s">
        <v>106</v>
      </c>
      <c r="U11" s="234">
        <v>0</v>
      </c>
      <c r="V11" s="234">
        <f>ROUND(E11*U11,2)</f>
        <v>0</v>
      </c>
      <c r="W11" s="234"/>
      <c r="X11" s="234" t="s">
        <v>107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108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64" t="s">
        <v>114</v>
      </c>
      <c r="D12" s="236"/>
      <c r="E12" s="237">
        <v>1140.58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115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45">
        <v>4</v>
      </c>
      <c r="B13" s="246" t="s">
        <v>116</v>
      </c>
      <c r="C13" s="263" t="s">
        <v>117</v>
      </c>
      <c r="D13" s="247" t="s">
        <v>118</v>
      </c>
      <c r="E13" s="248">
        <v>1</v>
      </c>
      <c r="F13" s="249"/>
      <c r="G13" s="250">
        <f>ROUND(E13*F13,2)</f>
        <v>0</v>
      </c>
      <c r="H13" s="235"/>
      <c r="I13" s="234">
        <f>ROUND(E13*H13,2)</f>
        <v>0</v>
      </c>
      <c r="J13" s="235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4"/>
      <c r="S13" s="234" t="s">
        <v>105</v>
      </c>
      <c r="T13" s="234" t="s">
        <v>106</v>
      </c>
      <c r="U13" s="234">
        <v>0</v>
      </c>
      <c r="V13" s="234">
        <f>ROUND(E13*U13,2)</f>
        <v>0</v>
      </c>
      <c r="W13" s="234"/>
      <c r="X13" s="234" t="s">
        <v>107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64" t="s">
        <v>119</v>
      </c>
      <c r="D14" s="236"/>
      <c r="E14" s="237">
        <v>1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115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39" t="s">
        <v>100</v>
      </c>
      <c r="B15" s="240" t="s">
        <v>63</v>
      </c>
      <c r="C15" s="261" t="s">
        <v>64</v>
      </c>
      <c r="D15" s="241"/>
      <c r="E15" s="242"/>
      <c r="F15" s="243"/>
      <c r="G15" s="244">
        <f>SUMIF(AG16:AG16,"&lt;&gt;NOR",G16:G16)</f>
        <v>0</v>
      </c>
      <c r="H15" s="238"/>
      <c r="I15" s="238">
        <f>SUM(I16:I16)</f>
        <v>0</v>
      </c>
      <c r="J15" s="238"/>
      <c r="K15" s="238">
        <f>SUM(K16:K16)</f>
        <v>0</v>
      </c>
      <c r="L15" s="238"/>
      <c r="M15" s="238">
        <f>SUM(M16:M16)</f>
        <v>0</v>
      </c>
      <c r="N15" s="238"/>
      <c r="O15" s="238">
        <f>SUM(O16:O16)</f>
        <v>0</v>
      </c>
      <c r="P15" s="238"/>
      <c r="Q15" s="238">
        <f>SUM(Q16:Q16)</f>
        <v>0</v>
      </c>
      <c r="R15" s="238"/>
      <c r="S15" s="238"/>
      <c r="T15" s="238"/>
      <c r="U15" s="238"/>
      <c r="V15" s="238">
        <f>SUM(V16:V16)</f>
        <v>0</v>
      </c>
      <c r="W15" s="238"/>
      <c r="X15" s="238"/>
      <c r="AG15" t="s">
        <v>101</v>
      </c>
    </row>
    <row r="16" spans="1:60" outlineLevel="1" x14ac:dyDescent="0.2">
      <c r="A16" s="251">
        <v>5</v>
      </c>
      <c r="B16" s="252" t="s">
        <v>120</v>
      </c>
      <c r="C16" s="262" t="s">
        <v>121</v>
      </c>
      <c r="D16" s="253" t="s">
        <v>122</v>
      </c>
      <c r="E16" s="254">
        <v>139.4</v>
      </c>
      <c r="F16" s="255"/>
      <c r="G16" s="256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105</v>
      </c>
      <c r="T16" s="234" t="s">
        <v>106</v>
      </c>
      <c r="U16" s="234">
        <v>0</v>
      </c>
      <c r="V16" s="234">
        <f>ROUND(E16*U16,2)</f>
        <v>0</v>
      </c>
      <c r="W16" s="234"/>
      <c r="X16" s="234" t="s">
        <v>107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39" t="s">
        <v>100</v>
      </c>
      <c r="B17" s="240" t="s">
        <v>65</v>
      </c>
      <c r="C17" s="261" t="s">
        <v>66</v>
      </c>
      <c r="D17" s="241"/>
      <c r="E17" s="242"/>
      <c r="F17" s="243"/>
      <c r="G17" s="244">
        <f>SUMIF(AG18:AG32,"&lt;&gt;NOR",G18:G32)</f>
        <v>0</v>
      </c>
      <c r="H17" s="238"/>
      <c r="I17" s="238">
        <f>SUM(I18:I32)</f>
        <v>0</v>
      </c>
      <c r="J17" s="238"/>
      <c r="K17" s="238">
        <f>SUM(K18:K32)</f>
        <v>0</v>
      </c>
      <c r="L17" s="238"/>
      <c r="M17" s="238">
        <f>SUM(M18:M32)</f>
        <v>0</v>
      </c>
      <c r="N17" s="238"/>
      <c r="O17" s="238">
        <f>SUM(O18:O32)</f>
        <v>0</v>
      </c>
      <c r="P17" s="238"/>
      <c r="Q17" s="238">
        <f>SUM(Q18:Q32)</f>
        <v>0</v>
      </c>
      <c r="R17" s="238"/>
      <c r="S17" s="238"/>
      <c r="T17" s="238"/>
      <c r="U17" s="238"/>
      <c r="V17" s="238">
        <f>SUM(V18:V32)</f>
        <v>0</v>
      </c>
      <c r="W17" s="238"/>
      <c r="X17" s="238"/>
      <c r="AG17" t="s">
        <v>101</v>
      </c>
    </row>
    <row r="18" spans="1:60" ht="22.5" outlineLevel="1" x14ac:dyDescent="0.2">
      <c r="A18" s="245">
        <v>6</v>
      </c>
      <c r="B18" s="246" t="s">
        <v>123</v>
      </c>
      <c r="C18" s="263" t="s">
        <v>124</v>
      </c>
      <c r="D18" s="247" t="s">
        <v>125</v>
      </c>
      <c r="E18" s="248">
        <v>1</v>
      </c>
      <c r="F18" s="249"/>
      <c r="G18" s="250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4"/>
      <c r="S18" s="234" t="s">
        <v>105</v>
      </c>
      <c r="T18" s="234" t="s">
        <v>106</v>
      </c>
      <c r="U18" s="234">
        <v>0</v>
      </c>
      <c r="V18" s="234">
        <f>ROUND(E18*U18,2)</f>
        <v>0</v>
      </c>
      <c r="W18" s="234"/>
      <c r="X18" s="234" t="s">
        <v>107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108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65" t="s">
        <v>126</v>
      </c>
      <c r="D19" s="257"/>
      <c r="E19" s="257"/>
      <c r="F19" s="257"/>
      <c r="G19" s="257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127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66" t="s">
        <v>128</v>
      </c>
      <c r="D20" s="258"/>
      <c r="E20" s="258"/>
      <c r="F20" s="258"/>
      <c r="G20" s="258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66" t="s">
        <v>129</v>
      </c>
      <c r="D21" s="258"/>
      <c r="E21" s="258"/>
      <c r="F21" s="258"/>
      <c r="G21" s="258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127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66" t="s">
        <v>130</v>
      </c>
      <c r="D22" s="258"/>
      <c r="E22" s="258"/>
      <c r="F22" s="258"/>
      <c r="G22" s="258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127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51">
        <v>7</v>
      </c>
      <c r="B23" s="252" t="s">
        <v>131</v>
      </c>
      <c r="C23" s="262" t="s">
        <v>132</v>
      </c>
      <c r="D23" s="253" t="s">
        <v>118</v>
      </c>
      <c r="E23" s="254">
        <v>3</v>
      </c>
      <c r="F23" s="255"/>
      <c r="G23" s="256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4"/>
      <c r="S23" s="234" t="s">
        <v>105</v>
      </c>
      <c r="T23" s="234" t="s">
        <v>106</v>
      </c>
      <c r="U23" s="234">
        <v>0</v>
      </c>
      <c r="V23" s="234">
        <f>ROUND(E23*U23,2)</f>
        <v>0</v>
      </c>
      <c r="W23" s="234"/>
      <c r="X23" s="234" t="s">
        <v>133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134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51">
        <v>8</v>
      </c>
      <c r="B24" s="252" t="s">
        <v>135</v>
      </c>
      <c r="C24" s="262" t="s">
        <v>136</v>
      </c>
      <c r="D24" s="253" t="s">
        <v>137</v>
      </c>
      <c r="E24" s="254">
        <v>2</v>
      </c>
      <c r="F24" s="255"/>
      <c r="G24" s="256">
        <f>ROUND(E24*F24,2)</f>
        <v>0</v>
      </c>
      <c r="H24" s="235"/>
      <c r="I24" s="234">
        <f>ROUND(E24*H24,2)</f>
        <v>0</v>
      </c>
      <c r="J24" s="235"/>
      <c r="K24" s="234">
        <f>ROUND(E24*J24,2)</f>
        <v>0</v>
      </c>
      <c r="L24" s="234">
        <v>21</v>
      </c>
      <c r="M24" s="234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4"/>
      <c r="S24" s="234" t="s">
        <v>105</v>
      </c>
      <c r="T24" s="234" t="s">
        <v>106</v>
      </c>
      <c r="U24" s="234">
        <v>0</v>
      </c>
      <c r="V24" s="234">
        <f>ROUND(E24*U24,2)</f>
        <v>0</v>
      </c>
      <c r="W24" s="234"/>
      <c r="X24" s="234" t="s">
        <v>133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51">
        <v>9</v>
      </c>
      <c r="B25" s="252" t="s">
        <v>138</v>
      </c>
      <c r="C25" s="262" t="s">
        <v>139</v>
      </c>
      <c r="D25" s="253" t="s">
        <v>140</v>
      </c>
      <c r="E25" s="254">
        <v>1</v>
      </c>
      <c r="F25" s="255"/>
      <c r="G25" s="256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21</v>
      </c>
      <c r="M25" s="234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4"/>
      <c r="S25" s="234" t="s">
        <v>105</v>
      </c>
      <c r="T25" s="234" t="s">
        <v>106</v>
      </c>
      <c r="U25" s="234">
        <v>0</v>
      </c>
      <c r="V25" s="234">
        <f>ROUND(E25*U25,2)</f>
        <v>0</v>
      </c>
      <c r="W25" s="234"/>
      <c r="X25" s="234" t="s">
        <v>133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134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51">
        <v>10</v>
      </c>
      <c r="B26" s="252" t="s">
        <v>141</v>
      </c>
      <c r="C26" s="262" t="s">
        <v>142</v>
      </c>
      <c r="D26" s="253" t="s">
        <v>137</v>
      </c>
      <c r="E26" s="254">
        <v>1</v>
      </c>
      <c r="F26" s="255"/>
      <c r="G26" s="256">
        <f>ROUND(E26*F26,2)</f>
        <v>0</v>
      </c>
      <c r="H26" s="235"/>
      <c r="I26" s="234">
        <f>ROUND(E26*H26,2)</f>
        <v>0</v>
      </c>
      <c r="J26" s="235"/>
      <c r="K26" s="234">
        <f>ROUND(E26*J26,2)</f>
        <v>0</v>
      </c>
      <c r="L26" s="234">
        <v>21</v>
      </c>
      <c r="M26" s="234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4"/>
      <c r="S26" s="234" t="s">
        <v>105</v>
      </c>
      <c r="T26" s="234" t="s">
        <v>106</v>
      </c>
      <c r="U26" s="234">
        <v>0</v>
      </c>
      <c r="V26" s="234">
        <f>ROUND(E26*U26,2)</f>
        <v>0</v>
      </c>
      <c r="W26" s="234"/>
      <c r="X26" s="234" t="s">
        <v>133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134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1">
        <v>11</v>
      </c>
      <c r="B27" s="252" t="s">
        <v>143</v>
      </c>
      <c r="C27" s="262" t="s">
        <v>144</v>
      </c>
      <c r="D27" s="253" t="s">
        <v>140</v>
      </c>
      <c r="E27" s="254">
        <v>1</v>
      </c>
      <c r="F27" s="255"/>
      <c r="G27" s="256">
        <f>ROUND(E27*F27,2)</f>
        <v>0</v>
      </c>
      <c r="H27" s="235"/>
      <c r="I27" s="234">
        <f>ROUND(E27*H27,2)</f>
        <v>0</v>
      </c>
      <c r="J27" s="235"/>
      <c r="K27" s="234">
        <f>ROUND(E27*J27,2)</f>
        <v>0</v>
      </c>
      <c r="L27" s="234">
        <v>21</v>
      </c>
      <c r="M27" s="234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4"/>
      <c r="S27" s="234" t="s">
        <v>105</v>
      </c>
      <c r="T27" s="234" t="s">
        <v>106</v>
      </c>
      <c r="U27" s="234">
        <v>0</v>
      </c>
      <c r="V27" s="234">
        <f>ROUND(E27*U27,2)</f>
        <v>0</v>
      </c>
      <c r="W27" s="234"/>
      <c r="X27" s="234" t="s">
        <v>133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134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51">
        <v>12</v>
      </c>
      <c r="B28" s="252" t="s">
        <v>145</v>
      </c>
      <c r="C28" s="262" t="s">
        <v>146</v>
      </c>
      <c r="D28" s="253" t="s">
        <v>137</v>
      </c>
      <c r="E28" s="254">
        <v>1</v>
      </c>
      <c r="F28" s="255"/>
      <c r="G28" s="256">
        <f>ROUND(E28*F28,2)</f>
        <v>0</v>
      </c>
      <c r="H28" s="235"/>
      <c r="I28" s="234">
        <f>ROUND(E28*H28,2)</f>
        <v>0</v>
      </c>
      <c r="J28" s="235"/>
      <c r="K28" s="234">
        <f>ROUND(E28*J28,2)</f>
        <v>0</v>
      </c>
      <c r="L28" s="234">
        <v>21</v>
      </c>
      <c r="M28" s="234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4"/>
      <c r="S28" s="234" t="s">
        <v>105</v>
      </c>
      <c r="T28" s="234" t="s">
        <v>106</v>
      </c>
      <c r="U28" s="234">
        <v>0</v>
      </c>
      <c r="V28" s="234">
        <f>ROUND(E28*U28,2)</f>
        <v>0</v>
      </c>
      <c r="W28" s="234"/>
      <c r="X28" s="234" t="s">
        <v>133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134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51">
        <v>13</v>
      </c>
      <c r="B29" s="252" t="s">
        <v>147</v>
      </c>
      <c r="C29" s="262" t="s">
        <v>148</v>
      </c>
      <c r="D29" s="253" t="s">
        <v>137</v>
      </c>
      <c r="E29" s="254">
        <v>1</v>
      </c>
      <c r="F29" s="255"/>
      <c r="G29" s="256">
        <f>ROUND(E29*F29,2)</f>
        <v>0</v>
      </c>
      <c r="H29" s="235"/>
      <c r="I29" s="234">
        <f>ROUND(E29*H29,2)</f>
        <v>0</v>
      </c>
      <c r="J29" s="235"/>
      <c r="K29" s="234">
        <f>ROUND(E29*J29,2)</f>
        <v>0</v>
      </c>
      <c r="L29" s="234">
        <v>21</v>
      </c>
      <c r="M29" s="234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4"/>
      <c r="S29" s="234" t="s">
        <v>105</v>
      </c>
      <c r="T29" s="234" t="s">
        <v>106</v>
      </c>
      <c r="U29" s="234">
        <v>0</v>
      </c>
      <c r="V29" s="234">
        <f>ROUND(E29*U29,2)</f>
        <v>0</v>
      </c>
      <c r="W29" s="234"/>
      <c r="X29" s="234" t="s">
        <v>133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134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51">
        <v>14</v>
      </c>
      <c r="B30" s="252" t="s">
        <v>149</v>
      </c>
      <c r="C30" s="262" t="s">
        <v>150</v>
      </c>
      <c r="D30" s="253" t="s">
        <v>151</v>
      </c>
      <c r="E30" s="254">
        <v>3</v>
      </c>
      <c r="F30" s="255"/>
      <c r="G30" s="256">
        <f>ROUND(E30*F30,2)</f>
        <v>0</v>
      </c>
      <c r="H30" s="235"/>
      <c r="I30" s="234">
        <f>ROUND(E30*H30,2)</f>
        <v>0</v>
      </c>
      <c r="J30" s="235"/>
      <c r="K30" s="234">
        <f>ROUND(E30*J30,2)</f>
        <v>0</v>
      </c>
      <c r="L30" s="234">
        <v>21</v>
      </c>
      <c r="M30" s="234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4"/>
      <c r="S30" s="234" t="s">
        <v>105</v>
      </c>
      <c r="T30" s="234" t="s">
        <v>106</v>
      </c>
      <c r="U30" s="234">
        <v>0</v>
      </c>
      <c r="V30" s="234">
        <f>ROUND(E30*U30,2)</f>
        <v>0</v>
      </c>
      <c r="W30" s="234"/>
      <c r="X30" s="234" t="s">
        <v>133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134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 x14ac:dyDescent="0.2">
      <c r="A31" s="251">
        <v>15</v>
      </c>
      <c r="B31" s="252" t="s">
        <v>152</v>
      </c>
      <c r="C31" s="262" t="s">
        <v>153</v>
      </c>
      <c r="D31" s="253" t="s">
        <v>137</v>
      </c>
      <c r="E31" s="254">
        <v>3</v>
      </c>
      <c r="F31" s="255"/>
      <c r="G31" s="256">
        <f>ROUND(E31*F31,2)</f>
        <v>0</v>
      </c>
      <c r="H31" s="235"/>
      <c r="I31" s="234">
        <f>ROUND(E31*H31,2)</f>
        <v>0</v>
      </c>
      <c r="J31" s="235"/>
      <c r="K31" s="234">
        <f>ROUND(E31*J31,2)</f>
        <v>0</v>
      </c>
      <c r="L31" s="234">
        <v>21</v>
      </c>
      <c r="M31" s="234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4"/>
      <c r="S31" s="234" t="s">
        <v>105</v>
      </c>
      <c r="T31" s="234" t="s">
        <v>106</v>
      </c>
      <c r="U31" s="234">
        <v>0</v>
      </c>
      <c r="V31" s="234">
        <f>ROUND(E31*U31,2)</f>
        <v>0</v>
      </c>
      <c r="W31" s="234"/>
      <c r="X31" s="234" t="s">
        <v>133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134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51">
        <v>16</v>
      </c>
      <c r="B32" s="252" t="s">
        <v>154</v>
      </c>
      <c r="C32" s="262" t="s">
        <v>155</v>
      </c>
      <c r="D32" s="253" t="s">
        <v>140</v>
      </c>
      <c r="E32" s="254">
        <v>3</v>
      </c>
      <c r="F32" s="255"/>
      <c r="G32" s="256">
        <f>ROUND(E32*F32,2)</f>
        <v>0</v>
      </c>
      <c r="H32" s="235"/>
      <c r="I32" s="234">
        <f>ROUND(E32*H32,2)</f>
        <v>0</v>
      </c>
      <c r="J32" s="235"/>
      <c r="K32" s="234">
        <f>ROUND(E32*J32,2)</f>
        <v>0</v>
      </c>
      <c r="L32" s="234">
        <v>21</v>
      </c>
      <c r="M32" s="234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4"/>
      <c r="S32" s="234" t="s">
        <v>105</v>
      </c>
      <c r="T32" s="234" t="s">
        <v>106</v>
      </c>
      <c r="U32" s="234">
        <v>0</v>
      </c>
      <c r="V32" s="234">
        <f>ROUND(E32*U32,2)</f>
        <v>0</v>
      </c>
      <c r="W32" s="234"/>
      <c r="X32" s="234" t="s">
        <v>133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134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39" t="s">
        <v>100</v>
      </c>
      <c r="B33" s="240" t="s">
        <v>67</v>
      </c>
      <c r="C33" s="261" t="s">
        <v>68</v>
      </c>
      <c r="D33" s="241"/>
      <c r="E33" s="242"/>
      <c r="F33" s="243"/>
      <c r="G33" s="244">
        <f>SUMIF(AG34:AG34,"&lt;&gt;NOR",G34:G34)</f>
        <v>0</v>
      </c>
      <c r="H33" s="238"/>
      <c r="I33" s="238">
        <f>SUM(I34:I34)</f>
        <v>0</v>
      </c>
      <c r="J33" s="238"/>
      <c r="K33" s="238">
        <f>SUM(K34:K34)</f>
        <v>0</v>
      </c>
      <c r="L33" s="238"/>
      <c r="M33" s="238">
        <f>SUM(M34:M34)</f>
        <v>0</v>
      </c>
      <c r="N33" s="238"/>
      <c r="O33" s="238">
        <f>SUM(O34:O34)</f>
        <v>0</v>
      </c>
      <c r="P33" s="238"/>
      <c r="Q33" s="238">
        <f>SUM(Q34:Q34)</f>
        <v>0</v>
      </c>
      <c r="R33" s="238"/>
      <c r="S33" s="238"/>
      <c r="T33" s="238"/>
      <c r="U33" s="238"/>
      <c r="V33" s="238">
        <f>SUM(V34:V34)</f>
        <v>0.69</v>
      </c>
      <c r="W33" s="238"/>
      <c r="X33" s="238"/>
      <c r="AG33" t="s">
        <v>101</v>
      </c>
    </row>
    <row r="34" spans="1:60" outlineLevel="1" x14ac:dyDescent="0.2">
      <c r="A34" s="251">
        <v>17</v>
      </c>
      <c r="B34" s="252" t="s">
        <v>156</v>
      </c>
      <c r="C34" s="262" t="s">
        <v>157</v>
      </c>
      <c r="D34" s="253" t="s">
        <v>158</v>
      </c>
      <c r="E34" s="254">
        <v>6.8954800000000001</v>
      </c>
      <c r="F34" s="255"/>
      <c r="G34" s="256">
        <f>ROUND(E34*F34,2)</f>
        <v>0</v>
      </c>
      <c r="H34" s="235"/>
      <c r="I34" s="234">
        <f>ROUND(E34*H34,2)</f>
        <v>0</v>
      </c>
      <c r="J34" s="235"/>
      <c r="K34" s="234">
        <f>ROUND(E34*J34,2)</f>
        <v>0</v>
      </c>
      <c r="L34" s="234">
        <v>21</v>
      </c>
      <c r="M34" s="234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4"/>
      <c r="S34" s="234" t="s">
        <v>159</v>
      </c>
      <c r="T34" s="234" t="s">
        <v>106</v>
      </c>
      <c r="U34" s="234">
        <v>0.1</v>
      </c>
      <c r="V34" s="234">
        <f>ROUND(E34*U34,2)</f>
        <v>0.69</v>
      </c>
      <c r="W34" s="234"/>
      <c r="X34" s="234" t="s">
        <v>160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161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39" t="s">
        <v>100</v>
      </c>
      <c r="B35" s="240" t="s">
        <v>69</v>
      </c>
      <c r="C35" s="261" t="s">
        <v>70</v>
      </c>
      <c r="D35" s="241"/>
      <c r="E35" s="242"/>
      <c r="F35" s="243"/>
      <c r="G35" s="244">
        <f>SUMIF(AG36:AG38,"&lt;&gt;NOR",G36:G38)</f>
        <v>0</v>
      </c>
      <c r="H35" s="238"/>
      <c r="I35" s="238">
        <f>SUM(I36:I38)</f>
        <v>0</v>
      </c>
      <c r="J35" s="238"/>
      <c r="K35" s="238">
        <f>SUM(K36:K38)</f>
        <v>0</v>
      </c>
      <c r="L35" s="238"/>
      <c r="M35" s="238">
        <f>SUM(M36:M38)</f>
        <v>0</v>
      </c>
      <c r="N35" s="238"/>
      <c r="O35" s="238">
        <f>SUM(O36:O38)</f>
        <v>7.66</v>
      </c>
      <c r="P35" s="238"/>
      <c r="Q35" s="238">
        <f>SUM(Q36:Q38)</f>
        <v>0</v>
      </c>
      <c r="R35" s="238"/>
      <c r="S35" s="238"/>
      <c r="T35" s="238"/>
      <c r="U35" s="238"/>
      <c r="V35" s="238">
        <f>SUM(V36:V38)</f>
        <v>320.5</v>
      </c>
      <c r="W35" s="238"/>
      <c r="X35" s="238"/>
      <c r="AG35" t="s">
        <v>101</v>
      </c>
    </row>
    <row r="36" spans="1:60" ht="22.5" outlineLevel="1" x14ac:dyDescent="0.2">
      <c r="A36" s="245">
        <v>18</v>
      </c>
      <c r="B36" s="246" t="s">
        <v>162</v>
      </c>
      <c r="C36" s="263" t="s">
        <v>163</v>
      </c>
      <c r="D36" s="247" t="s">
        <v>164</v>
      </c>
      <c r="E36" s="248">
        <v>1140.58</v>
      </c>
      <c r="F36" s="249"/>
      <c r="G36" s="250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4">
        <v>6.7200000000000003E-3</v>
      </c>
      <c r="O36" s="234">
        <f>ROUND(E36*N36,2)</f>
        <v>7.66</v>
      </c>
      <c r="P36" s="234">
        <v>0</v>
      </c>
      <c r="Q36" s="234">
        <f>ROUND(E36*P36,2)</f>
        <v>0</v>
      </c>
      <c r="R36" s="234"/>
      <c r="S36" s="234" t="s">
        <v>105</v>
      </c>
      <c r="T36" s="234" t="s">
        <v>106</v>
      </c>
      <c r="U36" s="234">
        <v>0.28100000000000003</v>
      </c>
      <c r="V36" s="234">
        <f>ROUND(E36*U36,2)</f>
        <v>320.5</v>
      </c>
      <c r="W36" s="234"/>
      <c r="X36" s="234" t="s">
        <v>107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108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64" t="s">
        <v>165</v>
      </c>
      <c r="D37" s="236"/>
      <c r="E37" s="237">
        <v>1140.58</v>
      </c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115</v>
      </c>
      <c r="AH37" s="214">
        <v>5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31">
        <v>19</v>
      </c>
      <c r="B38" s="232" t="s">
        <v>166</v>
      </c>
      <c r="C38" s="267" t="s">
        <v>167</v>
      </c>
      <c r="D38" s="233" t="s">
        <v>0</v>
      </c>
      <c r="E38" s="259"/>
      <c r="F38" s="235"/>
      <c r="G38" s="234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4"/>
      <c r="S38" s="234" t="s">
        <v>159</v>
      </c>
      <c r="T38" s="234" t="s">
        <v>106</v>
      </c>
      <c r="U38" s="234">
        <v>0</v>
      </c>
      <c r="V38" s="234">
        <f>ROUND(E38*U38,2)</f>
        <v>0</v>
      </c>
      <c r="W38" s="234"/>
      <c r="X38" s="234" t="s">
        <v>160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161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39" t="s">
        <v>100</v>
      </c>
      <c r="B39" s="240" t="s">
        <v>71</v>
      </c>
      <c r="C39" s="261" t="s">
        <v>72</v>
      </c>
      <c r="D39" s="241"/>
      <c r="E39" s="242"/>
      <c r="F39" s="243"/>
      <c r="G39" s="244">
        <f>SUMIF(AG40:AG45,"&lt;&gt;NOR",G40:G45)</f>
        <v>0</v>
      </c>
      <c r="H39" s="238"/>
      <c r="I39" s="238">
        <f>SUM(I40:I45)</f>
        <v>0</v>
      </c>
      <c r="J39" s="238"/>
      <c r="K39" s="238">
        <f>SUM(K40:K45)</f>
        <v>0</v>
      </c>
      <c r="L39" s="238"/>
      <c r="M39" s="238">
        <f>SUM(M40:M45)</f>
        <v>0</v>
      </c>
      <c r="N39" s="238"/>
      <c r="O39" s="238">
        <f>SUM(O40:O45)</f>
        <v>0.06</v>
      </c>
      <c r="P39" s="238"/>
      <c r="Q39" s="238">
        <f>SUM(Q40:Q45)</f>
        <v>0</v>
      </c>
      <c r="R39" s="238"/>
      <c r="S39" s="238"/>
      <c r="T39" s="238"/>
      <c r="U39" s="238"/>
      <c r="V39" s="238">
        <f>SUM(V40:V45)</f>
        <v>1.1499999999999999</v>
      </c>
      <c r="W39" s="238"/>
      <c r="X39" s="238"/>
      <c r="AG39" t="s">
        <v>101</v>
      </c>
    </row>
    <row r="40" spans="1:60" outlineLevel="1" x14ac:dyDescent="0.2">
      <c r="A40" s="245">
        <v>20</v>
      </c>
      <c r="B40" s="246" t="s">
        <v>168</v>
      </c>
      <c r="C40" s="263" t="s">
        <v>169</v>
      </c>
      <c r="D40" s="247" t="s">
        <v>122</v>
      </c>
      <c r="E40" s="248">
        <v>12</v>
      </c>
      <c r="F40" s="249"/>
      <c r="G40" s="250">
        <f>ROUND(E40*F40,2)</f>
        <v>0</v>
      </c>
      <c r="H40" s="235"/>
      <c r="I40" s="234">
        <f>ROUND(E40*H40,2)</f>
        <v>0</v>
      </c>
      <c r="J40" s="235"/>
      <c r="K40" s="234">
        <f>ROUND(E40*J40,2)</f>
        <v>0</v>
      </c>
      <c r="L40" s="234">
        <v>21</v>
      </c>
      <c r="M40" s="234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4"/>
      <c r="S40" s="234" t="s">
        <v>105</v>
      </c>
      <c r="T40" s="234" t="s">
        <v>106</v>
      </c>
      <c r="U40" s="234">
        <v>0</v>
      </c>
      <c r="V40" s="234">
        <f>ROUND(E40*U40,2)</f>
        <v>0</v>
      </c>
      <c r="W40" s="234"/>
      <c r="X40" s="234" t="s">
        <v>107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64" t="s">
        <v>170</v>
      </c>
      <c r="D41" s="236"/>
      <c r="E41" s="237">
        <v>7.2</v>
      </c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115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64" t="s">
        <v>171</v>
      </c>
      <c r="D42" s="236"/>
      <c r="E42" s="237">
        <v>4.8</v>
      </c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115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45">
        <v>21</v>
      </c>
      <c r="B43" s="246" t="s">
        <v>172</v>
      </c>
      <c r="C43" s="263" t="s">
        <v>173</v>
      </c>
      <c r="D43" s="247" t="s">
        <v>164</v>
      </c>
      <c r="E43" s="248">
        <v>22.95</v>
      </c>
      <c r="F43" s="249"/>
      <c r="G43" s="250">
        <f>ROUND(E43*F43,2)</f>
        <v>0</v>
      </c>
      <c r="H43" s="235"/>
      <c r="I43" s="234">
        <f>ROUND(E43*H43,2)</f>
        <v>0</v>
      </c>
      <c r="J43" s="235"/>
      <c r="K43" s="234">
        <f>ROUND(E43*J43,2)</f>
        <v>0</v>
      </c>
      <c r="L43" s="234">
        <v>21</v>
      </c>
      <c r="M43" s="234">
        <f>G43*(1+L43/100)</f>
        <v>0</v>
      </c>
      <c r="N43" s="234">
        <v>2.5000000000000001E-3</v>
      </c>
      <c r="O43" s="234">
        <f>ROUND(E43*N43,2)</f>
        <v>0.06</v>
      </c>
      <c r="P43" s="234">
        <v>0</v>
      </c>
      <c r="Q43" s="234">
        <f>ROUND(E43*P43,2)</f>
        <v>0</v>
      </c>
      <c r="R43" s="234"/>
      <c r="S43" s="234" t="s">
        <v>105</v>
      </c>
      <c r="T43" s="234" t="s">
        <v>106</v>
      </c>
      <c r="U43" s="234">
        <v>0.05</v>
      </c>
      <c r="V43" s="234">
        <f>ROUND(E43*U43,2)</f>
        <v>1.1499999999999999</v>
      </c>
      <c r="W43" s="234"/>
      <c r="X43" s="234" t="s">
        <v>107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64" t="s">
        <v>174</v>
      </c>
      <c r="D44" s="236"/>
      <c r="E44" s="237">
        <v>22.95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115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>
        <v>22</v>
      </c>
      <c r="B45" s="232" t="s">
        <v>175</v>
      </c>
      <c r="C45" s="267" t="s">
        <v>176</v>
      </c>
      <c r="D45" s="233" t="s">
        <v>0</v>
      </c>
      <c r="E45" s="259"/>
      <c r="F45" s="235"/>
      <c r="G45" s="234">
        <f>ROUND(E45*F45,2)</f>
        <v>0</v>
      </c>
      <c r="H45" s="235"/>
      <c r="I45" s="234">
        <f>ROUND(E45*H45,2)</f>
        <v>0</v>
      </c>
      <c r="J45" s="235"/>
      <c r="K45" s="234">
        <f>ROUND(E45*J45,2)</f>
        <v>0</v>
      </c>
      <c r="L45" s="234">
        <v>21</v>
      </c>
      <c r="M45" s="234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4"/>
      <c r="S45" s="234" t="s">
        <v>159</v>
      </c>
      <c r="T45" s="234" t="s">
        <v>106</v>
      </c>
      <c r="U45" s="234">
        <v>0</v>
      </c>
      <c r="V45" s="234">
        <f>ROUND(E45*U45,2)</f>
        <v>0</v>
      </c>
      <c r="W45" s="234"/>
      <c r="X45" s="234" t="s">
        <v>160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161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239" t="s">
        <v>100</v>
      </c>
      <c r="B46" s="240" t="s">
        <v>73</v>
      </c>
      <c r="C46" s="261" t="s">
        <v>29</v>
      </c>
      <c r="D46" s="241"/>
      <c r="E46" s="242"/>
      <c r="F46" s="243"/>
      <c r="G46" s="244">
        <f>SUMIF(AG47:AG53,"&lt;&gt;NOR",G47:G53)</f>
        <v>0</v>
      </c>
      <c r="H46" s="238"/>
      <c r="I46" s="238">
        <f>SUM(I47:I53)</f>
        <v>0</v>
      </c>
      <c r="J46" s="238"/>
      <c r="K46" s="238">
        <f>SUM(K47:K53)</f>
        <v>0</v>
      </c>
      <c r="L46" s="238"/>
      <c r="M46" s="238">
        <f>SUM(M47:M53)</f>
        <v>0</v>
      </c>
      <c r="N46" s="238"/>
      <c r="O46" s="238">
        <f>SUM(O47:O53)</f>
        <v>0</v>
      </c>
      <c r="P46" s="238"/>
      <c r="Q46" s="238">
        <f>SUM(Q47:Q53)</f>
        <v>0</v>
      </c>
      <c r="R46" s="238"/>
      <c r="S46" s="238"/>
      <c r="T46" s="238"/>
      <c r="U46" s="238"/>
      <c r="V46" s="238">
        <f>SUM(V47:V53)</f>
        <v>0</v>
      </c>
      <c r="W46" s="238"/>
      <c r="X46" s="238"/>
      <c r="AG46" t="s">
        <v>101</v>
      </c>
    </row>
    <row r="47" spans="1:60" outlineLevel="1" x14ac:dyDescent="0.2">
      <c r="A47" s="245">
        <v>23</v>
      </c>
      <c r="B47" s="246" t="s">
        <v>177</v>
      </c>
      <c r="C47" s="263" t="s">
        <v>178</v>
      </c>
      <c r="D47" s="247" t="s">
        <v>179</v>
      </c>
      <c r="E47" s="248">
        <v>1</v>
      </c>
      <c r="F47" s="249"/>
      <c r="G47" s="250">
        <f>ROUND(E47*F47,2)</f>
        <v>0</v>
      </c>
      <c r="H47" s="235"/>
      <c r="I47" s="234">
        <f>ROUND(E47*H47,2)</f>
        <v>0</v>
      </c>
      <c r="J47" s="235"/>
      <c r="K47" s="234">
        <f>ROUND(E47*J47,2)</f>
        <v>0</v>
      </c>
      <c r="L47" s="234">
        <v>21</v>
      </c>
      <c r="M47" s="234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4"/>
      <c r="S47" s="234" t="s">
        <v>105</v>
      </c>
      <c r="T47" s="234" t="s">
        <v>106</v>
      </c>
      <c r="U47" s="234">
        <v>0</v>
      </c>
      <c r="V47" s="234">
        <f>ROUND(E47*U47,2)</f>
        <v>0</v>
      </c>
      <c r="W47" s="234"/>
      <c r="X47" s="234" t="s">
        <v>180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181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65" t="s">
        <v>182</v>
      </c>
      <c r="D48" s="257"/>
      <c r="E48" s="257"/>
      <c r="F48" s="257"/>
      <c r="G48" s="257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127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66" t="s">
        <v>183</v>
      </c>
      <c r="D49" s="258"/>
      <c r="E49" s="258"/>
      <c r="F49" s="258"/>
      <c r="G49" s="258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127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66" t="s">
        <v>184</v>
      </c>
      <c r="D50" s="258"/>
      <c r="E50" s="258"/>
      <c r="F50" s="258"/>
      <c r="G50" s="258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127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66" t="s">
        <v>185</v>
      </c>
      <c r="D51" s="258"/>
      <c r="E51" s="258"/>
      <c r="F51" s="258"/>
      <c r="G51" s="258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127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66" t="s">
        <v>186</v>
      </c>
      <c r="D52" s="258"/>
      <c r="E52" s="258"/>
      <c r="F52" s="258"/>
      <c r="G52" s="258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127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66" t="s">
        <v>187</v>
      </c>
      <c r="D53" s="258"/>
      <c r="E53" s="258"/>
      <c r="F53" s="258"/>
      <c r="G53" s="258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127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3"/>
      <c r="B54" s="4"/>
      <c r="C54" s="268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87</v>
      </c>
    </row>
    <row r="55" spans="1:60" x14ac:dyDescent="0.2">
      <c r="A55" s="217"/>
      <c r="B55" s="218" t="s">
        <v>31</v>
      </c>
      <c r="C55" s="269"/>
      <c r="D55" s="219"/>
      <c r="E55" s="220"/>
      <c r="F55" s="220"/>
      <c r="G55" s="260">
        <f>G8+G15+G17+G33+G35+G39+G46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188</v>
      </c>
    </row>
    <row r="56" spans="1:60" x14ac:dyDescent="0.2">
      <c r="A56" s="3"/>
      <c r="B56" s="4"/>
      <c r="C56" s="268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3"/>
      <c r="B57" s="4"/>
      <c r="C57" s="26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21" t="s">
        <v>189</v>
      </c>
      <c r="B58" s="221"/>
      <c r="C58" s="27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22"/>
      <c r="B59" s="223"/>
      <c r="C59" s="271"/>
      <c r="D59" s="223"/>
      <c r="E59" s="223"/>
      <c r="F59" s="223"/>
      <c r="G59" s="22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190</v>
      </c>
    </row>
    <row r="60" spans="1:60" x14ac:dyDescent="0.2">
      <c r="A60" s="225"/>
      <c r="B60" s="226"/>
      <c r="C60" s="272"/>
      <c r="D60" s="226"/>
      <c r="E60" s="226"/>
      <c r="F60" s="226"/>
      <c r="G60" s="22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25"/>
      <c r="B61" s="226"/>
      <c r="C61" s="272"/>
      <c r="D61" s="226"/>
      <c r="E61" s="226"/>
      <c r="F61" s="226"/>
      <c r="G61" s="22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25"/>
      <c r="B62" s="226"/>
      <c r="C62" s="272"/>
      <c r="D62" s="226"/>
      <c r="E62" s="226"/>
      <c r="F62" s="226"/>
      <c r="G62" s="22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28"/>
      <c r="B63" s="229"/>
      <c r="C63" s="273"/>
      <c r="D63" s="229"/>
      <c r="E63" s="229"/>
      <c r="F63" s="229"/>
      <c r="G63" s="23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268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33" x14ac:dyDescent="0.2">
      <c r="C65" s="274"/>
      <c r="D65" s="10"/>
      <c r="AG65" t="s">
        <v>191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48:G48"/>
    <mergeCell ref="C49:G49"/>
    <mergeCell ref="C50:G50"/>
    <mergeCell ref="C51:G51"/>
    <mergeCell ref="C52:G52"/>
    <mergeCell ref="C53:G53"/>
    <mergeCell ref="A1:G1"/>
    <mergeCell ref="C2:G2"/>
    <mergeCell ref="C3:G3"/>
    <mergeCell ref="C4:G4"/>
    <mergeCell ref="A58:C58"/>
    <mergeCell ref="A59:G63"/>
    <mergeCell ref="C19:G19"/>
    <mergeCell ref="C20:G20"/>
    <mergeCell ref="C21:G21"/>
    <mergeCell ref="C22:G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 Pol'!Názvy_tisku</vt:lpstr>
      <vt:lpstr>oadresa</vt:lpstr>
      <vt:lpstr>Stavba!Objednatel</vt:lpstr>
      <vt:lpstr>Stavba!Objekt</vt:lpstr>
      <vt:lpstr>'SO01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2024-05-28T13:12:26Z</dcterms:modified>
</cp:coreProperties>
</file>