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ilova\Desktop\Hotové\ivanovice\10.5.2024\pro agenturu\"/>
    </mc:Choice>
  </mc:AlternateContent>
  <xr:revisionPtr revIDLastSave="0" documentId="13_ncr:1_{246BA077-8512-428B-B43C-88C4F6C59D89}" xr6:coauthVersionLast="47" xr6:coauthVersionMax="47" xr10:uidLastSave="{00000000-0000-0000-0000-000000000000}"/>
  <bookViews>
    <workbookView xWindow="-28920" yWindow="-90" windowWidth="29040" windowHeight="15840" tabRatio="905" xr2:uid="{00000000-000D-0000-FFFF-FFFF00000000}"/>
  </bookViews>
  <sheets>
    <sheet name="Krycí list" sheetId="1" r:id="rId1"/>
    <sheet name="Rekapitulace" sheetId="2" r:id="rId2"/>
    <sheet name="Cvičná kuchyň 0.36" sheetId="7" r:id="rId3"/>
    <sheet name="Jazyková učebna 0.39" sheetId="8" r:id="rId4"/>
    <sheet name="Učebna přírodopisu 1.10" sheetId="9" r:id="rId5"/>
    <sheet name="Kabinet informatiky 1.16" sheetId="10" r:id="rId6"/>
    <sheet name="Učebna fyziky 2.6" sheetId="11" r:id="rId7"/>
    <sheet name="Učebna chemie 2.10" sheetId="12" r:id="rId8"/>
    <sheet name="Kabinet chemie 2.11" sheetId="13" r:id="rId9"/>
    <sheet name="#Figury" sheetId="4" state="hidden" r:id="rId10"/>
  </sheets>
  <definedNames>
    <definedName name="_xlnm.Print_Titles" localSheetId="2">'Cvičná kuchyň 0.36'!$11:$13</definedName>
    <definedName name="_xlnm.Print_Titles" localSheetId="3">'Jazyková učebna 0.39'!$11:$13</definedName>
    <definedName name="_xlnm.Print_Titles" localSheetId="8">'Kabinet chemie 2.11'!$11:$13</definedName>
    <definedName name="_xlnm.Print_Titles" localSheetId="5">'Kabinet informatiky 1.16'!$11:$13</definedName>
    <definedName name="_xlnm.Print_Titles" localSheetId="1">Rekapitulace!$11:$13</definedName>
    <definedName name="_xlnm.Print_Titles" localSheetId="6">'Učebna fyziky 2.6'!$11:$13</definedName>
    <definedName name="_xlnm.Print_Titles" localSheetId="7">'Učebna chemie 2.10'!$11:$13</definedName>
    <definedName name="_xlnm.Print_Titles" localSheetId="4">'Učebna přírodopisu 1.10'!$11:$13</definedName>
    <definedName name="_xlnm.Print_Area" localSheetId="2">'Cvičná kuchyň 0.36'!$A$1:$J$17</definedName>
    <definedName name="_xlnm.Print_Area" localSheetId="3">'Jazyková učebna 0.39'!$A$1:$J$29</definedName>
    <definedName name="_xlnm.Print_Area" localSheetId="8">'Kabinet chemie 2.11'!$A$1:$J$62</definedName>
    <definedName name="_xlnm.Print_Area" localSheetId="5">'Kabinet informatiky 1.16'!$A$1:$J$28</definedName>
    <definedName name="_xlnm.Print_Area" localSheetId="6">'Učebna fyziky 2.6'!$A$1:$J$75</definedName>
    <definedName name="_xlnm.Print_Area" localSheetId="7">'Učebna chemie 2.10'!$A$1:$J$54</definedName>
    <definedName name="_xlnm.Print_Area" localSheetId="4">'Učebna přírodopisu 1.10'!$A$1:$J$50</definedName>
    <definedName name="Z_65E3123D_ED26_44E3_A414_09EEEF825484_.wvu.Cols" localSheetId="2" hidden="1">'Cvičná kuchyň 0.36'!#REF!,'Cvičná kuchyň 0.36'!#REF!,'Cvičná kuchyň 0.36'!#REF!</definedName>
    <definedName name="Z_65E3123D_ED26_44E3_A414_09EEEF825484_.wvu.Cols" localSheetId="3" hidden="1">'Jazyková učebna 0.39'!#REF!,'Jazyková učebna 0.39'!#REF!,'Jazyková učebna 0.39'!#REF!</definedName>
    <definedName name="Z_65E3123D_ED26_44E3_A414_09EEEF825484_.wvu.Cols" localSheetId="8" hidden="1">'Kabinet chemie 2.11'!#REF!,'Kabinet chemie 2.11'!#REF!,'Kabinet chemie 2.11'!#REF!</definedName>
    <definedName name="Z_65E3123D_ED26_44E3_A414_09EEEF825484_.wvu.Cols" localSheetId="5" hidden="1">'Kabinet informatiky 1.16'!#REF!,'Kabinet informatiky 1.16'!#REF!,'Kabinet informatiky 1.16'!#REF!</definedName>
    <definedName name="Z_65E3123D_ED26_44E3_A414_09EEEF825484_.wvu.Cols" localSheetId="1" hidden="1">Rekapitulace!#REF!</definedName>
    <definedName name="Z_65E3123D_ED26_44E3_A414_09EEEF825484_.wvu.Cols" localSheetId="6" hidden="1">'Učebna fyziky 2.6'!#REF!,'Učebna fyziky 2.6'!#REF!,'Učebna fyziky 2.6'!#REF!</definedName>
    <definedName name="Z_65E3123D_ED26_44E3_A414_09EEEF825484_.wvu.Cols" localSheetId="7" hidden="1">'Učebna chemie 2.10'!#REF!,'Učebna chemie 2.10'!#REF!,'Učebna chemie 2.10'!#REF!</definedName>
    <definedName name="Z_65E3123D_ED26_44E3_A414_09EEEF825484_.wvu.Cols" localSheetId="4" hidden="1">'Učebna přírodopisu 1.10'!#REF!,'Učebna přírodopisu 1.10'!#REF!,'Učebna přírodopisu 1.10'!#REF!</definedName>
    <definedName name="Z_65E3123D_ED26_44E3_A414_09EEEF825484_.wvu.PrintArea" localSheetId="2" hidden="1">'Cvičná kuchyň 0.36'!$A$1:$J$17</definedName>
    <definedName name="Z_65E3123D_ED26_44E3_A414_09EEEF825484_.wvu.PrintArea" localSheetId="3" hidden="1">'Jazyková učebna 0.39'!$A$1:$J$29</definedName>
    <definedName name="Z_65E3123D_ED26_44E3_A414_09EEEF825484_.wvu.PrintArea" localSheetId="8" hidden="1">'Kabinet chemie 2.11'!$A$1:$J$62</definedName>
    <definedName name="Z_65E3123D_ED26_44E3_A414_09EEEF825484_.wvu.PrintArea" localSheetId="5" hidden="1">'Kabinet informatiky 1.16'!$A$1:$J$28</definedName>
    <definedName name="Z_65E3123D_ED26_44E3_A414_09EEEF825484_.wvu.PrintArea" localSheetId="6" hidden="1">'Učebna fyziky 2.6'!$A$1:$J$75</definedName>
    <definedName name="Z_65E3123D_ED26_44E3_A414_09EEEF825484_.wvu.PrintArea" localSheetId="7" hidden="1">'Učebna chemie 2.10'!$A$1:$J$54</definedName>
    <definedName name="Z_65E3123D_ED26_44E3_A414_09EEEF825484_.wvu.PrintArea" localSheetId="4" hidden="1">'Učebna přírodopisu 1.10'!$A$1:$J$50</definedName>
    <definedName name="Z_65E3123D_ED26_44E3_A414_09EEEF825484_.wvu.PrintTitles" localSheetId="2" hidden="1">'Cvičná kuchyň 0.36'!$11:$13</definedName>
    <definedName name="Z_65E3123D_ED26_44E3_A414_09EEEF825484_.wvu.PrintTitles" localSheetId="3" hidden="1">'Jazyková učebna 0.39'!$11:$13</definedName>
    <definedName name="Z_65E3123D_ED26_44E3_A414_09EEEF825484_.wvu.PrintTitles" localSheetId="8" hidden="1">'Kabinet chemie 2.11'!$11:$13</definedName>
    <definedName name="Z_65E3123D_ED26_44E3_A414_09EEEF825484_.wvu.PrintTitles" localSheetId="5" hidden="1">'Kabinet informatiky 1.16'!$11:$13</definedName>
    <definedName name="Z_65E3123D_ED26_44E3_A414_09EEEF825484_.wvu.PrintTitles" localSheetId="1" hidden="1">Rekapitulace!$11:$13</definedName>
    <definedName name="Z_65E3123D_ED26_44E3_A414_09EEEF825484_.wvu.PrintTitles" localSheetId="6" hidden="1">'Učebna fyziky 2.6'!$11:$13</definedName>
    <definedName name="Z_65E3123D_ED26_44E3_A414_09EEEF825484_.wvu.PrintTitles" localSheetId="7" hidden="1">'Učebna chemie 2.10'!$11:$13</definedName>
    <definedName name="Z_65E3123D_ED26_44E3_A414_09EEEF825484_.wvu.PrintTitles" localSheetId="4" hidden="1">'Učebna přírodopisu 1.10'!$11:$13</definedName>
    <definedName name="Z_65E3123D_ED26_44E3_A414_09EEEF825484_.wvu.Rows" localSheetId="2" hidden="1">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</definedName>
    <definedName name="Z_65E3123D_ED26_44E3_A414_09EEEF825484_.wvu.Rows" localSheetId="3" hidden="1">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</definedName>
    <definedName name="Z_65E3123D_ED26_44E3_A414_09EEEF825484_.wvu.Rows" localSheetId="8" hidden="1">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</definedName>
    <definedName name="Z_65E3123D_ED26_44E3_A414_09EEEF825484_.wvu.Rows" localSheetId="5" hidden="1">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6" hidden="1">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</definedName>
    <definedName name="Z_65E3123D_ED26_44E3_A414_09EEEF825484_.wvu.Rows" localSheetId="7" hidden="1">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</definedName>
    <definedName name="Z_65E3123D_ED26_44E3_A414_09EEEF825484_.wvu.Rows" localSheetId="4" hidden="1">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</definedName>
    <definedName name="Z_82B4F4D9_5370_4303_A97E_2A49E01AF629_.wvu.Cols" localSheetId="2" hidden="1">'Cvičná kuchyň 0.36'!#REF!,'Cvičná kuchyň 0.36'!#REF!,'Cvičná kuchyň 0.36'!#REF!</definedName>
    <definedName name="Z_82B4F4D9_5370_4303_A97E_2A49E01AF629_.wvu.Cols" localSheetId="3" hidden="1">'Jazyková učebna 0.39'!#REF!,'Jazyková učebna 0.39'!#REF!,'Jazyková učebna 0.39'!#REF!</definedName>
    <definedName name="Z_82B4F4D9_5370_4303_A97E_2A49E01AF629_.wvu.Cols" localSheetId="8" hidden="1">'Kabinet chemie 2.11'!#REF!,'Kabinet chemie 2.11'!#REF!,'Kabinet chemie 2.11'!#REF!</definedName>
    <definedName name="Z_82B4F4D9_5370_4303_A97E_2A49E01AF629_.wvu.Cols" localSheetId="5" hidden="1">'Kabinet informatiky 1.16'!#REF!,'Kabinet informatiky 1.16'!#REF!,'Kabinet informatiky 1.16'!#REF!</definedName>
    <definedName name="Z_82B4F4D9_5370_4303_A97E_2A49E01AF629_.wvu.Cols" localSheetId="1" hidden="1">Rekapitulace!#REF!</definedName>
    <definedName name="Z_82B4F4D9_5370_4303_A97E_2A49E01AF629_.wvu.Cols" localSheetId="6" hidden="1">'Učebna fyziky 2.6'!#REF!,'Učebna fyziky 2.6'!#REF!,'Učebna fyziky 2.6'!#REF!</definedName>
    <definedName name="Z_82B4F4D9_5370_4303_A97E_2A49E01AF629_.wvu.Cols" localSheetId="7" hidden="1">'Učebna chemie 2.10'!#REF!,'Učebna chemie 2.10'!#REF!,'Učebna chemie 2.10'!#REF!</definedName>
    <definedName name="Z_82B4F4D9_5370_4303_A97E_2A49E01AF629_.wvu.Cols" localSheetId="4" hidden="1">'Učebna přírodopisu 1.10'!#REF!,'Učebna přírodopisu 1.10'!#REF!,'Učebna přírodopisu 1.10'!#REF!</definedName>
    <definedName name="Z_82B4F4D9_5370_4303_A97E_2A49E01AF629_.wvu.PrintArea" localSheetId="2" hidden="1">'Cvičná kuchyň 0.36'!$A$1:$J$17</definedName>
    <definedName name="Z_82B4F4D9_5370_4303_A97E_2A49E01AF629_.wvu.PrintArea" localSheetId="3" hidden="1">'Jazyková učebna 0.39'!$A$1:$J$29</definedName>
    <definedName name="Z_82B4F4D9_5370_4303_A97E_2A49E01AF629_.wvu.PrintArea" localSheetId="8" hidden="1">'Kabinet chemie 2.11'!$A$1:$J$62</definedName>
    <definedName name="Z_82B4F4D9_5370_4303_A97E_2A49E01AF629_.wvu.PrintArea" localSheetId="5" hidden="1">'Kabinet informatiky 1.16'!$A$1:$J$28</definedName>
    <definedName name="Z_82B4F4D9_5370_4303_A97E_2A49E01AF629_.wvu.PrintArea" localSheetId="6" hidden="1">'Učebna fyziky 2.6'!$A$1:$J$75</definedName>
    <definedName name="Z_82B4F4D9_5370_4303_A97E_2A49E01AF629_.wvu.PrintArea" localSheetId="7" hidden="1">'Učebna chemie 2.10'!$A$1:$J$54</definedName>
    <definedName name="Z_82B4F4D9_5370_4303_A97E_2A49E01AF629_.wvu.PrintArea" localSheetId="4" hidden="1">'Učebna přírodopisu 1.10'!$A$1:$J$50</definedName>
    <definedName name="Z_82B4F4D9_5370_4303_A97E_2A49E01AF629_.wvu.PrintTitles" localSheetId="2" hidden="1">'Cvičná kuchyň 0.36'!$11:$13</definedName>
    <definedName name="Z_82B4F4D9_5370_4303_A97E_2A49E01AF629_.wvu.PrintTitles" localSheetId="3" hidden="1">'Jazyková učebna 0.39'!$11:$13</definedName>
    <definedName name="Z_82B4F4D9_5370_4303_A97E_2A49E01AF629_.wvu.PrintTitles" localSheetId="8" hidden="1">'Kabinet chemie 2.11'!$11:$13</definedName>
    <definedName name="Z_82B4F4D9_5370_4303_A97E_2A49E01AF629_.wvu.PrintTitles" localSheetId="5" hidden="1">'Kabinet informatiky 1.16'!$11:$13</definedName>
    <definedName name="Z_82B4F4D9_5370_4303_A97E_2A49E01AF629_.wvu.PrintTitles" localSheetId="1" hidden="1">Rekapitulace!$11:$13</definedName>
    <definedName name="Z_82B4F4D9_5370_4303_A97E_2A49E01AF629_.wvu.PrintTitles" localSheetId="6" hidden="1">'Učebna fyziky 2.6'!$11:$13</definedName>
    <definedName name="Z_82B4F4D9_5370_4303_A97E_2A49E01AF629_.wvu.PrintTitles" localSheetId="7" hidden="1">'Učebna chemie 2.10'!$11:$13</definedName>
    <definedName name="Z_82B4F4D9_5370_4303_A97E_2A49E01AF629_.wvu.PrintTitles" localSheetId="4" hidden="1">'Učebna přírodopisu 1.10'!$11:$13</definedName>
    <definedName name="Z_82B4F4D9_5370_4303_A97E_2A49E01AF629_.wvu.Rows" localSheetId="2" hidden="1">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</definedName>
    <definedName name="Z_82B4F4D9_5370_4303_A97E_2A49E01AF629_.wvu.Rows" localSheetId="3" hidden="1">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</definedName>
    <definedName name="Z_82B4F4D9_5370_4303_A97E_2A49E01AF629_.wvu.Rows" localSheetId="8" hidden="1">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</definedName>
    <definedName name="Z_82B4F4D9_5370_4303_A97E_2A49E01AF629_.wvu.Rows" localSheetId="5" hidden="1">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6" hidden="1">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</definedName>
    <definedName name="Z_82B4F4D9_5370_4303_A97E_2A49E01AF629_.wvu.Rows" localSheetId="7" hidden="1">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</definedName>
    <definedName name="Z_82B4F4D9_5370_4303_A97E_2A49E01AF629_.wvu.Rows" localSheetId="4" hidden="1">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</definedName>
    <definedName name="Z_D6CFA044_0C8C_4ECE_96A2_AFF3DD5E0425_.wvu.Cols" localSheetId="2" hidden="1">'Cvičná kuchyň 0.36'!#REF!,'Cvičná kuchyň 0.36'!#REF!,'Cvičná kuchyň 0.36'!#REF!</definedName>
    <definedName name="Z_D6CFA044_0C8C_4ECE_96A2_AFF3DD5E0425_.wvu.Cols" localSheetId="3" hidden="1">'Jazyková učebna 0.39'!#REF!,'Jazyková učebna 0.39'!#REF!,'Jazyková učebna 0.39'!#REF!</definedName>
    <definedName name="Z_D6CFA044_0C8C_4ECE_96A2_AFF3DD5E0425_.wvu.Cols" localSheetId="8" hidden="1">'Kabinet chemie 2.11'!#REF!,'Kabinet chemie 2.11'!#REF!,'Kabinet chemie 2.11'!#REF!</definedName>
    <definedName name="Z_D6CFA044_0C8C_4ECE_96A2_AFF3DD5E0425_.wvu.Cols" localSheetId="5" hidden="1">'Kabinet informatiky 1.16'!#REF!,'Kabinet informatiky 1.16'!#REF!,'Kabinet informatiky 1.16'!#REF!</definedName>
    <definedName name="Z_D6CFA044_0C8C_4ECE_96A2_AFF3DD5E0425_.wvu.Cols" localSheetId="1" hidden="1">Rekapitulace!#REF!</definedName>
    <definedName name="Z_D6CFA044_0C8C_4ECE_96A2_AFF3DD5E0425_.wvu.Cols" localSheetId="6" hidden="1">'Učebna fyziky 2.6'!#REF!,'Učebna fyziky 2.6'!#REF!,'Učebna fyziky 2.6'!#REF!</definedName>
    <definedName name="Z_D6CFA044_0C8C_4ECE_96A2_AFF3DD5E0425_.wvu.Cols" localSheetId="7" hidden="1">'Učebna chemie 2.10'!#REF!,'Učebna chemie 2.10'!#REF!,'Učebna chemie 2.10'!#REF!</definedName>
    <definedName name="Z_D6CFA044_0C8C_4ECE_96A2_AFF3DD5E0425_.wvu.Cols" localSheetId="4" hidden="1">'Učebna přírodopisu 1.10'!#REF!,'Učebna přírodopisu 1.10'!#REF!,'Učebna přírodopisu 1.10'!#REF!</definedName>
    <definedName name="Z_D6CFA044_0C8C_4ECE_96A2_AFF3DD5E0425_.wvu.PrintArea" localSheetId="2" hidden="1">'Cvičná kuchyň 0.36'!$A$1:$J$17</definedName>
    <definedName name="Z_D6CFA044_0C8C_4ECE_96A2_AFF3DD5E0425_.wvu.PrintArea" localSheetId="3" hidden="1">'Jazyková učebna 0.39'!$A$1:$J$29</definedName>
    <definedName name="Z_D6CFA044_0C8C_4ECE_96A2_AFF3DD5E0425_.wvu.PrintArea" localSheetId="8" hidden="1">'Kabinet chemie 2.11'!$A$1:$J$62</definedName>
    <definedName name="Z_D6CFA044_0C8C_4ECE_96A2_AFF3DD5E0425_.wvu.PrintArea" localSheetId="5" hidden="1">'Kabinet informatiky 1.16'!$A$1:$J$28</definedName>
    <definedName name="Z_D6CFA044_0C8C_4ECE_96A2_AFF3DD5E0425_.wvu.PrintArea" localSheetId="6" hidden="1">'Učebna fyziky 2.6'!$A$1:$J$75</definedName>
    <definedName name="Z_D6CFA044_0C8C_4ECE_96A2_AFF3DD5E0425_.wvu.PrintArea" localSheetId="7" hidden="1">'Učebna chemie 2.10'!$A$1:$J$54</definedName>
    <definedName name="Z_D6CFA044_0C8C_4ECE_96A2_AFF3DD5E0425_.wvu.PrintArea" localSheetId="4" hidden="1">'Učebna přírodopisu 1.10'!$A$1:$J$50</definedName>
    <definedName name="Z_D6CFA044_0C8C_4ECE_96A2_AFF3DD5E0425_.wvu.PrintTitles" localSheetId="2" hidden="1">'Cvičná kuchyň 0.36'!$11:$13</definedName>
    <definedName name="Z_D6CFA044_0C8C_4ECE_96A2_AFF3DD5E0425_.wvu.PrintTitles" localSheetId="3" hidden="1">'Jazyková učebna 0.39'!$11:$13</definedName>
    <definedName name="Z_D6CFA044_0C8C_4ECE_96A2_AFF3DD5E0425_.wvu.PrintTitles" localSheetId="8" hidden="1">'Kabinet chemie 2.11'!$11:$13</definedName>
    <definedName name="Z_D6CFA044_0C8C_4ECE_96A2_AFF3DD5E0425_.wvu.PrintTitles" localSheetId="5" hidden="1">'Kabinet informatiky 1.16'!$11:$13</definedName>
    <definedName name="Z_D6CFA044_0C8C_4ECE_96A2_AFF3DD5E0425_.wvu.PrintTitles" localSheetId="1" hidden="1">Rekapitulace!$11:$13</definedName>
    <definedName name="Z_D6CFA044_0C8C_4ECE_96A2_AFF3DD5E0425_.wvu.PrintTitles" localSheetId="6" hidden="1">'Učebna fyziky 2.6'!$11:$13</definedName>
    <definedName name="Z_D6CFA044_0C8C_4ECE_96A2_AFF3DD5E0425_.wvu.PrintTitles" localSheetId="7" hidden="1">'Učebna chemie 2.10'!$11:$13</definedName>
    <definedName name="Z_D6CFA044_0C8C_4ECE_96A2_AFF3DD5E0425_.wvu.PrintTitles" localSheetId="4" hidden="1">'Učebna přírodopisu 1.10'!$11:$13</definedName>
    <definedName name="Z_D6CFA044_0C8C_4ECE_96A2_AFF3DD5E0425_.wvu.Rows" localSheetId="2" hidden="1">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0.36'!#REF!,'Cvičná kuchyň 0.36'!#REF!</definedName>
    <definedName name="Z_D6CFA044_0C8C_4ECE_96A2_AFF3DD5E0425_.wvu.Rows" localSheetId="3" hidden="1">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0.39'!#REF!,'Jazyková učebna 0.39'!#REF!</definedName>
    <definedName name="Z_D6CFA044_0C8C_4ECE_96A2_AFF3DD5E0425_.wvu.Rows" localSheetId="8" hidden="1">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2.11'!#REF!,'Kabinet chemie 2.11'!#REF!</definedName>
    <definedName name="Z_D6CFA044_0C8C_4ECE_96A2_AFF3DD5E0425_.wvu.Rows" localSheetId="5" hidden="1">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1.16'!#REF!,'Kabinet informatiky 1.16'!#REF!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6" hidden="1">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2.6'!#REF!,'Učebna fyziky 2.6'!#REF!</definedName>
    <definedName name="Z_D6CFA044_0C8C_4ECE_96A2_AFF3DD5E0425_.wvu.Rows" localSheetId="7" hidden="1">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2.10'!#REF!,'Učebna chemie 2.10'!#REF!</definedName>
    <definedName name="Z_D6CFA044_0C8C_4ECE_96A2_AFF3DD5E0425_.wvu.Rows" localSheetId="4" hidden="1">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1.10'!#REF!,'Učebna přírodopisu 1.10'!#REF!</definedName>
  </definedNames>
  <calcPr calcId="191029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I61" i="13"/>
  <c r="I60" i="13"/>
  <c r="I58" i="13"/>
  <c r="I57" i="13"/>
  <c r="I55" i="13"/>
  <c r="I54" i="13"/>
  <c r="I52" i="13"/>
  <c r="I51" i="13"/>
  <c r="I50" i="13"/>
  <c r="I49" i="13"/>
  <c r="I48" i="13"/>
  <c r="I46" i="13"/>
  <c r="I45" i="13"/>
  <c r="I44" i="13"/>
  <c r="I43" i="13"/>
  <c r="I42" i="13"/>
  <c r="I40" i="13"/>
  <c r="I39" i="13"/>
  <c r="I37" i="13"/>
  <c r="I34" i="13"/>
  <c r="I33" i="13"/>
  <c r="I31" i="13"/>
  <c r="I30" i="13"/>
  <c r="I29" i="13"/>
  <c r="I28" i="13"/>
  <c r="I27" i="13"/>
  <c r="I25" i="13"/>
  <c r="I24" i="13"/>
  <c r="I23" i="13"/>
  <c r="I22" i="13"/>
  <c r="I21" i="13"/>
  <c r="I19" i="13"/>
  <c r="I17" i="13"/>
  <c r="I16" i="13"/>
  <c r="C9" i="13"/>
  <c r="C8" i="13"/>
  <c r="C7" i="13"/>
  <c r="C5" i="13"/>
  <c r="C4" i="13"/>
  <c r="C3" i="13"/>
  <c r="I53" i="12"/>
  <c r="I51" i="12"/>
  <c r="I49" i="12"/>
  <c r="I48" i="12"/>
  <c r="I47" i="12"/>
  <c r="I46" i="12"/>
  <c r="I45" i="12"/>
  <c r="I44" i="12"/>
  <c r="I42" i="12"/>
  <c r="I41" i="12"/>
  <c r="I39" i="12"/>
  <c r="I38" i="12"/>
  <c r="I37" i="12"/>
  <c r="I36" i="12"/>
  <c r="I35" i="12"/>
  <c r="I33" i="12"/>
  <c r="I31" i="12"/>
  <c r="I30" i="12"/>
  <c r="I29" i="12"/>
  <c r="I27" i="12"/>
  <c r="I26" i="12"/>
  <c r="I24" i="12"/>
  <c r="I23" i="12"/>
  <c r="I21" i="12"/>
  <c r="I18" i="12"/>
  <c r="I17" i="12"/>
  <c r="C9" i="12"/>
  <c r="C8" i="12"/>
  <c r="C7" i="12"/>
  <c r="C5" i="12"/>
  <c r="C4" i="12"/>
  <c r="C3" i="12"/>
  <c r="I74" i="11"/>
  <c r="I73" i="11"/>
  <c r="I72" i="11"/>
  <c r="I71" i="11"/>
  <c r="I70" i="11"/>
  <c r="I68" i="11"/>
  <c r="I67" i="11"/>
  <c r="I65" i="11"/>
  <c r="I64" i="11"/>
  <c r="I63" i="11"/>
  <c r="I62" i="11"/>
  <c r="I61" i="11"/>
  <c r="I59" i="11"/>
  <c r="I58" i="11"/>
  <c r="I55" i="11"/>
  <c r="I53" i="11"/>
  <c r="I51" i="11"/>
  <c r="I49" i="11"/>
  <c r="I48" i="11"/>
  <c r="I47" i="11"/>
  <c r="I46" i="11"/>
  <c r="I44" i="11"/>
  <c r="I43" i="11"/>
  <c r="I41" i="11"/>
  <c r="I40" i="11"/>
  <c r="I39" i="11"/>
  <c r="I38" i="11"/>
  <c r="I37" i="11"/>
  <c r="I36" i="11"/>
  <c r="I35" i="11"/>
  <c r="I33" i="11"/>
  <c r="I32" i="11"/>
  <c r="I31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C9" i="11"/>
  <c r="C8" i="11"/>
  <c r="C7" i="11"/>
  <c r="C5" i="11"/>
  <c r="C4" i="11"/>
  <c r="C3" i="11"/>
  <c r="I16" i="10"/>
  <c r="C9" i="10"/>
  <c r="C8" i="10"/>
  <c r="C7" i="10"/>
  <c r="C5" i="10"/>
  <c r="C4" i="10"/>
  <c r="C3" i="10"/>
  <c r="I49" i="9"/>
  <c r="I48" i="9"/>
  <c r="I47" i="9"/>
  <c r="I45" i="9"/>
  <c r="I43" i="9"/>
  <c r="I42" i="9"/>
  <c r="I41" i="9"/>
  <c r="I39" i="9"/>
  <c r="I37" i="9"/>
  <c r="I36" i="9"/>
  <c r="I35" i="9"/>
  <c r="I33" i="9"/>
  <c r="I31" i="9"/>
  <c r="I29" i="9"/>
  <c r="I27" i="9"/>
  <c r="I25" i="9"/>
  <c r="I24" i="9"/>
  <c r="I23" i="9"/>
  <c r="I22" i="9"/>
  <c r="I21" i="9"/>
  <c r="I19" i="9"/>
  <c r="I18" i="9"/>
  <c r="I17" i="9"/>
  <c r="C9" i="9"/>
  <c r="C8" i="9"/>
  <c r="C7" i="9"/>
  <c r="C5" i="9"/>
  <c r="C4" i="9"/>
  <c r="C3" i="9"/>
  <c r="I28" i="8"/>
  <c r="I27" i="8"/>
  <c r="I24" i="8"/>
  <c r="I23" i="8"/>
  <c r="I22" i="8"/>
  <c r="I21" i="8"/>
  <c r="I18" i="8"/>
  <c r="I17" i="8"/>
  <c r="I16" i="8"/>
  <c r="C9" i="8"/>
  <c r="C8" i="8"/>
  <c r="C7" i="8"/>
  <c r="C5" i="8"/>
  <c r="C4" i="8"/>
  <c r="C3" i="8"/>
  <c r="I16" i="7"/>
  <c r="I15" i="7" s="1"/>
  <c r="I18" i="13" l="1"/>
  <c r="I32" i="13"/>
  <c r="I53" i="13"/>
  <c r="I56" i="13"/>
  <c r="I47" i="13"/>
  <c r="I36" i="13"/>
  <c r="I19" i="12"/>
  <c r="I16" i="12"/>
  <c r="I50" i="11"/>
  <c r="I56" i="11"/>
  <c r="I22" i="11"/>
  <c r="I52" i="11"/>
  <c r="I60" i="11"/>
  <c r="I20" i="9"/>
  <c r="I26" i="13"/>
  <c r="I35" i="13"/>
  <c r="I34" i="12"/>
  <c r="I20" i="12"/>
  <c r="I25" i="12"/>
  <c r="I50" i="12"/>
  <c r="I34" i="11"/>
  <c r="I45" i="11"/>
  <c r="I57" i="11"/>
  <c r="I69" i="11"/>
  <c r="I30" i="11"/>
  <c r="I54" i="11"/>
  <c r="I66" i="11"/>
  <c r="I42" i="11"/>
  <c r="I24" i="10"/>
  <c r="I34" i="9"/>
  <c r="I30" i="9"/>
  <c r="I32" i="9"/>
  <c r="I40" i="9"/>
  <c r="I25" i="8"/>
  <c r="I19" i="8"/>
  <c r="I20" i="8"/>
  <c r="I26" i="8"/>
  <c r="I44" i="9"/>
  <c r="I38" i="9"/>
  <c r="I26" i="9"/>
  <c r="I46" i="9"/>
  <c r="I28" i="9"/>
  <c r="I16" i="9"/>
  <c r="I15" i="9" s="1"/>
  <c r="I26" i="10"/>
  <c r="I23" i="10"/>
  <c r="I27" i="10"/>
  <c r="I22" i="10"/>
  <c r="I21" i="10"/>
  <c r="I20" i="10"/>
  <c r="I18" i="10"/>
  <c r="I25" i="10"/>
  <c r="I17" i="10"/>
  <c r="I15" i="10" s="1"/>
  <c r="I19" i="10"/>
  <c r="I32" i="12"/>
  <c r="I43" i="12"/>
  <c r="I28" i="12"/>
  <c r="I22" i="12"/>
  <c r="I52" i="12"/>
  <c r="I40" i="12"/>
  <c r="I59" i="13"/>
  <c r="I38" i="13"/>
  <c r="I41" i="13"/>
  <c r="I20" i="13"/>
  <c r="I15" i="11" l="1"/>
  <c r="I14" i="11" s="1"/>
  <c r="I75" i="11" s="1"/>
  <c r="I15" i="8"/>
  <c r="I14" i="8"/>
  <c r="I29" i="8" s="1"/>
  <c r="I15" i="12"/>
  <c r="I15" i="13"/>
  <c r="I14" i="13" s="1"/>
  <c r="I62" i="13" s="1"/>
  <c r="I14" i="12"/>
  <c r="I54" i="12" s="1"/>
  <c r="I14" i="9"/>
  <c r="C17" i="2" s="1"/>
  <c r="I14" i="10"/>
  <c r="C16" i="2" l="1"/>
  <c r="C21" i="2"/>
  <c r="C20" i="2"/>
  <c r="C19" i="2"/>
  <c r="I50" i="9"/>
  <c r="I28" i="10"/>
  <c r="C18" i="2"/>
  <c r="A14" i="2"/>
  <c r="C9" i="7" l="1"/>
  <c r="C8" i="7"/>
  <c r="C7" i="7"/>
  <c r="C5" i="7"/>
  <c r="C4" i="7"/>
  <c r="C3" i="7"/>
  <c r="B2" i="2" l="1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J47" i="1" l="1"/>
  <c r="R41" i="1"/>
  <c r="R38" i="1"/>
  <c r="R46" i="1" l="1"/>
  <c r="I14" i="7"/>
  <c r="C14" i="2" s="1"/>
  <c r="E44" i="1" l="1"/>
  <c r="E46" i="1" s="1"/>
  <c r="I17" i="7"/>
  <c r="C15" i="2"/>
  <c r="C22" i="2" s="1"/>
  <c r="R49" i="1" l="1"/>
  <c r="S49" i="1"/>
  <c r="O51" i="1" l="1"/>
  <c r="R51" i="1" l="1"/>
  <c r="S51" i="1"/>
  <c r="O50" i="1"/>
  <c r="S50" i="1" l="1"/>
  <c r="R50" i="1"/>
  <c r="R52" i="1" s="1"/>
</calcChain>
</file>

<file path=xl/sharedStrings.xml><?xml version="1.0" encoding="utf-8"?>
<sst xmlns="http://schemas.openxmlformats.org/spreadsheetml/2006/main" count="1099" uniqueCount="373">
  <si>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</si>
  <si>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</si>
  <si>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</si>
  <si>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</si>
  <si>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</si>
  <si>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</si>
  <si>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</si>
  <si>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</si>
  <si>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</si>
  <si>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</si>
  <si>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</si>
  <si>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</si>
  <si>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</si>
  <si>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</si>
  <si>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</si>
  <si>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</si>
  <si>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</si>
  <si>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</si>
  <si>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</si>
  <si>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</si>
  <si>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</si>
  <si>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</si>
  <si>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</si>
  <si>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</si>
  <si>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</si>
  <si>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</si>
  <si>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</si>
  <si>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</si>
  <si>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</si>
  <si>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</si>
  <si>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</si>
  <si>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</si>
  <si>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</si>
  <si>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</si>
  <si>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</si>
  <si>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</si>
  <si>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</si>
  <si>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</si>
  <si>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</si>
  <si>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</si>
  <si>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</si>
  <si>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</si>
  <si>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</si>
  <si>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</si>
  <si>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</si>
  <si>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</si>
  <si>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</si>
  <si>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</si>
  <si>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</si>
  <si>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</si>
  <si>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</si>
  <si>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</si>
  <si>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</si>
  <si>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</si>
  <si>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</si>
  <si>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</si>
  <si>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</si>
  <si>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</si>
  <si>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</si>
  <si>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</si>
  <si>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</si>
  <si>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</si>
  <si>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</si>
  <si>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</si>
  <si>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</si>
  <si>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</si>
  <si>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</si>
  <si>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</si>
  <si>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</si>
  <si>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</si>
  <si>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</si>
  <si>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</si>
  <si>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</si>
  <si>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</si>
  <si>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</si>
  <si>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</si>
  <si>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</si>
  <si>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</si>
  <si>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kus</t>
  </si>
  <si>
    <t xml:space="preserve">REKAPITULACE </t>
  </si>
  <si>
    <t>KRYCÍ LIST SOUPISU</t>
  </si>
  <si>
    <t>AVT</t>
  </si>
  <si>
    <t>ZRN (ř. 1-8)</t>
  </si>
  <si>
    <t>DN (ř. 10-12)</t>
  </si>
  <si>
    <t>VRN (ř. 14-19)</t>
  </si>
  <si>
    <t>Součet 9, 13, 20-23</t>
  </si>
  <si>
    <t>EL</t>
  </si>
  <si>
    <t>Projektové práce (DSPS)</t>
  </si>
  <si>
    <t>Cena s DPH (ř. 25-26)</t>
  </si>
  <si>
    <t>Popis / minimální technické parametry</t>
  </si>
  <si>
    <t>Cena jednotková bez DPH</t>
  </si>
  <si>
    <t>Cena celkem bez DPH</t>
  </si>
  <si>
    <t>Kód položky / název</t>
  </si>
  <si>
    <t>Celkem bez DPH</t>
  </si>
  <si>
    <t>vlastní</t>
  </si>
  <si>
    <t>SOUPIS PRACÍ A DODÁVEK A SLUŽEB vč VÝKAZU VÝMĚR</t>
  </si>
  <si>
    <t>Sebastian Fenyk</t>
  </si>
  <si>
    <t>Pomůcky</t>
  </si>
  <si>
    <t>NÁB</t>
  </si>
  <si>
    <t>POM</t>
  </si>
  <si>
    <t>ks</t>
  </si>
  <si>
    <t>09/2023</t>
  </si>
  <si>
    <t>Učebny pro výuku</t>
  </si>
  <si>
    <t>Základní škola Ivanovice na Hané, okres Vyškov
Tyršova 218/4, 683 23 Ivanovice na Hané</t>
  </si>
  <si>
    <t>Základní škola Ivanovice na Hané, okres Vyškov</t>
  </si>
  <si>
    <t xml:space="preserve">	46270876</t>
  </si>
  <si>
    <t>Cvičná kuchyň 0.36</t>
  </si>
  <si>
    <t>Pomůcky pro Cvičnou kuchyň 0.36</t>
  </si>
  <si>
    <t>Jazyková učebna 0.39</t>
  </si>
  <si>
    <t>Pomůcky pro Jazykovou učebnu 0.39</t>
  </si>
  <si>
    <t>Učebna přírodopisu 1.10</t>
  </si>
  <si>
    <t>Pomůcky pro Učebnu přírodopisu 1.10</t>
  </si>
  <si>
    <t>Kabinet informatiky 1.16</t>
  </si>
  <si>
    <t>Pomůcky pro Kabinet informatiky 1.16</t>
  </si>
  <si>
    <t>Učebna fyziky 2.6</t>
  </si>
  <si>
    <t>Pomůcky pro Učebnu fyziky 2.6</t>
  </si>
  <si>
    <t>Učebna chemie 2.10</t>
  </si>
  <si>
    <t>Pomůcky pro Učebnu chemie 2.10</t>
  </si>
  <si>
    <t>Kabinet chemie 2.11</t>
  </si>
  <si>
    <t>Pomůcky pro Kabinet chemie 2.11</t>
  </si>
  <si>
    <t>Lab. pomůcka</t>
  </si>
  <si>
    <t>Variabilní mikropipeta, 100 - 1000 μl</t>
  </si>
  <si>
    <t>Jednorázová stříkačka, 10 ml, 100 ks</t>
  </si>
  <si>
    <t>Balónek na pipety, standardní model (krátký model)</t>
  </si>
  <si>
    <t>Pipeta dělená, AR sklo, 1 ml</t>
  </si>
  <si>
    <t>Pipeta dělená, AR sklo, 2 ml</t>
  </si>
  <si>
    <t>Pipeta dělená, AR sklo, 5 ml</t>
  </si>
  <si>
    <t>Pipeta dělená, AR sklo,10 ml</t>
  </si>
  <si>
    <t>Pipeta dělená, AR sklo, 25 ml</t>
  </si>
  <si>
    <t>Pipeta nedělená, AR sklo, 2 ml</t>
  </si>
  <si>
    <t>Pipeta nedělená, AR sklo, 2 rysky, 20 ml</t>
  </si>
  <si>
    <t>Pipeta nedělená, AR sklo, 2 rysky, 25 ml</t>
  </si>
  <si>
    <t>Zahnuté ocelové kleště oblé</t>
  </si>
  <si>
    <t>Zahnuté ocelové kleště hranaté</t>
  </si>
  <si>
    <t>Rovné kleště univerzální</t>
  </si>
  <si>
    <t>Dvojitá kopistka, z nerez oceli, 210 mm oba konce rovné</t>
  </si>
  <si>
    <t>Dvojitá kopistka, z nerez oceli, 210 mm jeden konec rovný</t>
  </si>
  <si>
    <t>Kopistka - lžička, 130 mm</t>
  </si>
  <si>
    <t>Odpařovací miska, porcelán, ø 42 mm</t>
  </si>
  <si>
    <t>Odpařovací miska, porcelán, ø 75 mm</t>
  </si>
  <si>
    <t>Porcelánová miska, tepelně odolná</t>
  </si>
  <si>
    <t xml:space="preserve">Třecí miska s tloučkem, 150 ml </t>
  </si>
  <si>
    <t>Třecí miska s tloučkem, 275 ml</t>
  </si>
  <si>
    <t>Porcelánová miska</t>
  </si>
  <si>
    <t>Porcelánový kelímek, glazovaný porcelán</t>
  </si>
  <si>
    <t>Spalovací lodičky</t>
  </si>
  <si>
    <t xml:space="preserve">Vodní vývěva univerzální </t>
  </si>
  <si>
    <t>Podstavec laboratorního stojanu</t>
  </si>
  <si>
    <t xml:space="preserve">Tyč ke stojanu se závitem M10, 750x12 mm </t>
  </si>
  <si>
    <t>Univerzální držák, 0 - 80 mm</t>
  </si>
  <si>
    <t>Stolní hliníková svorka</t>
  </si>
  <si>
    <t>Otáčivá dvojitá příchytná svorka, litina</t>
  </si>
  <si>
    <t>Kruhové držáky Bunsen, ø 70 mm</t>
  </si>
  <si>
    <t>Kruhové držáky Bunsen, ø 100 mm</t>
  </si>
  <si>
    <t xml:space="preserve">Kruhové držáky Bunsen, ø 130 mm </t>
  </si>
  <si>
    <t xml:space="preserve">Laboratorní držák s objímkou, 10 - 25 mm </t>
  </si>
  <si>
    <t xml:space="preserve">Laboratorní držák s objímkou, 13 - 40 mm </t>
  </si>
  <si>
    <t xml:space="preserve">Stavitelné stojánky z lehkého kovu, délka 100 x šířka 100 mm </t>
  </si>
  <si>
    <t xml:space="preserve">Magnetická míchačka </t>
  </si>
  <si>
    <t xml:space="preserve">Magnetické míchadélko, hladké, 8x3 mm, 1 kus </t>
  </si>
  <si>
    <t xml:space="preserve">Trojnožka, 120x210 mm </t>
  </si>
  <si>
    <t xml:space="preserve">Trojnožka, 140x220 mm </t>
  </si>
  <si>
    <t xml:space="preserve">Kovová síťka nad kahan, s keramickým středem, 150x150 mm </t>
  </si>
  <si>
    <t xml:space="preserve">Trojúhelník pod nístěje, 50 mm </t>
  </si>
  <si>
    <t xml:space="preserve">Bunsenův kahan s regulací vzduchu, propan </t>
  </si>
  <si>
    <t xml:space="preserve">Kompaktní elektronické váhy 500 g/0,1 g </t>
  </si>
  <si>
    <t xml:space="preserve">Digitální kapesní teploměr s automatickou kalibrací </t>
  </si>
  <si>
    <t>Pomůcka chemie</t>
  </si>
  <si>
    <t xml:space="preserve">Sada chromatografie na tenké vrstvě TLC, 8 kusů </t>
  </si>
  <si>
    <t xml:space="preserve">Destilace s chladičem podle Liebiga, NS 29/32 </t>
  </si>
  <si>
    <t xml:space="preserve">Demonstrační sada Stereochemie Molymod </t>
  </si>
  <si>
    <t xml:space="preserve">Žákovská sada Stereochemie Molymod </t>
  </si>
  <si>
    <t xml:space="preserve">Pokusný kufřík "Nové materiály", chemie </t>
  </si>
  <si>
    <t xml:space="preserve">Interaktivní Bohrův model atomu (demonstrační model a žákovské modely s černou podložkou) </t>
  </si>
  <si>
    <t xml:space="preserve">Stavebnice Biochemiežákovská sada </t>
  </si>
  <si>
    <t xml:space="preserve">Demonstrační sada Organická chemie Molymod </t>
  </si>
  <si>
    <t xml:space="preserve">Žákovská sada Organická chemie Molymod </t>
  </si>
  <si>
    <t xml:space="preserve">Demonstrační sada Organická a anorganická chemie Molymod </t>
  </si>
  <si>
    <t xml:space="preserve">Žákovská sada Organická a anorganická chemie Molymod </t>
  </si>
  <si>
    <t xml:space="preserve">Krystalová mřížka diamantu, Molymod </t>
  </si>
  <si>
    <t xml:space="preserve">Krystalová mřížka grafitu, Molymod </t>
  </si>
  <si>
    <t xml:space="preserve">Krystalová mřížka fullerenu, Molymod </t>
  </si>
  <si>
    <t xml:space="preserve">C 60 fulleren, Orbit </t>
  </si>
  <si>
    <t xml:space="preserve">Aminokyseliny, 7 modelů, Molymod </t>
  </si>
  <si>
    <t xml:space="preserve">Krystalová mřížka ledu, Molymod </t>
  </si>
  <si>
    <t xml:space="preserve">Krystalová mřížka křemene, Molymod </t>
  </si>
  <si>
    <t xml:space="preserve">Krystalová mřížka hořčíku, Orbit </t>
  </si>
  <si>
    <t xml:space="preserve">Krystalová mřížka železa, Orbit </t>
  </si>
  <si>
    <t xml:space="preserve">Sada základy elektrochemie </t>
  </si>
  <si>
    <t>Základní žákovská souprava Elektrochemie</t>
  </si>
  <si>
    <t xml:space="preserve">Žákovská souprava elektrochemie </t>
  </si>
  <si>
    <t xml:space="preserve">Měřič pro elektrochemii </t>
  </si>
  <si>
    <t xml:space="preserve">Konduktometr </t>
  </si>
  <si>
    <t xml:space="preserve">Vodivá elektroda na kapaliny </t>
  </si>
  <si>
    <t xml:space="preserve">Vodivá elektroda na roztavené soli </t>
  </si>
  <si>
    <t xml:space="preserve">Periodická tabulka s vyobrazením prvků, tabule </t>
  </si>
  <si>
    <t xml:space="preserve">Ochranné brýle pro žáky </t>
  </si>
  <si>
    <t xml:space="preserve">Obličejový ochranný štít </t>
  </si>
  <si>
    <t xml:space="preserve">Lahve k promývačce podle Drechslera 100 ml </t>
  </si>
  <si>
    <t xml:space="preserve">Lahve k promývačce podle Drechslera 250 ml </t>
  </si>
  <si>
    <t xml:space="preserve">Žákovská sada pro extrakci 30 ml </t>
  </si>
  <si>
    <t xml:space="preserve">Destilační sada, NS 19, 26 </t>
  </si>
  <si>
    <t xml:space="preserve">Univerzální školní váhy 1000 g/0,1 g </t>
  </si>
  <si>
    <t>pH metr pro Erlenmeyerovy baňky</t>
  </si>
  <si>
    <t xml:space="preserve">Univerzální indikátorové proužky pH </t>
  </si>
  <si>
    <r>
      <t xml:space="preserve">Teploměr, ekologický, od -10 do +150 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 xml:space="preserve">C / 1 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</t>
    </r>
  </si>
  <si>
    <t>Siloměr</t>
  </si>
  <si>
    <t xml:space="preserve">Digitální siloměr </t>
  </si>
  <si>
    <t>Pružinový siloměr 1N / 0,02N</t>
  </si>
  <si>
    <t>Pružinový siloměr 2N / 0,04N</t>
  </si>
  <si>
    <t>Pružinový siloměr 5N / 0,1N</t>
  </si>
  <si>
    <t>Pružinový siloměr 10N / 0,2N</t>
  </si>
  <si>
    <t>Pružinový siloměr 20N / 0,4N</t>
  </si>
  <si>
    <t>Pohybová dráha</t>
  </si>
  <si>
    <t xml:space="preserve">Pohybová dráha, kompletní sada (1,4 m) </t>
  </si>
  <si>
    <t>Generátor</t>
  </si>
  <si>
    <t xml:space="preserve">Van de Graaffův generátor s motorem </t>
  </si>
  <si>
    <t>Gyroskop</t>
  </si>
  <si>
    <t xml:space="preserve">Gyroskop, kompletní sada </t>
  </si>
  <si>
    <t>Rot. Pohyb</t>
  </si>
  <si>
    <t xml:space="preserve">Rotační pohyb </t>
  </si>
  <si>
    <t>Kyvadlová koule</t>
  </si>
  <si>
    <t xml:space="preserve">Kyvadlová koule ocelová, 25 mm </t>
  </si>
  <si>
    <t>Váhy</t>
  </si>
  <si>
    <t xml:space="preserve">Pákové váhy 700 g/10 mg </t>
  </si>
  <si>
    <t xml:space="preserve">Stolní váhy Roberval 2 000 g </t>
  </si>
  <si>
    <t>Sada vakuum</t>
  </si>
  <si>
    <t xml:space="preserve">Sada pro pokusy s vakuem </t>
  </si>
  <si>
    <t>Rázostroj</t>
  </si>
  <si>
    <t xml:space="preserve">Rázostroj (Newtonova houpačka) </t>
  </si>
  <si>
    <t>Závaží</t>
  </si>
  <si>
    <t xml:space="preserve">Závaží s háčky, sada 12 ks, 500 g </t>
  </si>
  <si>
    <t>Kufřík Mechanika</t>
  </si>
  <si>
    <t xml:space="preserve">Kufřík Mechanika s magnetickým uchycením </t>
  </si>
  <si>
    <t>Stříkačka</t>
  </si>
  <si>
    <t xml:space="preserve">Jednorázová stříkačka, 10 ml, 100 ks </t>
  </si>
  <si>
    <t>Hustoměr</t>
  </si>
  <si>
    <t xml:space="preserve">Kapalinový hustoměr, sada 2 ks </t>
  </si>
  <si>
    <t>Mgdeburské koule</t>
  </si>
  <si>
    <t xml:space="preserve">Magdeburské polokoule pro žákovské pokusy </t>
  </si>
  <si>
    <t>Pascalova koule</t>
  </si>
  <si>
    <t xml:space="preserve">Pascalova koule </t>
  </si>
  <si>
    <t>Rychlost zvuku</t>
  </si>
  <si>
    <t xml:space="preserve">Rychlost zvuku </t>
  </si>
  <si>
    <t>Vlnostroj</t>
  </si>
  <si>
    <t xml:space="preserve">Vlnostroj </t>
  </si>
  <si>
    <t>Vibrace a vlny</t>
  </si>
  <si>
    <t xml:space="preserve">Sada Vibrace a vlny </t>
  </si>
  <si>
    <t>Fotovoltaika</t>
  </si>
  <si>
    <t xml:space="preserve">Fotovoltaika, základní sada </t>
  </si>
  <si>
    <t>Sada ohřívání</t>
  </si>
  <si>
    <t xml:space="preserve">Pokusná sada Ohřívání </t>
  </si>
  <si>
    <t>Sada obn. Energie</t>
  </si>
  <si>
    <t xml:space="preserve">Sada Pokusy s obnovitelnou energií </t>
  </si>
  <si>
    <t>Bimetal</t>
  </si>
  <si>
    <t xml:space="preserve">Bimetalový proužek </t>
  </si>
  <si>
    <t>Koule a prstenec</t>
  </si>
  <si>
    <t xml:space="preserve">Koule a prstenec </t>
  </si>
  <si>
    <t>Přeměna energie</t>
  </si>
  <si>
    <t xml:space="preserve">Sada pro rychlou demonstraci přeměny energie </t>
  </si>
  <si>
    <t>Magnetická sada</t>
  </si>
  <si>
    <t xml:space="preserve">Kompletní magnetická optická sada s magnetickou tabulí a diodovým laserem </t>
  </si>
  <si>
    <t>Geometrická optika</t>
  </si>
  <si>
    <t xml:space="preserve">Sada Geometrická optika, LED </t>
  </si>
  <si>
    <t>Skleněné čočky</t>
  </si>
  <si>
    <t xml:space="preserve">Skleněné čočky, zrcátko, clony v kufříku </t>
  </si>
  <si>
    <t>Model oka</t>
  </si>
  <si>
    <t xml:space="preserve">Funkční model oka s variabilní čočkou </t>
  </si>
  <si>
    <t>Demonstrační sada el. Obvody</t>
  </si>
  <si>
    <t xml:space="preserve">Demonstrační sada „Jednoduché elektrické obvody, s magnetickým uchycením“ </t>
  </si>
  <si>
    <t>Sada Elektronika)</t>
  </si>
  <si>
    <t xml:space="preserve">Sada SEG Elektronika </t>
  </si>
  <si>
    <t>Deskový kondenzátor</t>
  </si>
  <si>
    <t xml:space="preserve">Deskový kondenzátor, nastavitelný </t>
  </si>
  <si>
    <t>Model generátoru</t>
  </si>
  <si>
    <t xml:space="preserve">Model generátoru </t>
  </si>
  <si>
    <t>Model magn. pole</t>
  </si>
  <si>
    <t xml:space="preserve">Model magnetického pole, 4 desky </t>
  </si>
  <si>
    <t>Pozorování magn. pole</t>
  </si>
  <si>
    <t xml:space="preserve">Sada pro pozorování magnetického pole </t>
  </si>
  <si>
    <t>Magenty</t>
  </si>
  <si>
    <t xml:space="preserve">Magnety, 30 kusů v kufříku </t>
  </si>
  <si>
    <t>Feritový magnet</t>
  </si>
  <si>
    <t xml:space="preserve">Feritový magnet </t>
  </si>
  <si>
    <t>Magn. Střelka</t>
  </si>
  <si>
    <t xml:space="preserve">Magnetická střelka, s hrotovým uložením, 110 mm </t>
  </si>
  <si>
    <t>Magnety</t>
  </si>
  <si>
    <t xml:space="preserve">Silné magnety, tvar válce, ø 6 mm, 1 dvojice </t>
  </si>
  <si>
    <t>Amperův záko</t>
  </si>
  <si>
    <t>Ampérův zákon. Názorný pokus pro objasnění pravidla U-V-W</t>
  </si>
  <si>
    <t>Elektrostatika</t>
  </si>
  <si>
    <t xml:space="preserve">Souprava pro základní pokusy z elektrostatiky </t>
  </si>
  <si>
    <t>Elektroskop</t>
  </si>
  <si>
    <t xml:space="preserve">Elektroskop </t>
  </si>
  <si>
    <t>Přístroje pro elektrostatiku</t>
  </si>
  <si>
    <t xml:space="preserve">Sada přístrojů pro elektrostatiku </t>
  </si>
  <si>
    <t xml:space="preserve">Van de Graaffův generátor </t>
  </si>
  <si>
    <t>Elektormotor</t>
  </si>
  <si>
    <t xml:space="preserve">Elektromotor (sada) </t>
  </si>
  <si>
    <t>Transformátor</t>
  </si>
  <si>
    <t xml:space="preserve">Žákovský přídavný transformátor, základní sada </t>
  </si>
  <si>
    <t>Bohrův model atomu</t>
  </si>
  <si>
    <t xml:space="preserve">Interaktivní Bohrův model atomu (demonst. model a žák. modely s černou podložkou) </t>
  </si>
  <si>
    <t xml:space="preserve">Model pro Brownův pohyb molekul </t>
  </si>
  <si>
    <t>Planetárium</t>
  </si>
  <si>
    <t xml:space="preserve">Velké školní planetárium </t>
  </si>
  <si>
    <t>Termovizní kamera</t>
  </si>
  <si>
    <t>Termovizní kamera. Lehká a kompaktní. Intuitivní uživatelské rozhraní. Jasná min. 3 palcová dotyková obrazovka. Integrované LED osvětlení s funkcí blesku. VLAN připojení. Spektrální rozsah: max. 8- min. 14 µm. Teplotní rozsah objektu: max. -20 ° C až min. + 300 ° C
Minimální přesnost: ± 3 ° C nebo 3%, podle toho, která hodnota je vyšší při jmenovité teplotě 25 ° C.</t>
  </si>
  <si>
    <t>Bloková baterie</t>
  </si>
  <si>
    <t xml:space="preserve">Bloková baterie 9 V, 10 ks </t>
  </si>
  <si>
    <t>Multifunkční tiskárna</t>
  </si>
  <si>
    <t>Univerzální barevná multifunkční tiskárna s funkcemi tisku, kopírování a skenování. Automatický podavač dokumentů na min. 20 listů , duplexní tisk, mobilní a webový tisk a skenování. Kopírování a tisk v rozlišení min. 1200 x 1200 dpi, tisk vícenásobných kopií.</t>
  </si>
  <si>
    <t>Laminátor</t>
  </si>
  <si>
    <t>Laminátor A3 až A7, pro fólie max. 2×125 mikronů, šířka štěrbiny min. 330mm, rychlost min. 600mm/min, doba ohřevu max. 1,5 min, počet válců 2 ks, laminování za tepla.</t>
  </si>
  <si>
    <t>Laminovací fólie</t>
  </si>
  <si>
    <t>Laminovací fólie A4, 125 mic, kompatibilní s laminátorem - balení 100 ks</t>
  </si>
  <si>
    <t>Karetní hra pro výuku AJ</t>
  </si>
  <si>
    <t xml:space="preserve">Karetní hra  k výuce pravidelných a nepravidelných sloves v anglickém jazyce. </t>
  </si>
  <si>
    <t>Karetní pomůcka pro výuku AJ</t>
  </si>
  <si>
    <t xml:space="preserve">Karetní pomůcka k výuce předložek času a místa v anglickém jazyce. </t>
  </si>
  <si>
    <t>Karetní pomůcka k výuce přítomného průběhového času v angličtině.</t>
  </si>
  <si>
    <t>Karetní pomůcka k výuce předpřítomného času v angličtině.</t>
  </si>
  <si>
    <t>Pomůcka pro výuku AJ</t>
  </si>
  <si>
    <t xml:space="preserve">Společenská hra sytylu Bingo pro výuku sloves v anglickém jazyce. </t>
  </si>
  <si>
    <t>Lahve s inkoustem</t>
  </si>
  <si>
    <t>Lahve s inkoustem kompatibilní s tiskárnou - 4x 100 ml - univerzální (černá + 3 barvy)</t>
  </si>
  <si>
    <t>Výuková kniha pro učitele</t>
  </si>
  <si>
    <t>Kognitivní, afektivní a dramatické aktivity pro studenty. Kniha je určena učitelům a obsahuje materiály pro nejrůznější hry, které lze hrát v hodinách anglického jazyka</t>
  </si>
  <si>
    <t>Hra pro výuku</t>
  </si>
  <si>
    <t>Hráči musí vytvářet slovní řetězec, aniž by došlo k jeho přerušení  a uvést správné slovo z volné kategorie, které začíná na poslední písmeno slova vysloveného předchozím hráčem. Vše v daném časovém limitu.</t>
  </si>
  <si>
    <t>Lednice nízká</t>
  </si>
  <si>
    <t xml:space="preserve">Chladnička s mrazícím oddílem v horní části. En. třída: E. Objem chladničky 135 l. </t>
  </si>
  <si>
    <t xml:space="preserve">Zkumavka, 1,5 ml, PP </t>
  </si>
  <si>
    <t xml:space="preserve">Stojan na zkumavky, 1,5 ml </t>
  </si>
  <si>
    <t xml:space="preserve">Krevní testy (AB0/Rh-) </t>
  </si>
  <si>
    <t>Model má žákům představit vnitřní struktury živočišných a rostlinných buněk. Ukazuje nejdůležitější organely a obsahuje pohyblivé části. Model je upevněn na podstavci a je vyroben z netoxické, tvarovatelné pěny.</t>
  </si>
  <si>
    <t>Model rostlinné buňky. Průřez rostlinnou buňkou. Čelní strana je chráněna snímatelným transparentním krytem.</t>
  </si>
  <si>
    <t xml:space="preserve">Model květu jednoděložné rostliny </t>
  </si>
  <si>
    <t xml:space="preserve">Model květu dvouděložné rostliny </t>
  </si>
  <si>
    <t>Model živočišné buňky. Pomocí této sady mohou žáci samostatně sestavit živočišnou buňku. Každý materiál představuje určité komponenty buňky a zároveň ukazuje, jakou funkci tato organela přebírá. Plastikový sáček, odměrka, plastové vajíčko, provázek, fazole, drátky, perly, párátka, hrách a spona pro uzavření sáčku.
Pro stavbu min. 30 modelů buňky.</t>
  </si>
  <si>
    <t>Anatomie kostnaté ryby. Model kapra obecného nebo zrcadlového kapra (Cyprinus carpio). V životní velikosti. Z plastu. Lze vyjmout střevní trakt, plynový měchýř a varlata. Lze rozložit na části. Na stojanu s podstavcem.</t>
  </si>
  <si>
    <t xml:space="preserve">Kostra hada zalitá v pryskyřici </t>
  </si>
  <si>
    <t>Pohyb křídel hmyzu. Model ukazuje, že bzučení křídly se děje na základě změny tvaru hrudního článku.</t>
  </si>
  <si>
    <t>Funkční model lidských plic. Roztažení a stažení hrudní dutiny zvedáním a klesáním hrudníku a pohyb bránice umožňuje vdech a výdech. Model demonstruje princip dýchání pohybem bránice. Tlakem na pryžovou membránu se mění objem vzduchu v recipientu z plexiskla (dutina hrudníku). Balónky (plíce) se naplňují nebo vyprazdňují.</t>
  </si>
  <si>
    <t>Měření rychlosti výdechu - spirometr.</t>
  </si>
  <si>
    <t xml:space="preserve">Náustky na jedno použití, 100 ks </t>
  </si>
  <si>
    <t xml:space="preserve">Digitální teploměr na čelo </t>
  </si>
  <si>
    <t xml:space="preserve">Dvojitý stetoskop pro žáka a učitele </t>
  </si>
  <si>
    <t xml:space="preserve">Model krevního oběhu </t>
  </si>
  <si>
    <t xml:space="preserve">Ruční tlakoměr </t>
  </si>
  <si>
    <t>Funkční model lidského oka. Model slouží k demonstraci optických funkcí oka, jako je zobrazení předmětu na sítnici, akomodace oka (změna zakřivení čočky), krátkozrakosti a dalekozrakosti. Model se skládá z očního pouzdra a nastavitelné irisové clony, držáku na čočky a ze 2 konvexních čoček (f = 65 mm a 80 mm), očního pouzdra se sítnicí (transparentní clona), korekční konkávní a konvexní čočky, držáku na čočky a návodu k provádění pokusů.</t>
  </si>
  <si>
    <t>Sada Smyslové vnímání.Pomocí této přístrojové soupravy lze provádět následující pokusy: Hmat, Hmatové vnímání, Citlivost kůže na teplo a chlad, Slepá skvrna, Optické a haptické klamy, Barevné vidění, Mihotavé barvy a postefekt pohybu, Přenos obrazu do mozku pomocí zpětných brýlí, Směrové slyšení, Slyšení vlastních tělesných zvuků. Přístrojová souprava pro vyšetření fyziologie smyslů umožňuje provádění různých pokusů ohledně sluchu, zraku a hmatu. Všechny přístroje k tomu potřebné jsou umístěny v příručním kufříku. Přiložený návod na provádění pokusů na CD-ROM popisuje podrobně pokusy a teorii, která tvoří základ metod.</t>
  </si>
  <si>
    <t xml:space="preserve">Nádoba se 3 lupami </t>
  </si>
  <si>
    <t xml:space="preserve">Stojanová lupa Mikro 8x </t>
  </si>
  <si>
    <t xml:space="preserve">Lupa s rukojetí, 5x ø 50 mm </t>
  </si>
  <si>
    <t xml:space="preserve">Podložní skla, 50 ks </t>
  </si>
  <si>
    <t xml:space="preserve">Krycí skla 22 x 22 mm, 1000 ks </t>
  </si>
  <si>
    <t xml:space="preserve">Školní sady A, B, C, D, 175 preparátů </t>
  </si>
  <si>
    <t>Binokulární lupa LED. 2 fixní zvětšení 20x a 40x (zvětšení nastavíte otočením objektivu), se stabilním celokovovým stativem, s lichoběžníkovým podstavcem nohou 7, s úhlem vhledu 45° a binokulární hlavicí otočnou o 360°</t>
  </si>
  <si>
    <t xml:space="preserve">Síťový adaptér 4,5 V </t>
  </si>
  <si>
    <t xml:space="preserve">Testovací sada Chuť </t>
  </si>
  <si>
    <t>Binokulární učitelský a vědecký mikroskop. Velmi odolná mechanika a vysoce kvalitní optika s obzvláště širokým zorným polem zajišťují mikroskopování v nejvyšším rozlišení! Ergonomie mikroskopu umožní pracovat pohodlně a bez zbytečné únavy. Energeticky nenáročné, regulovatelné LED osvětlení poskytuje intenzivní světlo s příkonem pouze max. 1W. Odolné celokovové tělo s ergonomickou rukojet,  4polohový revolver, Binokulární tubus se sklonem 30°, otočný o 360°, Širokoúhlý okulár WF 10x, Stavitelná mezioční vzdálenost 55-75 mm, dioptrická korekce,  Achromatické objektivy s tvrzenými čočkami: 4x, 10x, 40x S, 100x S,  Zvětšení: 40x-1000x Kondenzor  s irisovou clonou, Preparátový stolek, Soustředné knoflíky jemného a hrubého zaostření, Oboustranné ostření s nastavitelným kroutícím momentem, Bezdrátové LED osvětlení, Napájecí adaptér/nabíječka 100-240 V a nabíjecí baterie.</t>
  </si>
  <si>
    <t xml:space="preserve">Karetn pomůcka k výuce předložek času a místa v anglickém jazyce. </t>
  </si>
  <si>
    <t>Univerzální barevná multifunkční tiskárna s funkcemi tisku, kopírování a skenování. Automatický podavač dokumentů na min. 30 listů, duplexní tisk. Kopírování a tisk v rozlišení min. 1200x2400 dpi. Tankový systém. Pigmentový tisk.</t>
  </si>
  <si>
    <t>Lahve s inkoustem originální – 1x černá 127 ml, 3x barva 70 ml.</t>
  </si>
  <si>
    <t>Popisovače na bíle tabule</t>
  </si>
  <si>
    <t>Popisovače na bílé tabule a flipcharty. Rychle zasychá, bez zápachu. Vydrží bez víčka min. 48 hodin Může být použit na sklo a jiné neporézní povrchy. Snadno smazatelné z bílých tabulí, nezanechává šmouhy. Živé a neprůsvitné barvy na všech typech bílých tabulí Netoxický, neobsahuje xylen, toulen, benzen. 4 barvy - černá, modrá, zelená a červená. Součástí balení je houbička. Kulatý hrot.</t>
  </si>
  <si>
    <t>Demonstrační magnety</t>
  </si>
  <si>
    <t>Demonstrační obrázky s magnety pro MŠ a ZŠ. Soubor magnetických demonstračních a výukových obrázků. Seznam témat:    I. Kalendář přírody,   II. Volně žijící živočichové,   III. Zvířata hospodářská užitková,   IV. Zvířata chovaná v domácím prostředí,    V. Cizokrajní živočichové,   VI. Kde zvířata bydlí,  VII. Stromy, keře, houby a rostliny v lese, VIII. Ovocné rostliny a jejich plody, jižní ovoce, zpracování ovoce,    IX. Zelenina, zpracování zeleniny,     X. Polní plodiny, výrobky z polních plodin,    XI. Rostliny v lesích, na loukách a rostliny okrasné,   XII. Na poli, zemědělská technika,  XIII. Na zahradě a v sadu - nářadí a nástroje,  XIV. Co se vyrábí z mléka, výrobky ze surovin od užitkových zvířat,   XV. Oblečení,  XVI. Osobní hygiena,  XVII. Lidské tělo, XVIII. U lékaře,   XIX. Vánoce,    XX. Velikonoce,   XXI. Rodina,  XXII. Bydlení, město, vesnice,   XXIII. Doprava, dopravní značky,  XXIV. Hry a sport dět.</t>
  </si>
  <si>
    <t xml:space="preserve">Lednice </t>
  </si>
  <si>
    <t xml:space="preserve">Lednice s mrazničkou - s mrazákem nahoře, energetická třída F, objem ledničky kolem 95l, objem mrazáku 16l, počet polic lednice 2.
</t>
  </si>
  <si>
    <t>Pomůcky pro učebny</t>
  </si>
  <si>
    <t>NEOCENĚNÝ SOUPIS PRACÍ A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</si>
</sst>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"/>
    <numFmt numFmtId="165" formatCode="#,##0.000"/>
    <numFmt numFmtId="167" formatCode="#,##0\_x0000_"/>
    <numFmt numFmtId="168" formatCode="#,##0.0000"/>
    <numFmt numFmtId="169" formatCode="\'@\'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6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20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7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7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1" fontId="1" fillId="3" borderId="4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14" fillId="0" borderId="0" xfId="0" applyFont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/>
    </xf>
    <xf numFmtId="167" fontId="18" fillId="0" borderId="0" xfId="0" applyNumberFormat="1" applyFont="1" applyAlignment="1">
      <alignment horizontal="center" vertical="center"/>
    </xf>
    <xf numFmtId="0" fontId="18" fillId="0" borderId="0" xfId="0" applyFont="1"/>
    <xf numFmtId="4" fontId="18" fillId="0" borderId="0" xfId="0" applyNumberFormat="1" applyFont="1"/>
    <xf numFmtId="0" fontId="2" fillId="0" borderId="0" xfId="0" applyFont="1"/>
    <xf numFmtId="0" fontId="19" fillId="0" borderId="0" xfId="0" applyFont="1"/>
    <xf numFmtId="4" fontId="19" fillId="0" borderId="0" xfId="0" applyNumberFormat="1" applyFont="1"/>
    <xf numFmtId="0" fontId="0" fillId="0" borderId="0" xfId="0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 wrapText="1"/>
    </xf>
    <xf numFmtId="1" fontId="1" fillId="3" borderId="32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9" fontId="10" fillId="2" borderId="1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169" fontId="6" fillId="0" borderId="25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</cellXfs>
  <cellStyles count="6">
    <cellStyle name="Hypertextový odkaz 2" xfId="4" xr:uid="{57810245-6986-45C2-82FC-15BC2A6CA051}"/>
    <cellStyle name="Měna 2" xfId="5" xr:uid="{95AB4765-6A4F-41A8-9D20-701B842C82BA}"/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abSelected="1" topLeftCell="A2" zoomScaleNormal="100" workbookViewId="0">
      <selection activeCell="E17" sqref="E17"/>
    </sheetView>
  </sheetViews>
  <sheetFormatPr defaultColWidth="9.109375" defaultRowHeight="13.2" x14ac:dyDescent="0.25"/>
  <cols>
    <col min="1" max="1" width="2.44140625" style="80" customWidth="1"/>
    <col min="2" max="2" width="3.109375" style="80" customWidth="1"/>
    <col min="3" max="3" width="2.6640625" style="80" customWidth="1"/>
    <col min="4" max="4" width="6.88671875" style="80" customWidth="1"/>
    <col min="5" max="5" width="13.5546875" style="80" customWidth="1"/>
    <col min="6" max="6" width="0.5546875" style="80" customWidth="1"/>
    <col min="7" max="7" width="2.5546875" style="80" customWidth="1"/>
    <col min="8" max="8" width="2.6640625" style="80" customWidth="1"/>
    <col min="9" max="9" width="9.6640625" style="80" customWidth="1"/>
    <col min="10" max="10" width="13.5546875" style="80" customWidth="1"/>
    <col min="11" max="11" width="0.6640625" style="80" customWidth="1"/>
    <col min="12" max="12" width="2.44140625" style="80" customWidth="1"/>
    <col min="13" max="13" width="2.88671875" style="80" customWidth="1"/>
    <col min="14" max="14" width="2" style="80" customWidth="1"/>
    <col min="15" max="15" width="12.6640625" style="80" customWidth="1"/>
    <col min="16" max="16" width="2.88671875" style="80" customWidth="1"/>
    <col min="17" max="17" width="2" style="80" customWidth="1"/>
    <col min="18" max="18" width="13.5546875" style="80" customWidth="1"/>
    <col min="19" max="19" width="0.5546875" style="80" customWidth="1"/>
    <col min="20" max="16384" width="9.109375" style="80"/>
  </cols>
  <sheetData>
    <row r="1" spans="1:19" ht="12.75" hidden="1" customHeight="1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3.25" customHeight="1" x14ac:dyDescent="0.4">
      <c r="A2" s="88"/>
      <c r="B2" s="89"/>
      <c r="C2" s="89"/>
      <c r="D2" s="89"/>
      <c r="E2" s="89"/>
      <c r="F2" s="89"/>
      <c r="G2" s="91" t="s">
        <v>80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2" hidden="1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19" ht="8.2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5">
      <c r="A5" s="5"/>
      <c r="B5" s="1" t="s">
        <v>0</v>
      </c>
      <c r="C5" s="1"/>
      <c r="D5" s="1"/>
      <c r="E5" s="198" t="s">
        <v>102</v>
      </c>
      <c r="F5" s="199"/>
      <c r="G5" s="199"/>
      <c r="H5" s="199"/>
      <c r="I5" s="199"/>
      <c r="J5" s="200"/>
      <c r="K5" s="1"/>
      <c r="L5" s="1"/>
      <c r="M5" s="1"/>
      <c r="N5" s="1"/>
      <c r="O5" s="1" t="s">
        <v>1</v>
      </c>
      <c r="P5" s="95" t="s">
        <v>2</v>
      </c>
      <c r="Q5" s="96"/>
      <c r="R5" s="6"/>
      <c r="S5" s="7"/>
    </row>
    <row r="6" spans="1:19" ht="17.25" hidden="1" customHeight="1" x14ac:dyDescent="0.25">
      <c r="A6" s="5"/>
      <c r="B6" s="1" t="s">
        <v>3</v>
      </c>
      <c r="C6" s="1"/>
      <c r="D6" s="1"/>
      <c r="E6" s="97" t="s">
        <v>4</v>
      </c>
      <c r="F6" s="1"/>
      <c r="G6" s="1"/>
      <c r="H6" s="1"/>
      <c r="I6" s="1"/>
      <c r="J6" s="8"/>
      <c r="K6" s="1"/>
      <c r="L6" s="1"/>
      <c r="M6" s="1"/>
      <c r="N6" s="1"/>
      <c r="O6" s="1"/>
      <c r="P6" s="97"/>
      <c r="Q6" s="98"/>
      <c r="R6" s="8"/>
      <c r="S6" s="7"/>
    </row>
    <row r="7" spans="1:19" ht="24" customHeight="1" x14ac:dyDescent="0.25">
      <c r="A7" s="5"/>
      <c r="B7" s="1" t="s">
        <v>5</v>
      </c>
      <c r="C7" s="1"/>
      <c r="D7" s="1"/>
      <c r="E7" s="201" t="s">
        <v>103</v>
      </c>
      <c r="F7" s="202"/>
      <c r="G7" s="202"/>
      <c r="H7" s="202"/>
      <c r="I7" s="202"/>
      <c r="J7" s="203"/>
      <c r="K7" s="1"/>
      <c r="L7" s="1"/>
      <c r="M7" s="1"/>
      <c r="N7" s="1"/>
      <c r="O7" s="1" t="s">
        <v>6</v>
      </c>
      <c r="P7" s="97" t="s">
        <v>7</v>
      </c>
      <c r="Q7" s="98"/>
      <c r="R7" s="8"/>
      <c r="S7" s="7"/>
    </row>
    <row r="8" spans="1:19" ht="17.25" hidden="1" customHeight="1" x14ac:dyDescent="0.25">
      <c r="A8" s="5"/>
      <c r="B8" s="1" t="s">
        <v>8</v>
      </c>
      <c r="C8" s="1"/>
      <c r="D8" s="1"/>
      <c r="E8" s="97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7"/>
      <c r="Q8" s="98"/>
      <c r="R8" s="8"/>
      <c r="S8" s="7"/>
    </row>
    <row r="9" spans="1:19" ht="24" customHeight="1" x14ac:dyDescent="0.25">
      <c r="A9" s="5"/>
      <c r="B9" s="1" t="s">
        <v>9</v>
      </c>
      <c r="C9" s="1"/>
      <c r="D9" s="1"/>
      <c r="E9" s="204" t="s">
        <v>372</v>
      </c>
      <c r="F9" s="205"/>
      <c r="G9" s="205"/>
      <c r="H9" s="205"/>
      <c r="I9" s="205"/>
      <c r="J9" s="206"/>
      <c r="K9" s="1"/>
      <c r="L9" s="1"/>
      <c r="M9" s="1"/>
      <c r="N9" s="1"/>
      <c r="O9" s="1" t="s">
        <v>10</v>
      </c>
      <c r="P9" s="207" t="s">
        <v>7</v>
      </c>
      <c r="Q9" s="208"/>
      <c r="R9" s="209"/>
      <c r="S9" s="7"/>
    </row>
    <row r="10" spans="1:19" ht="17.25" hidden="1" customHeight="1" x14ac:dyDescent="0.25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8"/>
      <c r="Q10" s="98"/>
      <c r="R10" s="1"/>
      <c r="S10" s="7"/>
    </row>
    <row r="11" spans="1:19" ht="17.25" hidden="1" customHeight="1" x14ac:dyDescent="0.25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8"/>
      <c r="Q11" s="98"/>
      <c r="R11" s="1"/>
      <c r="S11" s="7"/>
    </row>
    <row r="12" spans="1:19" ht="17.25" hidden="1" customHeight="1" x14ac:dyDescent="0.25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8"/>
      <c r="Q12" s="98"/>
      <c r="R12" s="1"/>
      <c r="S12" s="7"/>
    </row>
    <row r="13" spans="1:19" ht="17.25" hidden="1" customHeight="1" x14ac:dyDescent="0.25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8"/>
      <c r="Q13" s="98"/>
      <c r="R13" s="1"/>
      <c r="S13" s="7"/>
    </row>
    <row r="14" spans="1:19" ht="17.25" hidden="1" customHeight="1" x14ac:dyDescent="0.25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8"/>
      <c r="Q14" s="98"/>
      <c r="R14" s="1"/>
      <c r="S14" s="7"/>
    </row>
    <row r="15" spans="1:19" ht="17.25" hidden="1" customHeight="1" x14ac:dyDescent="0.25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8"/>
      <c r="Q15" s="98"/>
      <c r="R15" s="1"/>
      <c r="S15" s="7"/>
    </row>
    <row r="16" spans="1:19" ht="17.25" hidden="1" customHeight="1" x14ac:dyDescent="0.25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8"/>
      <c r="Q16" s="98"/>
      <c r="R16" s="1"/>
      <c r="S16" s="7"/>
    </row>
    <row r="17" spans="1:19" ht="17.25" hidden="1" customHeight="1" x14ac:dyDescent="0.25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8"/>
      <c r="Q17" s="98"/>
      <c r="R17" s="1"/>
      <c r="S17" s="7"/>
    </row>
    <row r="18" spans="1:19" ht="17.25" hidden="1" customHeight="1" x14ac:dyDescent="0.25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8"/>
      <c r="Q18" s="98"/>
      <c r="R18" s="1"/>
      <c r="S18" s="7"/>
    </row>
    <row r="19" spans="1:19" ht="17.25" hidden="1" customHeight="1" x14ac:dyDescent="0.25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8"/>
      <c r="Q19" s="98"/>
      <c r="R19" s="1"/>
      <c r="S19" s="7"/>
    </row>
    <row r="20" spans="1:19" ht="17.25" hidden="1" customHeight="1" x14ac:dyDescent="0.25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8"/>
      <c r="Q20" s="98"/>
      <c r="R20" s="1"/>
      <c r="S20" s="7"/>
    </row>
    <row r="21" spans="1:19" ht="17.25" hidden="1" customHeight="1" x14ac:dyDescent="0.25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8"/>
      <c r="Q21" s="98"/>
      <c r="R21" s="1"/>
      <c r="S21" s="7"/>
    </row>
    <row r="22" spans="1:19" ht="17.25" hidden="1" customHeight="1" x14ac:dyDescent="0.25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8"/>
      <c r="Q22" s="98"/>
      <c r="R22" s="1"/>
      <c r="S22" s="7"/>
    </row>
    <row r="23" spans="1:19" ht="17.25" hidden="1" customHeight="1" x14ac:dyDescent="0.25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8"/>
      <c r="Q23" s="98"/>
      <c r="R23" s="1"/>
      <c r="S23" s="7"/>
    </row>
    <row r="24" spans="1:19" ht="17.25" hidden="1" customHeight="1" x14ac:dyDescent="0.25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8"/>
      <c r="Q24" s="98"/>
      <c r="R24" s="1"/>
      <c r="S24" s="7"/>
    </row>
    <row r="25" spans="1:19" ht="17.850000000000001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17.850000000000001" customHeight="1" x14ac:dyDescent="0.25">
      <c r="A26" s="5"/>
      <c r="B26" s="1" t="s">
        <v>16</v>
      </c>
      <c r="C26" s="1"/>
      <c r="D26" s="1"/>
      <c r="E26" s="95" t="s">
        <v>104</v>
      </c>
      <c r="F26" s="9"/>
      <c r="G26" s="9"/>
      <c r="H26" s="9"/>
      <c r="I26" s="9"/>
      <c r="J26" s="6"/>
      <c r="K26" s="1"/>
      <c r="L26" s="1"/>
      <c r="M26" s="1"/>
      <c r="N26" s="1"/>
      <c r="O26" s="99" t="s">
        <v>105</v>
      </c>
      <c r="P26" s="100" t="s">
        <v>7</v>
      </c>
      <c r="Q26" s="101"/>
      <c r="R26" s="10"/>
      <c r="S26" s="7"/>
    </row>
    <row r="27" spans="1:19" ht="17.850000000000001" customHeight="1" x14ac:dyDescent="0.25">
      <c r="A27" s="5"/>
      <c r="B27" s="1" t="s">
        <v>17</v>
      </c>
      <c r="C27" s="1"/>
      <c r="D27" s="1"/>
      <c r="E27" s="97" t="s">
        <v>96</v>
      </c>
      <c r="F27" s="1"/>
      <c r="G27" s="1"/>
      <c r="H27" s="1"/>
      <c r="I27" s="1"/>
      <c r="J27" s="8"/>
      <c r="K27" s="1"/>
      <c r="L27" s="1"/>
      <c r="M27" s="1"/>
      <c r="N27" s="1"/>
      <c r="O27" s="99" t="s">
        <v>7</v>
      </c>
      <c r="P27" s="100" t="s">
        <v>7</v>
      </c>
      <c r="Q27" s="101"/>
      <c r="R27" s="10"/>
      <c r="S27" s="7"/>
    </row>
    <row r="28" spans="1:19" ht="17.850000000000001" customHeight="1" x14ac:dyDescent="0.25">
      <c r="A28" s="5"/>
      <c r="B28" s="1" t="s">
        <v>18</v>
      </c>
      <c r="C28" s="1"/>
      <c r="D28" s="1"/>
      <c r="E28" s="97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99" t="s">
        <v>7</v>
      </c>
      <c r="P28" s="100" t="s">
        <v>7</v>
      </c>
      <c r="Q28" s="101"/>
      <c r="R28" s="10"/>
      <c r="S28" s="7"/>
    </row>
    <row r="29" spans="1:19" ht="17.850000000000001" customHeight="1" x14ac:dyDescent="0.25">
      <c r="A29" s="5"/>
      <c r="B29" s="1"/>
      <c r="C29" s="1"/>
      <c r="D29" s="1"/>
      <c r="E29" s="102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8"/>
      <c r="P29" s="98"/>
      <c r="Q29" s="98"/>
      <c r="R29" s="1"/>
      <c r="S29" s="7"/>
    </row>
    <row r="30" spans="1:19" ht="17.850000000000001" customHeight="1" x14ac:dyDescent="0.25">
      <c r="A30" s="5"/>
      <c r="B30" s="1"/>
      <c r="C30" s="1"/>
      <c r="D30" s="1"/>
      <c r="E30" s="98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8" t="s">
        <v>21</v>
      </c>
      <c r="P30" s="98"/>
      <c r="Q30" s="98"/>
      <c r="R30" s="13"/>
      <c r="S30" s="7"/>
    </row>
    <row r="31" spans="1:19" ht="17.850000000000001" customHeight="1" x14ac:dyDescent="0.25">
      <c r="A31" s="5"/>
      <c r="B31" s="1"/>
      <c r="C31" s="1"/>
      <c r="D31" s="1"/>
      <c r="E31" s="99" t="s">
        <v>7</v>
      </c>
      <c r="F31" s="1"/>
      <c r="G31" s="100" t="s">
        <v>96</v>
      </c>
      <c r="H31" s="14"/>
      <c r="I31" s="103"/>
      <c r="J31" s="1"/>
      <c r="K31" s="1"/>
      <c r="L31" s="1"/>
      <c r="M31" s="1"/>
      <c r="N31" s="1"/>
      <c r="O31" s="104" t="s">
        <v>101</v>
      </c>
      <c r="P31" s="98"/>
      <c r="Q31" s="98"/>
      <c r="R31" s="13"/>
      <c r="S31" s="7"/>
    </row>
    <row r="32" spans="1:19" ht="8.25" customHeight="1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5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5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5">
      <c r="A35" s="105"/>
      <c r="B35" s="106"/>
      <c r="C35" s="106"/>
      <c r="D35" s="107">
        <v>0</v>
      </c>
      <c r="E35" s="108">
        <f>IF(D35=0,0,R49/D35)</f>
        <v>0</v>
      </c>
      <c r="F35" s="109"/>
      <c r="G35" s="110"/>
      <c r="H35" s="106"/>
      <c r="I35" s="107">
        <v>0</v>
      </c>
      <c r="J35" s="108">
        <f>IF(I35=0,0,R49/I35)</f>
        <v>0</v>
      </c>
      <c r="K35" s="111"/>
      <c r="L35" s="110"/>
      <c r="M35" s="106"/>
      <c r="N35" s="106"/>
      <c r="O35" s="107">
        <v>0</v>
      </c>
      <c r="P35" s="110"/>
      <c r="Q35" s="106"/>
      <c r="R35" s="112">
        <f>IF(O35=0,0,R49/O35)</f>
        <v>0</v>
      </c>
      <c r="S35" s="113"/>
    </row>
    <row r="36" spans="1:19" ht="20.25" customHeight="1" x14ac:dyDescent="0.25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5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5">
      <c r="A38" s="34">
        <v>1</v>
      </c>
      <c r="B38" s="35" t="s">
        <v>37</v>
      </c>
      <c r="C38" s="6"/>
      <c r="D38" s="36"/>
      <c r="E38" s="114">
        <v>0</v>
      </c>
      <c r="F38" s="37"/>
      <c r="G38" s="34">
        <v>10</v>
      </c>
      <c r="H38" s="38" t="s">
        <v>38</v>
      </c>
      <c r="I38" s="10"/>
      <c r="J38" s="115">
        <v>0</v>
      </c>
      <c r="K38" s="116"/>
      <c r="L38" s="34">
        <v>14</v>
      </c>
      <c r="M38" s="100" t="s">
        <v>39</v>
      </c>
      <c r="N38" s="14"/>
      <c r="O38" s="14"/>
      <c r="P38" s="117" t="str">
        <f>M51</f>
        <v>21</v>
      </c>
      <c r="Q38" s="118" t="s">
        <v>41</v>
      </c>
      <c r="R38" s="114">
        <f>(E38+E39+E40)*0.025</f>
        <v>0</v>
      </c>
      <c r="S38" s="39"/>
    </row>
    <row r="39" spans="1:19" ht="20.25" customHeight="1" x14ac:dyDescent="0.25">
      <c r="A39" s="34">
        <v>2</v>
      </c>
      <c r="B39" s="35" t="s">
        <v>43</v>
      </c>
      <c r="C39" s="6"/>
      <c r="D39" s="36"/>
      <c r="E39" s="114">
        <v>0</v>
      </c>
      <c r="F39" s="37"/>
      <c r="G39" s="34">
        <v>11</v>
      </c>
      <c r="H39" s="1" t="s">
        <v>42</v>
      </c>
      <c r="I39" s="36"/>
      <c r="J39" s="115">
        <v>0</v>
      </c>
      <c r="K39" s="116"/>
      <c r="L39" s="34">
        <v>15</v>
      </c>
      <c r="M39" s="100" t="s">
        <v>87</v>
      </c>
      <c r="N39" s="14"/>
      <c r="O39" s="14"/>
      <c r="P39" s="117" t="str">
        <f>M51</f>
        <v>21</v>
      </c>
      <c r="Q39" s="118" t="s">
        <v>41</v>
      </c>
      <c r="R39" s="114">
        <v>0</v>
      </c>
      <c r="S39" s="39"/>
    </row>
    <row r="40" spans="1:19" ht="20.25" customHeight="1" x14ac:dyDescent="0.25">
      <c r="A40" s="34">
        <v>3</v>
      </c>
      <c r="B40" s="35" t="s">
        <v>86</v>
      </c>
      <c r="C40" s="6"/>
      <c r="D40" s="36"/>
      <c r="E40" s="114">
        <v>0</v>
      </c>
      <c r="F40" s="37"/>
      <c r="G40" s="34">
        <v>12</v>
      </c>
      <c r="H40" s="38" t="s">
        <v>44</v>
      </c>
      <c r="I40" s="10"/>
      <c r="J40" s="115">
        <v>0</v>
      </c>
      <c r="K40" s="116"/>
      <c r="L40" s="34">
        <v>16</v>
      </c>
      <c r="M40" s="100" t="s">
        <v>45</v>
      </c>
      <c r="N40" s="14"/>
      <c r="O40" s="14"/>
      <c r="P40" s="117" t="str">
        <f>M51</f>
        <v>21</v>
      </c>
      <c r="Q40" s="118" t="s">
        <v>41</v>
      </c>
      <c r="R40" s="114">
        <v>0</v>
      </c>
      <c r="S40" s="39"/>
    </row>
    <row r="41" spans="1:19" ht="20.25" customHeight="1" x14ac:dyDescent="0.25">
      <c r="A41" s="34">
        <v>4</v>
      </c>
      <c r="B41" s="35"/>
      <c r="C41" s="6"/>
      <c r="D41" s="36"/>
      <c r="E41" s="114"/>
      <c r="F41" s="37"/>
      <c r="G41" s="34"/>
      <c r="H41" s="38"/>
      <c r="I41" s="10"/>
      <c r="J41" s="115"/>
      <c r="K41" s="116"/>
      <c r="L41" s="34">
        <v>17</v>
      </c>
      <c r="M41" s="100" t="s">
        <v>46</v>
      </c>
      <c r="N41" s="14"/>
      <c r="O41" s="14"/>
      <c r="P41" s="117" t="str">
        <f>M51</f>
        <v>21</v>
      </c>
      <c r="Q41" s="118" t="s">
        <v>41</v>
      </c>
      <c r="R41" s="114">
        <f>(E38+E39+E40)*0.04</f>
        <v>0</v>
      </c>
      <c r="S41" s="39"/>
    </row>
    <row r="42" spans="1:19" ht="20.25" customHeight="1" x14ac:dyDescent="0.25">
      <c r="A42" s="34">
        <v>5</v>
      </c>
      <c r="B42" s="197" t="s">
        <v>81</v>
      </c>
      <c r="C42" s="6"/>
      <c r="D42" s="36"/>
      <c r="E42" s="114">
        <v>0</v>
      </c>
      <c r="F42" s="68"/>
      <c r="G42" s="40"/>
      <c r="H42" s="14"/>
      <c r="I42" s="10"/>
      <c r="J42" s="119"/>
      <c r="K42" s="120"/>
      <c r="L42" s="34">
        <v>18</v>
      </c>
      <c r="M42" s="100" t="s">
        <v>47</v>
      </c>
      <c r="N42" s="14"/>
      <c r="O42" s="14"/>
      <c r="P42" s="117">
        <f>M53</f>
        <v>0</v>
      </c>
      <c r="Q42" s="118" t="s">
        <v>41</v>
      </c>
      <c r="R42" s="114">
        <v>0</v>
      </c>
      <c r="S42" s="7"/>
    </row>
    <row r="43" spans="1:19" ht="20.25" customHeight="1" x14ac:dyDescent="0.25">
      <c r="A43" s="34">
        <v>6</v>
      </c>
      <c r="B43" s="197" t="s">
        <v>98</v>
      </c>
      <c r="C43" s="6"/>
      <c r="D43" s="36"/>
      <c r="E43" s="114">
        <v>0</v>
      </c>
      <c r="F43" s="68"/>
      <c r="G43" s="40"/>
      <c r="H43" s="14"/>
      <c r="I43" s="10"/>
      <c r="J43" s="119"/>
      <c r="K43" s="120"/>
      <c r="L43" s="34">
        <v>19</v>
      </c>
      <c r="M43" s="38" t="s">
        <v>48</v>
      </c>
      <c r="N43" s="14"/>
      <c r="O43" s="14"/>
      <c r="P43" s="14"/>
      <c r="Q43" s="10"/>
      <c r="R43" s="114">
        <v>0</v>
      </c>
      <c r="S43" s="7"/>
    </row>
    <row r="44" spans="1:19" ht="20.25" customHeight="1" x14ac:dyDescent="0.25">
      <c r="A44" s="34">
        <v>7</v>
      </c>
      <c r="B44" s="197" t="s">
        <v>99</v>
      </c>
      <c r="C44" s="6"/>
      <c r="D44" s="36"/>
      <c r="E44" s="114">
        <f>Rekapitulace!C14</f>
        <v>0</v>
      </c>
      <c r="F44" s="68"/>
      <c r="G44" s="40"/>
      <c r="H44" s="14"/>
      <c r="I44" s="10"/>
      <c r="J44" s="119"/>
      <c r="K44" s="120"/>
      <c r="L44" s="34"/>
      <c r="M44" s="38"/>
      <c r="N44" s="14"/>
      <c r="O44" s="14"/>
      <c r="P44" s="14"/>
      <c r="Q44" s="10"/>
      <c r="R44" s="114"/>
      <c r="S44" s="7"/>
    </row>
    <row r="45" spans="1:19" ht="20.25" customHeight="1" x14ac:dyDescent="0.25">
      <c r="A45" s="34">
        <v>8</v>
      </c>
      <c r="B45" s="35"/>
      <c r="C45" s="6"/>
      <c r="D45" s="36"/>
      <c r="E45" s="114"/>
      <c r="F45" s="68"/>
      <c r="G45" s="40"/>
      <c r="H45" s="14"/>
      <c r="I45" s="10"/>
      <c r="J45" s="120"/>
      <c r="K45" s="120"/>
      <c r="L45" s="34"/>
      <c r="M45" s="38"/>
      <c r="N45" s="14"/>
      <c r="O45" s="14"/>
      <c r="P45" s="14"/>
      <c r="Q45" s="10"/>
      <c r="R45" s="114"/>
      <c r="S45" s="7"/>
    </row>
    <row r="46" spans="1:19" ht="20.25" customHeight="1" x14ac:dyDescent="0.25">
      <c r="A46" s="34">
        <v>9</v>
      </c>
      <c r="B46" s="41" t="s">
        <v>82</v>
      </c>
      <c r="C46" s="14"/>
      <c r="D46" s="10"/>
      <c r="E46" s="121">
        <f>SUM(E38:E45)</f>
        <v>0</v>
      </c>
      <c r="F46" s="42"/>
      <c r="G46" s="34">
        <v>13</v>
      </c>
      <c r="H46" s="41" t="s">
        <v>83</v>
      </c>
      <c r="I46" s="10"/>
      <c r="J46" s="122">
        <f>SUM(J38:J41)</f>
        <v>0</v>
      </c>
      <c r="K46" s="123"/>
      <c r="L46" s="34">
        <v>20</v>
      </c>
      <c r="M46" s="35" t="s">
        <v>84</v>
      </c>
      <c r="N46" s="9"/>
      <c r="O46" s="9"/>
      <c r="P46" s="9"/>
      <c r="Q46" s="43"/>
      <c r="R46" s="121">
        <f>SUM(R38:R43)</f>
        <v>0</v>
      </c>
      <c r="S46" s="21"/>
    </row>
    <row r="47" spans="1:19" ht="20.25" customHeight="1" x14ac:dyDescent="0.25">
      <c r="A47" s="44">
        <v>21</v>
      </c>
      <c r="B47" s="45" t="s">
        <v>49</v>
      </c>
      <c r="C47" s="46"/>
      <c r="D47" s="47"/>
      <c r="E47" s="124">
        <v>0</v>
      </c>
      <c r="F47" s="48"/>
      <c r="G47" s="44">
        <v>22</v>
      </c>
      <c r="H47" s="45" t="s">
        <v>50</v>
      </c>
      <c r="I47" s="47"/>
      <c r="J47" s="125">
        <f>(E38+E39+E40)*0.03</f>
        <v>0</v>
      </c>
      <c r="K47" s="126" t="str">
        <f>M51</f>
        <v>21</v>
      </c>
      <c r="L47" s="44">
        <v>23</v>
      </c>
      <c r="M47" s="45" t="s">
        <v>51</v>
      </c>
      <c r="N47" s="46"/>
      <c r="O47" s="46"/>
      <c r="P47" s="46"/>
      <c r="Q47" s="47"/>
      <c r="R47" s="124">
        <v>0</v>
      </c>
      <c r="S47" s="17"/>
    </row>
    <row r="48" spans="1:19" ht="20.25" customHeight="1" x14ac:dyDescent="0.25">
      <c r="A48" s="49" t="s">
        <v>17</v>
      </c>
      <c r="B48" s="3"/>
      <c r="C48" s="3"/>
      <c r="D48" s="3"/>
      <c r="E48" s="3"/>
      <c r="F48" s="50"/>
      <c r="G48" s="51"/>
      <c r="H48" s="3"/>
      <c r="I48" s="3"/>
      <c r="J48" s="3"/>
      <c r="K48" s="3"/>
      <c r="L48" s="52" t="s">
        <v>52</v>
      </c>
      <c r="M48" s="24"/>
      <c r="N48" s="30" t="s">
        <v>53</v>
      </c>
      <c r="O48" s="23"/>
      <c r="P48" s="23"/>
      <c r="Q48" s="23"/>
      <c r="R48" s="23"/>
      <c r="S48" s="26"/>
    </row>
    <row r="49" spans="1:19" ht="20.25" customHeight="1" x14ac:dyDescent="0.25">
      <c r="A49" s="5"/>
      <c r="B49" s="1"/>
      <c r="C49" s="1"/>
      <c r="D49" s="1"/>
      <c r="E49" s="1"/>
      <c r="F49" s="8"/>
      <c r="G49" s="53"/>
      <c r="H49" s="1"/>
      <c r="I49" s="1"/>
      <c r="J49" s="1"/>
      <c r="K49" s="1"/>
      <c r="L49" s="34">
        <v>24</v>
      </c>
      <c r="M49" s="38" t="s">
        <v>85</v>
      </c>
      <c r="N49" s="14"/>
      <c r="O49" s="14"/>
      <c r="P49" s="14"/>
      <c r="Q49" s="39"/>
      <c r="R49" s="121">
        <f>ROUND(E46+J46+R46+E47+J47+R47,2)</f>
        <v>0</v>
      </c>
      <c r="S49" s="54">
        <f>E46+J46+R46+E47+J47+R47</f>
        <v>0</v>
      </c>
    </row>
    <row r="50" spans="1:19" ht="20.25" customHeight="1" x14ac:dyDescent="0.25">
      <c r="A50" s="55" t="s">
        <v>54</v>
      </c>
      <c r="B50" s="11"/>
      <c r="C50" s="11"/>
      <c r="D50" s="11"/>
      <c r="E50" s="11"/>
      <c r="F50" s="12"/>
      <c r="G50" s="56" t="s">
        <v>55</v>
      </c>
      <c r="H50" s="11"/>
      <c r="I50" s="11"/>
      <c r="J50" s="11"/>
      <c r="K50" s="11"/>
      <c r="L50" s="34">
        <v>25</v>
      </c>
      <c r="M50" s="127">
        <v>12</v>
      </c>
      <c r="N50" s="12" t="s">
        <v>41</v>
      </c>
      <c r="O50" s="128">
        <f>ROUND(R49-O51,2)</f>
        <v>0</v>
      </c>
      <c r="P50" s="14" t="s">
        <v>56</v>
      </c>
      <c r="Q50" s="10"/>
      <c r="R50" s="129">
        <f>ROUND(O50*M50/100,2)</f>
        <v>0</v>
      </c>
      <c r="S50" s="57">
        <f>O50*M50/100</f>
        <v>0</v>
      </c>
    </row>
    <row r="51" spans="1:19" ht="20.25" customHeight="1" thickBot="1" x14ac:dyDescent="0.3">
      <c r="A51" s="58" t="s">
        <v>16</v>
      </c>
      <c r="B51" s="9"/>
      <c r="C51" s="9"/>
      <c r="D51" s="9"/>
      <c r="E51" s="9"/>
      <c r="F51" s="6"/>
      <c r="G51" s="59"/>
      <c r="H51" s="9"/>
      <c r="I51" s="9"/>
      <c r="J51" s="9"/>
      <c r="K51" s="9"/>
      <c r="L51" s="34">
        <v>26</v>
      </c>
      <c r="M51" s="130" t="s">
        <v>40</v>
      </c>
      <c r="N51" s="10" t="s">
        <v>41</v>
      </c>
      <c r="O51" s="128">
        <f>R49</f>
        <v>0</v>
      </c>
      <c r="P51" s="14" t="s">
        <v>56</v>
      </c>
      <c r="Q51" s="10"/>
      <c r="R51" s="114">
        <f>ROUND(O51*M51/100,2)</f>
        <v>0</v>
      </c>
      <c r="S51" s="60">
        <f>O51*M51/100</f>
        <v>0</v>
      </c>
    </row>
    <row r="52" spans="1:19" ht="20.25" customHeight="1" thickBot="1" x14ac:dyDescent="0.3">
      <c r="A52" s="5"/>
      <c r="B52" s="1"/>
      <c r="C52" s="1"/>
      <c r="D52" s="1"/>
      <c r="E52" s="1"/>
      <c r="F52" s="8"/>
      <c r="G52" s="53"/>
      <c r="H52" s="1"/>
      <c r="I52" s="1"/>
      <c r="J52" s="1"/>
      <c r="K52" s="1"/>
      <c r="L52" s="44">
        <v>27</v>
      </c>
      <c r="M52" s="61" t="s">
        <v>88</v>
      </c>
      <c r="N52" s="46"/>
      <c r="O52" s="46"/>
      <c r="P52" s="46"/>
      <c r="Q52" s="62"/>
      <c r="R52" s="131">
        <f>R49+R50+R51</f>
        <v>0</v>
      </c>
      <c r="S52" s="63"/>
    </row>
    <row r="53" spans="1:19" ht="20.25" customHeight="1" x14ac:dyDescent="0.25">
      <c r="A53" s="55" t="s">
        <v>54</v>
      </c>
      <c r="B53" s="11"/>
      <c r="C53" s="11"/>
      <c r="D53" s="11"/>
      <c r="E53" s="11"/>
      <c r="F53" s="12"/>
      <c r="G53" s="56" t="s">
        <v>55</v>
      </c>
      <c r="H53" s="11"/>
      <c r="I53" s="11"/>
      <c r="J53" s="11"/>
      <c r="K53" s="11"/>
      <c r="L53" s="52" t="s">
        <v>57</v>
      </c>
      <c r="M53" s="24"/>
      <c r="N53" s="30" t="s">
        <v>58</v>
      </c>
      <c r="O53" s="23"/>
      <c r="P53" s="23"/>
      <c r="Q53" s="23"/>
      <c r="R53" s="132"/>
      <c r="S53" s="26"/>
    </row>
    <row r="54" spans="1:19" ht="20.25" customHeight="1" x14ac:dyDescent="0.25">
      <c r="A54" s="58" t="s">
        <v>18</v>
      </c>
      <c r="B54" s="9"/>
      <c r="C54" s="9"/>
      <c r="D54" s="9"/>
      <c r="E54" s="9"/>
      <c r="F54" s="6"/>
      <c r="G54" s="59"/>
      <c r="H54" s="9"/>
      <c r="I54" s="9"/>
      <c r="J54" s="9"/>
      <c r="K54" s="9"/>
      <c r="L54" s="34">
        <v>28</v>
      </c>
      <c r="M54" s="38" t="s">
        <v>59</v>
      </c>
      <c r="N54" s="14"/>
      <c r="O54" s="14"/>
      <c r="P54" s="14"/>
      <c r="Q54" s="10"/>
      <c r="R54" s="114">
        <v>0</v>
      </c>
      <c r="S54" s="39"/>
    </row>
    <row r="55" spans="1:19" ht="20.25" customHeight="1" x14ac:dyDescent="0.25">
      <c r="A55" s="5"/>
      <c r="B55" s="1"/>
      <c r="C55" s="1"/>
      <c r="D55" s="1"/>
      <c r="E55" s="1"/>
      <c r="F55" s="8"/>
      <c r="G55" s="53"/>
      <c r="H55" s="1"/>
      <c r="I55" s="1"/>
      <c r="J55" s="1"/>
      <c r="K55" s="1"/>
      <c r="L55" s="34">
        <v>29</v>
      </c>
      <c r="M55" s="38" t="s">
        <v>60</v>
      </c>
      <c r="N55" s="14"/>
      <c r="O55" s="14"/>
      <c r="P55" s="14"/>
      <c r="Q55" s="10"/>
      <c r="R55" s="114">
        <v>0</v>
      </c>
      <c r="S55" s="39"/>
    </row>
    <row r="56" spans="1:19" ht="20.25" customHeight="1" x14ac:dyDescent="0.25">
      <c r="A56" s="64" t="s">
        <v>54</v>
      </c>
      <c r="B56" s="16"/>
      <c r="C56" s="16"/>
      <c r="D56" s="16"/>
      <c r="E56" s="16"/>
      <c r="F56" s="65"/>
      <c r="G56" s="66" t="s">
        <v>55</v>
      </c>
      <c r="H56" s="16"/>
      <c r="I56" s="16"/>
      <c r="J56" s="16"/>
      <c r="K56" s="16"/>
      <c r="L56" s="44">
        <v>30</v>
      </c>
      <c r="M56" s="45" t="s">
        <v>61</v>
      </c>
      <c r="N56" s="46"/>
      <c r="O56" s="46"/>
      <c r="P56" s="46"/>
      <c r="Q56" s="47"/>
      <c r="R56" s="108">
        <v>0</v>
      </c>
      <c r="S56" s="67"/>
    </row>
    <row r="59" spans="1:19" ht="27" customHeight="1" x14ac:dyDescent="0.25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22"/>
  <sheetViews>
    <sheetView showGridLines="0" workbookViewId="0">
      <selection activeCell="C23" sqref="C23"/>
    </sheetView>
  </sheetViews>
  <sheetFormatPr defaultColWidth="9.109375" defaultRowHeight="10.199999999999999" x14ac:dyDescent="0.2"/>
  <cols>
    <col min="1" max="1" width="11.6640625" style="149" customWidth="1"/>
    <col min="2" max="2" width="62.88671875" style="149" customWidth="1"/>
    <col min="3" max="3" width="13.5546875" style="149" customWidth="1"/>
    <col min="4" max="4" width="9.109375" style="150"/>
    <col min="5" max="16384" width="9.109375" style="149"/>
  </cols>
  <sheetData>
    <row r="1" spans="1:4" s="80" customFormat="1" ht="17.399999999999999" x14ac:dyDescent="0.3">
      <c r="A1" s="71" t="s">
        <v>79</v>
      </c>
      <c r="B1" s="78"/>
      <c r="C1" s="78"/>
      <c r="D1" s="79"/>
    </row>
    <row r="2" spans="1:4" s="80" customFormat="1" ht="13.2" x14ac:dyDescent="0.25">
      <c r="A2" s="72" t="s">
        <v>62</v>
      </c>
      <c r="B2" s="74" t="str">
        <f>'Krycí list'!E5</f>
        <v>Učebny pro výuku</v>
      </c>
      <c r="C2" s="81"/>
      <c r="D2" s="79"/>
    </row>
    <row r="3" spans="1:4" s="80" customFormat="1" ht="13.2" x14ac:dyDescent="0.25">
      <c r="A3" s="72" t="s">
        <v>63</v>
      </c>
      <c r="B3" s="74" t="str">
        <f>'Krycí list'!E7</f>
        <v>Základní škola Ivanovice na Hané, okres Vyškov
Tyršova 218/4, 683 23 Ivanovice na Hané</v>
      </c>
      <c r="C3" s="82"/>
      <c r="D3" s="79"/>
    </row>
    <row r="4" spans="1:4" s="80" customFormat="1" ht="13.2" x14ac:dyDescent="0.25">
      <c r="A4" s="72" t="s">
        <v>64</v>
      </c>
      <c r="B4" s="74" t="str">
        <f>'Krycí list'!E9</f>
        <v>NEOCENĚNÝ SOUPIS PRACÍ A DODÁVEK A SLUŽEB</v>
      </c>
      <c r="C4" s="82"/>
      <c r="D4" s="79"/>
    </row>
    <row r="5" spans="1:4" s="80" customFormat="1" ht="13.2" x14ac:dyDescent="0.25">
      <c r="A5" s="73" t="s">
        <v>65</v>
      </c>
      <c r="B5" s="74" t="str">
        <f>'Krycí list'!P5</f>
        <v xml:space="preserve"> </v>
      </c>
      <c r="C5" s="82"/>
      <c r="D5" s="79"/>
    </row>
    <row r="6" spans="1:4" s="80" customFormat="1" ht="6" customHeight="1" x14ac:dyDescent="0.25">
      <c r="A6" s="73"/>
      <c r="B6" s="74"/>
      <c r="C6" s="82"/>
      <c r="D6" s="79"/>
    </row>
    <row r="7" spans="1:4" s="80" customFormat="1" ht="13.2" x14ac:dyDescent="0.25">
      <c r="A7" s="83" t="s">
        <v>66</v>
      </c>
      <c r="B7" s="74" t="str">
        <f>'Krycí list'!E26</f>
        <v>Základní škola Ivanovice na Hané, okres Vyškov</v>
      </c>
      <c r="C7" s="82"/>
      <c r="D7" s="79"/>
    </row>
    <row r="8" spans="1:4" s="80" customFormat="1" ht="13.2" x14ac:dyDescent="0.25">
      <c r="A8" s="83" t="s">
        <v>67</v>
      </c>
      <c r="B8" s="74" t="str">
        <f>'Krycí list'!E28</f>
        <v xml:space="preserve"> </v>
      </c>
      <c r="C8" s="82"/>
      <c r="D8" s="79"/>
    </row>
    <row r="9" spans="1:4" s="80" customFormat="1" ht="13.2" x14ac:dyDescent="0.25">
      <c r="A9" s="83" t="s">
        <v>68</v>
      </c>
      <c r="B9" s="75" t="str">
        <f>'Krycí list'!O31</f>
        <v>09/2023</v>
      </c>
      <c r="C9" s="82"/>
      <c r="D9" s="79"/>
    </row>
    <row r="10" spans="1:4" s="80" customFormat="1" ht="6.75" customHeight="1" x14ac:dyDescent="0.25">
      <c r="A10" s="78"/>
      <c r="B10" s="78"/>
      <c r="C10" s="78"/>
      <c r="D10" s="79"/>
    </row>
    <row r="11" spans="1:4" s="80" customFormat="1" ht="13.2" x14ac:dyDescent="0.25">
      <c r="A11" s="76" t="s">
        <v>69</v>
      </c>
      <c r="B11" s="69" t="s">
        <v>70</v>
      </c>
      <c r="C11" s="84" t="s">
        <v>71</v>
      </c>
      <c r="D11" s="79"/>
    </row>
    <row r="12" spans="1:4" s="80" customFormat="1" ht="13.2" x14ac:dyDescent="0.25">
      <c r="A12" s="77">
        <v>1</v>
      </c>
      <c r="B12" s="70">
        <v>2</v>
      </c>
      <c r="C12" s="85">
        <v>3</v>
      </c>
      <c r="D12" s="79"/>
    </row>
    <row r="13" spans="1:4" s="80" customFormat="1" ht="4.5" customHeight="1" x14ac:dyDescent="0.25">
      <c r="A13" s="86"/>
      <c r="B13" s="87"/>
      <c r="C13" s="87"/>
      <c r="D13" s="79"/>
    </row>
    <row r="14" spans="1:4" x14ac:dyDescent="0.2">
      <c r="A14" s="158" t="str">
        <f>'Cvičná kuchyň 0.36'!D14</f>
        <v>POM</v>
      </c>
      <c r="B14" s="159" t="s">
        <v>371</v>
      </c>
      <c r="C14" s="160">
        <f>'Cvičná kuchyň 0.36'!I14+'Učebna fyziky 2.6'!I14+'Kabinet informatiky 1.16'!I14+'Učebna chemie 2.10'!I14+'Učebna přírodopisu 1.10'!I14+'Jazyková učebna 0.39'!I14+'Kabinet chemie 2.11'!I14</f>
        <v>0</v>
      </c>
    </row>
    <row r="15" spans="1:4" x14ac:dyDescent="0.2">
      <c r="A15" s="158"/>
      <c r="B15" s="162" t="str">
        <f>'Cvičná kuchyň 0.36'!E14</f>
        <v>Pomůcky pro Cvičnou kuchyň 0.36</v>
      </c>
      <c r="C15" s="163">
        <f>'Cvičná kuchyň 0.36'!I14</f>
        <v>0</v>
      </c>
    </row>
    <row r="16" spans="1:4" x14ac:dyDescent="0.2">
      <c r="A16" s="158"/>
      <c r="B16" s="162" t="str">
        <f>'Jazyková učebna 0.39'!E14</f>
        <v>Pomůcky pro Jazykovou učebnu 0.39</v>
      </c>
      <c r="C16" s="163">
        <f>'Jazyková učebna 0.39'!I14</f>
        <v>0</v>
      </c>
    </row>
    <row r="17" spans="1:3" x14ac:dyDescent="0.2">
      <c r="A17" s="158"/>
      <c r="B17" s="162" t="str">
        <f>'Učebna přírodopisu 1.10'!E14</f>
        <v>Pomůcky pro Učebnu přírodopisu 1.10</v>
      </c>
      <c r="C17" s="163">
        <f>'Učebna přírodopisu 1.10'!I14</f>
        <v>0</v>
      </c>
    </row>
    <row r="18" spans="1:3" x14ac:dyDescent="0.2">
      <c r="A18" s="158"/>
      <c r="B18" s="162" t="str">
        <f>'Kabinet informatiky 1.16'!E14</f>
        <v>Pomůcky pro Kabinet informatiky 1.16</v>
      </c>
      <c r="C18" s="163">
        <f>'Kabinet informatiky 1.16'!I14</f>
        <v>0</v>
      </c>
    </row>
    <row r="19" spans="1:3" x14ac:dyDescent="0.2">
      <c r="A19" s="158"/>
      <c r="B19" s="162" t="str">
        <f>'Učebna fyziky 2.6'!E14</f>
        <v>Pomůcky pro Učebnu fyziky 2.6</v>
      </c>
      <c r="C19" s="163">
        <f>'Učebna fyziky 2.6'!I14</f>
        <v>0</v>
      </c>
    </row>
    <row r="20" spans="1:3" x14ac:dyDescent="0.2">
      <c r="A20" s="161"/>
      <c r="B20" s="162" t="str">
        <f>'Učebna chemie 2.10'!E14</f>
        <v>Pomůcky pro Učebnu chemie 2.10</v>
      </c>
      <c r="C20" s="163">
        <f>'Učebna chemie 2.10'!I14</f>
        <v>0</v>
      </c>
    </row>
    <row r="21" spans="1:3" x14ac:dyDescent="0.2">
      <c r="A21" s="161"/>
      <c r="B21" s="162" t="str">
        <f>'Kabinet chemie 2.11'!E14</f>
        <v>Pomůcky pro Kabinet chemie 2.11</v>
      </c>
      <c r="C21" s="163">
        <f>'Kabinet chemie 2.11'!I14</f>
        <v>0</v>
      </c>
    </row>
    <row r="22" spans="1:3" x14ac:dyDescent="0.2">
      <c r="A22" s="164"/>
      <c r="B22" s="165" t="s">
        <v>93</v>
      </c>
      <c r="C22" s="166">
        <f>SUM(C15:C21)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3F1B-3518-492D-9015-8C9DB1D50DD2}">
  <sheetPr>
    <pageSetUpPr fitToPage="1"/>
  </sheetPr>
  <dimension ref="A1:J17"/>
  <sheetViews>
    <sheetView showGridLines="0" zoomScale="70" zoomScaleNormal="70" workbookViewId="0">
      <selection activeCell="H16" sqref="H16"/>
    </sheetView>
  </sheetViews>
  <sheetFormatPr defaultColWidth="9.109375" defaultRowHeight="13.2" x14ac:dyDescent="0.25"/>
  <cols>
    <col min="1" max="1" width="5.5546875" style="177" customWidth="1"/>
    <col min="2" max="2" width="4.44140625" style="180" customWidth="1"/>
    <col min="3" max="3" width="6" style="180" customWidth="1"/>
    <col min="4" max="4" width="12.6640625" style="188" customWidth="1"/>
    <col min="5" max="5" width="94.33203125" style="157" customWidth="1"/>
    <col min="6" max="6" width="7.6640625" style="180" customWidth="1"/>
    <col min="7" max="7" width="9.88671875" style="177" customWidth="1"/>
    <col min="8" max="8" width="13.109375" style="177" customWidth="1"/>
    <col min="9" max="9" width="15.5546875" style="177" customWidth="1"/>
    <col min="10" max="10" width="9.109375" style="177"/>
    <col min="11" max="16384" width="9.109375" style="80"/>
  </cols>
  <sheetData>
    <row r="1" spans="1:10" s="168" customFormat="1" ht="17.399999999999999" x14ac:dyDescent="0.25">
      <c r="A1" s="194" t="s">
        <v>95</v>
      </c>
      <c r="B1" s="195"/>
      <c r="C1" s="195"/>
      <c r="D1" s="182"/>
      <c r="E1" s="182"/>
      <c r="F1" s="195"/>
      <c r="G1" s="195"/>
      <c r="H1" s="195"/>
      <c r="I1" s="195"/>
    </row>
    <row r="2" spans="1:10" s="168" customFormat="1" x14ac:dyDescent="0.25">
      <c r="A2" s="196" t="s">
        <v>62</v>
      </c>
      <c r="B2" s="195"/>
      <c r="C2" s="134" t="s">
        <v>106</v>
      </c>
      <c r="D2" s="183"/>
      <c r="E2" s="183"/>
      <c r="F2" s="195"/>
      <c r="G2" s="195"/>
      <c r="H2" s="195"/>
      <c r="I2" s="195"/>
    </row>
    <row r="3" spans="1:10" s="168" customFormat="1" x14ac:dyDescent="0.25">
      <c r="A3" s="196" t="s">
        <v>63</v>
      </c>
      <c r="B3" s="195"/>
      <c r="C3" s="211" t="str">
        <f>'Krycí list'!E7</f>
        <v>Základní škola Ivanovice na Hané, okres Vyškov
Tyršova 218/4, 683 23 Ivanovice na Hané</v>
      </c>
      <c r="D3" s="212"/>
      <c r="E3" s="212"/>
      <c r="F3" s="195"/>
      <c r="G3" s="195"/>
      <c r="H3" s="195"/>
      <c r="I3" s="134"/>
    </row>
    <row r="4" spans="1:10" s="168" customFormat="1" x14ac:dyDescent="0.25">
      <c r="A4" s="196" t="s">
        <v>64</v>
      </c>
      <c r="B4" s="195"/>
      <c r="C4" s="134" t="str">
        <f>'Krycí list'!E9</f>
        <v>NEOCENĚNÝ SOUPIS PRACÍ A DODÁVEK A SLUŽEB</v>
      </c>
      <c r="D4" s="183"/>
      <c r="E4" s="183"/>
      <c r="F4" s="195"/>
      <c r="G4" s="195"/>
      <c r="H4" s="195"/>
      <c r="I4" s="134"/>
    </row>
    <row r="5" spans="1:10" s="168" customFormat="1" x14ac:dyDescent="0.25">
      <c r="A5" s="195" t="s">
        <v>72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0" s="168" customFormat="1" x14ac:dyDescent="0.25">
      <c r="A6" s="195"/>
      <c r="B6" s="195"/>
      <c r="C6" s="134"/>
      <c r="D6" s="183"/>
      <c r="E6" s="183"/>
      <c r="F6" s="195"/>
      <c r="G6" s="195"/>
      <c r="H6" s="195"/>
      <c r="I6" s="134"/>
    </row>
    <row r="7" spans="1:10" s="168" customFormat="1" x14ac:dyDescent="0.25">
      <c r="A7" s="195" t="s">
        <v>66</v>
      </c>
      <c r="B7" s="195"/>
      <c r="C7" s="211" t="str">
        <f>'Krycí list'!E26</f>
        <v>Základní škola Ivanovice na Hané, okres Vyškov</v>
      </c>
      <c r="D7" s="212"/>
      <c r="E7" s="212"/>
      <c r="F7" s="195"/>
      <c r="G7" s="195"/>
      <c r="H7" s="195"/>
      <c r="I7" s="134"/>
    </row>
    <row r="8" spans="1:10" s="168" customFormat="1" x14ac:dyDescent="0.25">
      <c r="A8" s="195" t="s">
        <v>67</v>
      </c>
      <c r="B8" s="195"/>
      <c r="C8" s="211" t="str">
        <f>'Krycí list'!E28</f>
        <v xml:space="preserve"> </v>
      </c>
      <c r="D8" s="212"/>
      <c r="E8" s="183"/>
      <c r="F8" s="195"/>
      <c r="G8" s="195"/>
      <c r="H8" s="195"/>
      <c r="I8" s="134"/>
    </row>
    <row r="9" spans="1:10" s="168" customFormat="1" x14ac:dyDescent="0.25">
      <c r="A9" s="195" t="s">
        <v>68</v>
      </c>
      <c r="B9" s="195"/>
      <c r="C9" s="213" t="str">
        <f>'Krycí list'!O31</f>
        <v>09/2023</v>
      </c>
      <c r="D9" s="212"/>
      <c r="E9" s="183"/>
      <c r="F9" s="195"/>
      <c r="G9" s="195"/>
      <c r="H9" s="195"/>
      <c r="I9" s="134"/>
    </row>
    <row r="10" spans="1:10" s="168" customFormat="1" x14ac:dyDescent="0.25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0" s="192" customFormat="1" ht="50.25" customHeight="1" x14ac:dyDescent="0.25">
      <c r="A11" s="174" t="s">
        <v>73</v>
      </c>
      <c r="B11" s="135" t="s">
        <v>74</v>
      </c>
      <c r="C11" s="135" t="s">
        <v>75</v>
      </c>
      <c r="D11" s="135" t="s">
        <v>92</v>
      </c>
      <c r="E11" s="135" t="s">
        <v>89</v>
      </c>
      <c r="F11" s="135" t="s">
        <v>76</v>
      </c>
      <c r="G11" s="135" t="s">
        <v>77</v>
      </c>
      <c r="H11" s="135" t="s">
        <v>90</v>
      </c>
      <c r="I11" s="135" t="s">
        <v>91</v>
      </c>
      <c r="J11" s="191"/>
    </row>
    <row r="12" spans="1:10" s="180" customFormat="1" x14ac:dyDescent="0.25">
      <c r="A12" s="175">
        <v>1</v>
      </c>
      <c r="B12" s="147">
        <v>2</v>
      </c>
      <c r="C12" s="147">
        <v>3</v>
      </c>
      <c r="D12" s="136">
        <v>4</v>
      </c>
      <c r="E12" s="136">
        <v>5</v>
      </c>
      <c r="F12" s="147">
        <v>6</v>
      </c>
      <c r="G12" s="147">
        <v>7</v>
      </c>
      <c r="H12" s="147">
        <v>8</v>
      </c>
      <c r="I12" s="147">
        <v>9</v>
      </c>
      <c r="J12" s="193"/>
    </row>
    <row r="13" spans="1:10" x14ac:dyDescent="0.25">
      <c r="A13" s="176"/>
      <c r="B13" s="178"/>
      <c r="C13" s="178"/>
      <c r="D13" s="184"/>
      <c r="E13" s="152"/>
      <c r="F13" s="178"/>
      <c r="G13" s="176"/>
      <c r="H13" s="176"/>
      <c r="I13" s="176"/>
    </row>
    <row r="14" spans="1:10" s="137" customFormat="1" x14ac:dyDescent="0.25">
      <c r="A14" s="171"/>
      <c r="B14" s="144"/>
      <c r="C14" s="181"/>
      <c r="D14" s="185" t="s">
        <v>99</v>
      </c>
      <c r="E14" s="153" t="s">
        <v>107</v>
      </c>
      <c r="F14" s="181"/>
      <c r="G14" s="169"/>
      <c r="H14" s="169"/>
      <c r="I14" s="145">
        <f>SUBTOTAL(9,I15:I16)</f>
        <v>0</v>
      </c>
      <c r="J14" s="169"/>
    </row>
    <row r="15" spans="1:10" s="133" customFormat="1" x14ac:dyDescent="0.25">
      <c r="A15" s="143"/>
      <c r="B15" s="138"/>
      <c r="C15" s="173"/>
      <c r="D15" s="186"/>
      <c r="E15" s="151" t="s">
        <v>97</v>
      </c>
      <c r="F15" s="173"/>
      <c r="G15" s="170"/>
      <c r="H15" s="170"/>
      <c r="I15" s="139">
        <f>SUBTOTAL(9,I16:I16)</f>
        <v>0</v>
      </c>
      <c r="J15" s="190"/>
    </row>
    <row r="16" spans="1:10" s="133" customFormat="1" ht="39.6" x14ac:dyDescent="0.25">
      <c r="A16" s="143">
        <v>1</v>
      </c>
      <c r="B16" s="138"/>
      <c r="C16" s="140" t="s">
        <v>94</v>
      </c>
      <c r="D16" s="214" t="s">
        <v>369</v>
      </c>
      <c r="E16" s="154" t="s">
        <v>370</v>
      </c>
      <c r="F16" s="140" t="s">
        <v>100</v>
      </c>
      <c r="G16" s="141">
        <v>1</v>
      </c>
      <c r="H16" s="142"/>
      <c r="I16" s="142">
        <f t="shared" ref="I16" si="0">ROUND(G16*H16,2)</f>
        <v>0</v>
      </c>
      <c r="J16" s="190"/>
    </row>
    <row r="17" spans="1:10" x14ac:dyDescent="0.25">
      <c r="A17" s="172"/>
      <c r="B17" s="179"/>
      <c r="C17" s="179"/>
      <c r="D17" s="187"/>
      <c r="E17" s="156" t="s">
        <v>93</v>
      </c>
      <c r="F17" s="179"/>
      <c r="G17" s="189"/>
      <c r="H17" s="189"/>
      <c r="I17" s="146">
        <f>SUBTOTAL(9,I14:I16)</f>
        <v>0</v>
      </c>
      <c r="J17" s="189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154-4CD3-43E6-9547-970E2EB89ED6}">
  <sheetPr>
    <pageSetUpPr fitToPage="1"/>
  </sheetPr>
  <dimension ref="A1:J29"/>
  <sheetViews>
    <sheetView showGridLines="0" topLeftCell="A11" zoomScale="70" zoomScaleNormal="70" workbookViewId="0">
      <selection activeCell="H16" sqref="H16"/>
    </sheetView>
  </sheetViews>
  <sheetFormatPr defaultColWidth="9.109375" defaultRowHeight="13.2" x14ac:dyDescent="0.25"/>
  <cols>
    <col min="1" max="1" width="5.5546875" style="177" customWidth="1"/>
    <col min="2" max="2" width="4.44140625" style="180" customWidth="1"/>
    <col min="3" max="3" width="6" style="180" customWidth="1"/>
    <col min="4" max="4" width="12.6640625" style="188" customWidth="1"/>
    <col min="5" max="5" width="94.33203125" style="157" customWidth="1"/>
    <col min="6" max="6" width="7.6640625" style="180" customWidth="1"/>
    <col min="7" max="7" width="9.88671875" style="177" customWidth="1"/>
    <col min="8" max="8" width="13.109375" style="177" customWidth="1"/>
    <col min="9" max="9" width="15.5546875" style="177" customWidth="1"/>
    <col min="10" max="10" width="9.109375" style="177"/>
    <col min="11" max="16384" width="9.109375" style="80"/>
  </cols>
  <sheetData>
    <row r="1" spans="1:10" s="168" customFormat="1" ht="17.399999999999999" x14ac:dyDescent="0.25">
      <c r="A1" s="194" t="s">
        <v>95</v>
      </c>
      <c r="B1" s="195"/>
      <c r="C1" s="195"/>
      <c r="D1" s="182"/>
      <c r="E1" s="182"/>
      <c r="F1" s="195"/>
      <c r="G1" s="195"/>
      <c r="H1" s="195"/>
      <c r="I1" s="195"/>
    </row>
    <row r="2" spans="1:10" s="168" customFormat="1" x14ac:dyDescent="0.25">
      <c r="A2" s="196" t="s">
        <v>62</v>
      </c>
      <c r="B2" s="195"/>
      <c r="C2" s="134" t="s">
        <v>108</v>
      </c>
      <c r="D2" s="183"/>
      <c r="E2" s="183"/>
      <c r="F2" s="195"/>
      <c r="G2" s="195"/>
      <c r="H2" s="195"/>
      <c r="I2" s="195"/>
    </row>
    <row r="3" spans="1:10" s="168" customFormat="1" x14ac:dyDescent="0.25">
      <c r="A3" s="196" t="s">
        <v>63</v>
      </c>
      <c r="B3" s="195"/>
      <c r="C3" s="211" t="str">
        <f>'Krycí list'!E7</f>
        <v>Základní škola Ivanovice na Hané, okres Vyškov
Tyršova 218/4, 683 23 Ivanovice na Hané</v>
      </c>
      <c r="D3" s="212"/>
      <c r="E3" s="212"/>
      <c r="F3" s="195"/>
      <c r="G3" s="195"/>
      <c r="H3" s="195"/>
      <c r="I3" s="134"/>
    </row>
    <row r="4" spans="1:10" s="168" customFormat="1" x14ac:dyDescent="0.25">
      <c r="A4" s="196" t="s">
        <v>64</v>
      </c>
      <c r="B4" s="195"/>
      <c r="C4" s="134" t="str">
        <f>'Krycí list'!E9</f>
        <v>NEOCENĚNÝ SOUPIS PRACÍ A DODÁVEK A SLUŽEB</v>
      </c>
      <c r="D4" s="183"/>
      <c r="E4" s="183"/>
      <c r="F4" s="195"/>
      <c r="G4" s="195"/>
      <c r="H4" s="195"/>
      <c r="I4" s="134"/>
    </row>
    <row r="5" spans="1:10" s="168" customFormat="1" x14ac:dyDescent="0.25">
      <c r="A5" s="195" t="s">
        <v>72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0" s="168" customFormat="1" x14ac:dyDescent="0.25">
      <c r="A6" s="195"/>
      <c r="B6" s="195"/>
      <c r="C6" s="134"/>
      <c r="D6" s="183"/>
      <c r="E6" s="183"/>
      <c r="F6" s="195"/>
      <c r="G6" s="195"/>
      <c r="H6" s="195"/>
      <c r="I6" s="134"/>
    </row>
    <row r="7" spans="1:10" s="168" customFormat="1" x14ac:dyDescent="0.25">
      <c r="A7" s="195" t="s">
        <v>66</v>
      </c>
      <c r="B7" s="195"/>
      <c r="C7" s="211" t="str">
        <f>'Krycí list'!E26</f>
        <v>Základní škola Ivanovice na Hané, okres Vyškov</v>
      </c>
      <c r="D7" s="212"/>
      <c r="E7" s="212"/>
      <c r="F7" s="195"/>
      <c r="G7" s="195"/>
      <c r="H7" s="195"/>
      <c r="I7" s="134"/>
    </row>
    <row r="8" spans="1:10" s="168" customFormat="1" x14ac:dyDescent="0.25">
      <c r="A8" s="195" t="s">
        <v>67</v>
      </c>
      <c r="B8" s="195"/>
      <c r="C8" s="211" t="str">
        <f>'Krycí list'!E28</f>
        <v xml:space="preserve"> </v>
      </c>
      <c r="D8" s="212"/>
      <c r="E8" s="183"/>
      <c r="F8" s="195"/>
      <c r="G8" s="195"/>
      <c r="H8" s="195"/>
      <c r="I8" s="134"/>
    </row>
    <row r="9" spans="1:10" s="168" customFormat="1" x14ac:dyDescent="0.25">
      <c r="A9" s="195" t="s">
        <v>68</v>
      </c>
      <c r="B9" s="195"/>
      <c r="C9" s="213" t="str">
        <f>'Krycí list'!O31</f>
        <v>09/2023</v>
      </c>
      <c r="D9" s="212"/>
      <c r="E9" s="183"/>
      <c r="F9" s="195"/>
      <c r="G9" s="195"/>
      <c r="H9" s="195"/>
      <c r="I9" s="134"/>
    </row>
    <row r="10" spans="1:10" s="168" customFormat="1" x14ac:dyDescent="0.25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0" s="192" customFormat="1" ht="50.25" customHeight="1" x14ac:dyDescent="0.25">
      <c r="A11" s="174" t="s">
        <v>73</v>
      </c>
      <c r="B11" s="135" t="s">
        <v>74</v>
      </c>
      <c r="C11" s="135" t="s">
        <v>75</v>
      </c>
      <c r="D11" s="135" t="s">
        <v>92</v>
      </c>
      <c r="E11" s="135" t="s">
        <v>89</v>
      </c>
      <c r="F11" s="135" t="s">
        <v>76</v>
      </c>
      <c r="G11" s="135" t="s">
        <v>77</v>
      </c>
      <c r="H11" s="135" t="s">
        <v>90</v>
      </c>
      <c r="I11" s="135" t="s">
        <v>91</v>
      </c>
      <c r="J11" s="191"/>
    </row>
    <row r="12" spans="1:10" s="180" customFormat="1" x14ac:dyDescent="0.25">
      <c r="A12" s="175">
        <v>1</v>
      </c>
      <c r="B12" s="147">
        <v>2</v>
      </c>
      <c r="C12" s="147">
        <v>3</v>
      </c>
      <c r="D12" s="136">
        <v>4</v>
      </c>
      <c r="E12" s="136">
        <v>5</v>
      </c>
      <c r="F12" s="147">
        <v>6</v>
      </c>
      <c r="G12" s="147">
        <v>7</v>
      </c>
      <c r="H12" s="147">
        <v>8</v>
      </c>
      <c r="I12" s="147">
        <v>9</v>
      </c>
      <c r="J12" s="193"/>
    </row>
    <row r="13" spans="1:10" x14ac:dyDescent="0.25">
      <c r="A13" s="176"/>
      <c r="B13" s="178"/>
      <c r="C13" s="178"/>
      <c r="D13" s="184"/>
      <c r="E13" s="152"/>
      <c r="F13" s="178"/>
      <c r="G13" s="176"/>
      <c r="H13" s="176"/>
      <c r="I13" s="176"/>
    </row>
    <row r="14" spans="1:10" s="137" customFormat="1" x14ac:dyDescent="0.25">
      <c r="A14" s="171"/>
      <c r="B14" s="144"/>
      <c r="C14" s="181"/>
      <c r="D14" s="185" t="s">
        <v>99</v>
      </c>
      <c r="E14" s="153" t="s">
        <v>109</v>
      </c>
      <c r="F14" s="181"/>
      <c r="G14" s="169"/>
      <c r="H14" s="169"/>
      <c r="I14" s="145">
        <f>SUBTOTAL(9,I15:I28)</f>
        <v>0</v>
      </c>
      <c r="J14" s="169"/>
    </row>
    <row r="15" spans="1:10" s="133" customFormat="1" x14ac:dyDescent="0.25">
      <c r="A15" s="143"/>
      <c r="B15" s="138"/>
      <c r="C15" s="173"/>
      <c r="D15" s="186"/>
      <c r="E15" s="151" t="s">
        <v>97</v>
      </c>
      <c r="F15" s="173"/>
      <c r="G15" s="170"/>
      <c r="H15" s="170"/>
      <c r="I15" s="139">
        <f>SUBTOTAL(9,I16:I28)</f>
        <v>0</v>
      </c>
      <c r="J15" s="190"/>
    </row>
    <row r="16" spans="1:10" s="133" customFormat="1" ht="26.4" x14ac:dyDescent="0.25">
      <c r="A16" s="143">
        <v>1</v>
      </c>
      <c r="B16" s="138"/>
      <c r="C16" s="140" t="s">
        <v>94</v>
      </c>
      <c r="D16" s="148" t="s">
        <v>316</v>
      </c>
      <c r="E16" s="155" t="s">
        <v>317</v>
      </c>
      <c r="F16" s="140" t="s">
        <v>78</v>
      </c>
      <c r="G16" s="141">
        <v>2</v>
      </c>
      <c r="H16" s="142"/>
      <c r="I16" s="142">
        <f t="shared" ref="I16:I28" si="0">ROUND(G16*H16,2)</f>
        <v>0</v>
      </c>
      <c r="J16" s="190"/>
    </row>
    <row r="17" spans="1:10" s="133" customFormat="1" ht="39.6" x14ac:dyDescent="0.25">
      <c r="A17" s="143">
        <v>2</v>
      </c>
      <c r="B17" s="138"/>
      <c r="C17" s="140" t="s">
        <v>94</v>
      </c>
      <c r="D17" s="148" t="s">
        <v>318</v>
      </c>
      <c r="E17" s="155" t="s">
        <v>362</v>
      </c>
      <c r="F17" s="140" t="s">
        <v>78</v>
      </c>
      <c r="G17" s="141">
        <v>2</v>
      </c>
      <c r="H17" s="142"/>
      <c r="I17" s="142">
        <f t="shared" si="0"/>
        <v>0</v>
      </c>
      <c r="J17" s="190"/>
    </row>
    <row r="18" spans="1:10" s="133" customFormat="1" ht="39.6" x14ac:dyDescent="0.25">
      <c r="A18" s="143">
        <v>3</v>
      </c>
      <c r="B18" s="138"/>
      <c r="C18" s="140" t="s">
        <v>94</v>
      </c>
      <c r="D18" s="148" t="s">
        <v>318</v>
      </c>
      <c r="E18" s="155" t="s">
        <v>320</v>
      </c>
      <c r="F18" s="140" t="s">
        <v>78</v>
      </c>
      <c r="G18" s="141">
        <v>2</v>
      </c>
      <c r="H18" s="142"/>
      <c r="I18" s="142">
        <f t="shared" si="0"/>
        <v>0</v>
      </c>
      <c r="J18" s="190"/>
    </row>
    <row r="19" spans="1:10" s="133" customFormat="1" ht="39.6" x14ac:dyDescent="0.25">
      <c r="A19" s="143">
        <v>4</v>
      </c>
      <c r="B19" s="138"/>
      <c r="C19" s="140" t="s">
        <v>94</v>
      </c>
      <c r="D19" s="148" t="s">
        <v>318</v>
      </c>
      <c r="E19" s="155" t="s">
        <v>321</v>
      </c>
      <c r="F19" s="140" t="s">
        <v>78</v>
      </c>
      <c r="G19" s="141">
        <v>2</v>
      </c>
      <c r="H19" s="142"/>
      <c r="I19" s="142">
        <f t="shared" si="0"/>
        <v>0</v>
      </c>
      <c r="J19" s="190"/>
    </row>
    <row r="20" spans="1:10" s="133" customFormat="1" ht="26.4" x14ac:dyDescent="0.25">
      <c r="A20" s="143">
        <v>5</v>
      </c>
      <c r="B20" s="138"/>
      <c r="C20" s="140" t="s">
        <v>94</v>
      </c>
      <c r="D20" s="148" t="s">
        <v>322</v>
      </c>
      <c r="E20" s="155" t="s">
        <v>323</v>
      </c>
      <c r="F20" s="140" t="s">
        <v>78</v>
      </c>
      <c r="G20" s="141">
        <v>2</v>
      </c>
      <c r="H20" s="142"/>
      <c r="I20" s="142">
        <f t="shared" si="0"/>
        <v>0</v>
      </c>
      <c r="J20" s="190"/>
    </row>
    <row r="21" spans="1:10" s="133" customFormat="1" ht="39.6" x14ac:dyDescent="0.25">
      <c r="A21" s="143">
        <v>6</v>
      </c>
      <c r="B21" s="138"/>
      <c r="C21" s="140" t="s">
        <v>94</v>
      </c>
      <c r="D21" s="148" t="s">
        <v>310</v>
      </c>
      <c r="E21" s="155" t="s">
        <v>363</v>
      </c>
      <c r="F21" s="140" t="s">
        <v>78</v>
      </c>
      <c r="G21" s="141">
        <v>1</v>
      </c>
      <c r="H21" s="142"/>
      <c r="I21" s="142">
        <f t="shared" si="0"/>
        <v>0</v>
      </c>
      <c r="J21" s="190"/>
    </row>
    <row r="22" spans="1:10" s="133" customFormat="1" ht="26.4" x14ac:dyDescent="0.25">
      <c r="A22" s="143">
        <v>7</v>
      </c>
      <c r="B22" s="138"/>
      <c r="C22" s="140" t="s">
        <v>94</v>
      </c>
      <c r="D22" s="148" t="s">
        <v>312</v>
      </c>
      <c r="E22" s="155" t="s">
        <v>313</v>
      </c>
      <c r="F22" s="140" t="s">
        <v>78</v>
      </c>
      <c r="G22" s="141">
        <v>1</v>
      </c>
      <c r="H22" s="142"/>
      <c r="I22" s="142">
        <f t="shared" si="0"/>
        <v>0</v>
      </c>
      <c r="J22" s="190"/>
    </row>
    <row r="23" spans="1:10" s="133" customFormat="1" ht="26.4" x14ac:dyDescent="0.25">
      <c r="A23" s="143">
        <v>8</v>
      </c>
      <c r="B23" s="138"/>
      <c r="C23" s="140" t="s">
        <v>94</v>
      </c>
      <c r="D23" s="148" t="s">
        <v>314</v>
      </c>
      <c r="E23" s="155" t="s">
        <v>315</v>
      </c>
      <c r="F23" s="140" t="s">
        <v>78</v>
      </c>
      <c r="G23" s="141">
        <v>4</v>
      </c>
      <c r="H23" s="142"/>
      <c r="I23" s="142">
        <f t="shared" si="0"/>
        <v>0</v>
      </c>
      <c r="J23" s="190"/>
    </row>
    <row r="24" spans="1:10" s="133" customFormat="1" ht="26.4" x14ac:dyDescent="0.25">
      <c r="A24" s="143">
        <v>9</v>
      </c>
      <c r="B24" s="138"/>
      <c r="C24" s="140" t="s">
        <v>94</v>
      </c>
      <c r="D24" s="148" t="s">
        <v>324</v>
      </c>
      <c r="E24" s="155" t="s">
        <v>364</v>
      </c>
      <c r="F24" s="140" t="s">
        <v>78</v>
      </c>
      <c r="G24" s="141">
        <v>10</v>
      </c>
      <c r="H24" s="142"/>
      <c r="I24" s="142">
        <f t="shared" si="0"/>
        <v>0</v>
      </c>
      <c r="J24" s="190"/>
    </row>
    <row r="25" spans="1:10" s="133" customFormat="1" ht="39.6" x14ac:dyDescent="0.25">
      <c r="A25" s="143">
        <v>10</v>
      </c>
      <c r="B25" s="138"/>
      <c r="C25" s="140" t="s">
        <v>94</v>
      </c>
      <c r="D25" s="148" t="s">
        <v>326</v>
      </c>
      <c r="E25" s="155" t="s">
        <v>327</v>
      </c>
      <c r="F25" s="140" t="s">
        <v>78</v>
      </c>
      <c r="G25" s="141">
        <v>2</v>
      </c>
      <c r="H25" s="142"/>
      <c r="I25" s="142">
        <f t="shared" si="0"/>
        <v>0</v>
      </c>
      <c r="J25" s="190"/>
    </row>
    <row r="26" spans="1:10" s="133" customFormat="1" ht="52.8" x14ac:dyDescent="0.25">
      <c r="A26" s="143">
        <v>11</v>
      </c>
      <c r="B26" s="138"/>
      <c r="C26" s="140" t="s">
        <v>94</v>
      </c>
      <c r="D26" s="214" t="s">
        <v>365</v>
      </c>
      <c r="E26" s="155" t="s">
        <v>366</v>
      </c>
      <c r="F26" s="140" t="s">
        <v>78</v>
      </c>
      <c r="G26" s="141">
        <v>4</v>
      </c>
      <c r="H26" s="142"/>
      <c r="I26" s="142">
        <f t="shared" si="0"/>
        <v>0</v>
      </c>
      <c r="J26" s="190"/>
    </row>
    <row r="27" spans="1:10" s="133" customFormat="1" ht="118.8" x14ac:dyDescent="0.25">
      <c r="A27" s="143">
        <v>12</v>
      </c>
      <c r="B27" s="138"/>
      <c r="C27" s="140" t="s">
        <v>94</v>
      </c>
      <c r="D27" s="214" t="s">
        <v>367</v>
      </c>
      <c r="E27" s="155" t="s">
        <v>368</v>
      </c>
      <c r="F27" s="140" t="s">
        <v>78</v>
      </c>
      <c r="G27" s="141">
        <v>1</v>
      </c>
      <c r="H27" s="142"/>
      <c r="I27" s="142">
        <f t="shared" si="0"/>
        <v>0</v>
      </c>
      <c r="J27" s="190"/>
    </row>
    <row r="28" spans="1:10" s="133" customFormat="1" ht="26.4" x14ac:dyDescent="0.25">
      <c r="A28" s="143">
        <v>13</v>
      </c>
      <c r="B28" s="138"/>
      <c r="C28" s="140" t="s">
        <v>94</v>
      </c>
      <c r="D28" s="148" t="s">
        <v>328</v>
      </c>
      <c r="E28" s="154" t="s">
        <v>329</v>
      </c>
      <c r="F28" s="140" t="s">
        <v>78</v>
      </c>
      <c r="G28" s="141">
        <v>2</v>
      </c>
      <c r="H28" s="142"/>
      <c r="I28" s="142">
        <f t="shared" si="0"/>
        <v>0</v>
      </c>
      <c r="J28" s="190"/>
    </row>
    <row r="29" spans="1:10" x14ac:dyDescent="0.25">
      <c r="A29" s="172"/>
      <c r="B29" s="179"/>
      <c r="C29" s="179"/>
      <c r="D29" s="187"/>
      <c r="E29" s="156" t="s">
        <v>93</v>
      </c>
      <c r="F29" s="179"/>
      <c r="G29" s="189"/>
      <c r="H29" s="189"/>
      <c r="I29" s="146">
        <f>SUBTOTAL(9,I14:I28)</f>
        <v>0</v>
      </c>
      <c r="J29" s="189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FAD8-1CD9-430F-B521-05F1E57C601D}">
  <sheetPr>
    <pageSetUpPr fitToPage="1"/>
  </sheetPr>
  <dimension ref="A1:J50"/>
  <sheetViews>
    <sheetView showGridLines="0" zoomScale="70" zoomScaleNormal="70" workbookViewId="0">
      <selection activeCell="H16" sqref="H16"/>
    </sheetView>
  </sheetViews>
  <sheetFormatPr defaultColWidth="9.109375" defaultRowHeight="13.2" x14ac:dyDescent="0.25"/>
  <cols>
    <col min="1" max="1" width="5.5546875" style="177" customWidth="1"/>
    <col min="2" max="2" width="4.44140625" style="180" customWidth="1"/>
    <col min="3" max="3" width="6" style="180" customWidth="1"/>
    <col min="4" max="4" width="12.6640625" style="188" customWidth="1"/>
    <col min="5" max="5" width="94.33203125" style="157" customWidth="1"/>
    <col min="6" max="6" width="7.6640625" style="180" customWidth="1"/>
    <col min="7" max="7" width="9.88671875" style="177" customWidth="1"/>
    <col min="8" max="8" width="13.109375" style="177" customWidth="1"/>
    <col min="9" max="9" width="15.5546875" style="177" customWidth="1"/>
    <col min="10" max="10" width="9.109375" style="177"/>
    <col min="11" max="16384" width="9.109375" style="80"/>
  </cols>
  <sheetData>
    <row r="1" spans="1:10" s="168" customFormat="1" ht="17.399999999999999" x14ac:dyDescent="0.25">
      <c r="A1" s="194" t="s">
        <v>95</v>
      </c>
      <c r="B1" s="195"/>
      <c r="C1" s="195"/>
      <c r="D1" s="182"/>
      <c r="E1" s="182"/>
      <c r="F1" s="195"/>
      <c r="G1" s="195"/>
      <c r="H1" s="195"/>
      <c r="I1" s="195"/>
    </row>
    <row r="2" spans="1:10" s="168" customFormat="1" x14ac:dyDescent="0.25">
      <c r="A2" s="196" t="s">
        <v>62</v>
      </c>
      <c r="B2" s="195"/>
      <c r="C2" s="134" t="s">
        <v>110</v>
      </c>
      <c r="D2" s="183"/>
      <c r="E2" s="183"/>
      <c r="F2" s="195"/>
      <c r="G2" s="195"/>
      <c r="H2" s="195"/>
      <c r="I2" s="195"/>
    </row>
    <row r="3" spans="1:10" s="168" customFormat="1" x14ac:dyDescent="0.25">
      <c r="A3" s="196" t="s">
        <v>63</v>
      </c>
      <c r="B3" s="195"/>
      <c r="C3" s="211" t="str">
        <f>'Krycí list'!E7</f>
        <v>Základní škola Ivanovice na Hané, okres Vyškov
Tyršova 218/4, 683 23 Ivanovice na Hané</v>
      </c>
      <c r="D3" s="212"/>
      <c r="E3" s="212"/>
      <c r="F3" s="195"/>
      <c r="G3" s="195"/>
      <c r="H3" s="195"/>
      <c r="I3" s="134"/>
    </row>
    <row r="4" spans="1:10" s="168" customFormat="1" x14ac:dyDescent="0.25">
      <c r="A4" s="196" t="s">
        <v>64</v>
      </c>
      <c r="B4" s="195"/>
      <c r="C4" s="134" t="str">
        <f>'Krycí list'!E9</f>
        <v>NEOCENĚNÝ SOUPIS PRACÍ A DODÁVEK A SLUŽEB</v>
      </c>
      <c r="D4" s="183"/>
      <c r="E4" s="183"/>
      <c r="F4" s="195"/>
      <c r="G4" s="195"/>
      <c r="H4" s="195"/>
      <c r="I4" s="134"/>
    </row>
    <row r="5" spans="1:10" s="168" customFormat="1" x14ac:dyDescent="0.25">
      <c r="A5" s="195" t="s">
        <v>72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0" s="168" customFormat="1" x14ac:dyDescent="0.25">
      <c r="A6" s="195"/>
      <c r="B6" s="195"/>
      <c r="C6" s="134"/>
      <c r="D6" s="183"/>
      <c r="E6" s="183"/>
      <c r="F6" s="195"/>
      <c r="G6" s="195"/>
      <c r="H6" s="195"/>
      <c r="I6" s="134"/>
    </row>
    <row r="7" spans="1:10" s="168" customFormat="1" x14ac:dyDescent="0.25">
      <c r="A7" s="195" t="s">
        <v>66</v>
      </c>
      <c r="B7" s="195"/>
      <c r="C7" s="211" t="str">
        <f>'Krycí list'!E26</f>
        <v>Základní škola Ivanovice na Hané, okres Vyškov</v>
      </c>
      <c r="D7" s="212"/>
      <c r="E7" s="212"/>
      <c r="F7" s="195"/>
      <c r="G7" s="195"/>
      <c r="H7" s="195"/>
      <c r="I7" s="134"/>
    </row>
    <row r="8" spans="1:10" s="168" customFormat="1" x14ac:dyDescent="0.25">
      <c r="A8" s="195" t="s">
        <v>67</v>
      </c>
      <c r="B8" s="195"/>
      <c r="C8" s="211" t="str">
        <f>'Krycí list'!E28</f>
        <v xml:space="preserve"> </v>
      </c>
      <c r="D8" s="212"/>
      <c r="E8" s="183"/>
      <c r="F8" s="195"/>
      <c r="G8" s="195"/>
      <c r="H8" s="195"/>
      <c r="I8" s="134"/>
    </row>
    <row r="9" spans="1:10" s="168" customFormat="1" x14ac:dyDescent="0.25">
      <c r="A9" s="195" t="s">
        <v>68</v>
      </c>
      <c r="B9" s="195"/>
      <c r="C9" s="213" t="str">
        <f>'Krycí list'!O31</f>
        <v>09/2023</v>
      </c>
      <c r="D9" s="212"/>
      <c r="E9" s="183"/>
      <c r="F9" s="195"/>
      <c r="G9" s="195"/>
      <c r="H9" s="195"/>
      <c r="I9" s="134"/>
    </row>
    <row r="10" spans="1:10" s="168" customFormat="1" x14ac:dyDescent="0.25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0" s="192" customFormat="1" ht="50.25" customHeight="1" x14ac:dyDescent="0.25">
      <c r="A11" s="174" t="s">
        <v>73</v>
      </c>
      <c r="B11" s="135" t="s">
        <v>74</v>
      </c>
      <c r="C11" s="135" t="s">
        <v>75</v>
      </c>
      <c r="D11" s="135" t="s">
        <v>92</v>
      </c>
      <c r="E11" s="135" t="s">
        <v>89</v>
      </c>
      <c r="F11" s="135" t="s">
        <v>76</v>
      </c>
      <c r="G11" s="135" t="s">
        <v>77</v>
      </c>
      <c r="H11" s="135" t="s">
        <v>90</v>
      </c>
      <c r="I11" s="135" t="s">
        <v>91</v>
      </c>
      <c r="J11" s="191"/>
    </row>
    <row r="12" spans="1:10" s="180" customFormat="1" x14ac:dyDescent="0.25">
      <c r="A12" s="175">
        <v>1</v>
      </c>
      <c r="B12" s="147">
        <v>2</v>
      </c>
      <c r="C12" s="147">
        <v>3</v>
      </c>
      <c r="D12" s="136">
        <v>4</v>
      </c>
      <c r="E12" s="136">
        <v>5</v>
      </c>
      <c r="F12" s="147">
        <v>6</v>
      </c>
      <c r="G12" s="147">
        <v>7</v>
      </c>
      <c r="H12" s="147">
        <v>8</v>
      </c>
      <c r="I12" s="147">
        <v>9</v>
      </c>
      <c r="J12" s="193"/>
    </row>
    <row r="13" spans="1:10" x14ac:dyDescent="0.25">
      <c r="A13" s="176"/>
      <c r="B13" s="178"/>
      <c r="C13" s="178"/>
      <c r="D13" s="184"/>
      <c r="E13" s="152"/>
      <c r="F13" s="178"/>
      <c r="G13" s="176"/>
      <c r="H13" s="176"/>
      <c r="I13" s="176"/>
    </row>
    <row r="14" spans="1:10" s="137" customFormat="1" x14ac:dyDescent="0.25">
      <c r="A14" s="171"/>
      <c r="B14" s="144"/>
      <c r="C14" s="181"/>
      <c r="D14" s="185" t="s">
        <v>99</v>
      </c>
      <c r="E14" s="153" t="s">
        <v>111</v>
      </c>
      <c r="F14" s="181"/>
      <c r="G14" s="169"/>
      <c r="H14" s="169"/>
      <c r="I14" s="145">
        <f>SUBTOTAL(9,I15:I49)</f>
        <v>0</v>
      </c>
      <c r="J14" s="169"/>
    </row>
    <row r="15" spans="1:10" s="133" customFormat="1" x14ac:dyDescent="0.25">
      <c r="A15" s="143"/>
      <c r="B15" s="138"/>
      <c r="C15" s="173"/>
      <c r="D15" s="186"/>
      <c r="E15" s="151" t="s">
        <v>97</v>
      </c>
      <c r="F15" s="173"/>
      <c r="G15" s="170"/>
      <c r="H15" s="170"/>
      <c r="I15" s="139">
        <f>SUBTOTAL(9,I16:I49)</f>
        <v>0</v>
      </c>
      <c r="J15" s="190"/>
    </row>
    <row r="16" spans="1:10" s="133" customFormat="1" ht="26.4" x14ac:dyDescent="0.25">
      <c r="A16" s="143">
        <v>1</v>
      </c>
      <c r="B16" s="138"/>
      <c r="C16" s="140" t="s">
        <v>94</v>
      </c>
      <c r="D16" s="214" t="s">
        <v>120</v>
      </c>
      <c r="E16" s="154" t="s">
        <v>332</v>
      </c>
      <c r="F16" s="140" t="s">
        <v>78</v>
      </c>
      <c r="G16" s="141">
        <v>1</v>
      </c>
      <c r="H16" s="142"/>
      <c r="I16" s="142">
        <f t="shared" ref="I16:I49" si="0">ROUND(G16*H16,2)</f>
        <v>0</v>
      </c>
      <c r="J16" s="190"/>
    </row>
    <row r="17" spans="1:10" s="133" customFormat="1" ht="26.4" x14ac:dyDescent="0.25">
      <c r="A17" s="143">
        <v>2</v>
      </c>
      <c r="B17" s="138"/>
      <c r="C17" s="140" t="s">
        <v>94</v>
      </c>
      <c r="D17" s="214" t="s">
        <v>120</v>
      </c>
      <c r="E17" s="154" t="s">
        <v>333</v>
      </c>
      <c r="F17" s="140" t="s">
        <v>78</v>
      </c>
      <c r="G17" s="141">
        <v>10</v>
      </c>
      <c r="H17" s="142"/>
      <c r="I17" s="142">
        <f t="shared" si="0"/>
        <v>0</v>
      </c>
      <c r="J17" s="190"/>
    </row>
    <row r="18" spans="1:10" s="133" customFormat="1" ht="26.4" x14ac:dyDescent="0.25">
      <c r="A18" s="143">
        <v>3</v>
      </c>
      <c r="B18" s="138"/>
      <c r="C18" s="140" t="s">
        <v>94</v>
      </c>
      <c r="D18" s="214" t="s">
        <v>120</v>
      </c>
      <c r="E18" s="154" t="s">
        <v>334</v>
      </c>
      <c r="F18" s="140" t="s">
        <v>78</v>
      </c>
      <c r="G18" s="141">
        <v>6</v>
      </c>
      <c r="H18" s="142"/>
      <c r="I18" s="142">
        <f t="shared" si="0"/>
        <v>0</v>
      </c>
      <c r="J18" s="190"/>
    </row>
    <row r="19" spans="1:10" s="133" customFormat="1" ht="26.4" x14ac:dyDescent="0.25">
      <c r="A19" s="143">
        <v>4</v>
      </c>
      <c r="B19" s="138"/>
      <c r="C19" s="140" t="s">
        <v>94</v>
      </c>
      <c r="D19" s="214" t="s">
        <v>120</v>
      </c>
      <c r="E19" s="154" t="s">
        <v>335</v>
      </c>
      <c r="F19" s="140" t="s">
        <v>78</v>
      </c>
      <c r="G19" s="141">
        <v>1</v>
      </c>
      <c r="H19" s="142"/>
      <c r="I19" s="142">
        <f t="shared" si="0"/>
        <v>0</v>
      </c>
      <c r="J19" s="190"/>
    </row>
    <row r="20" spans="1:10" s="133" customFormat="1" ht="26.4" x14ac:dyDescent="0.25">
      <c r="A20" s="143">
        <v>5</v>
      </c>
      <c r="B20" s="138"/>
      <c r="C20" s="140" t="s">
        <v>94</v>
      </c>
      <c r="D20" s="214" t="s">
        <v>120</v>
      </c>
      <c r="E20" s="154" t="s">
        <v>336</v>
      </c>
      <c r="F20" s="140" t="s">
        <v>78</v>
      </c>
      <c r="G20" s="141">
        <v>1</v>
      </c>
      <c r="H20" s="142"/>
      <c r="I20" s="142">
        <f t="shared" si="0"/>
        <v>0</v>
      </c>
      <c r="J20" s="190"/>
    </row>
    <row r="21" spans="1:10" s="133" customFormat="1" ht="26.4" x14ac:dyDescent="0.25">
      <c r="A21" s="143">
        <v>6</v>
      </c>
      <c r="B21" s="138"/>
      <c r="C21" s="140" t="s">
        <v>94</v>
      </c>
      <c r="D21" s="214" t="s">
        <v>120</v>
      </c>
      <c r="E21" s="154" t="s">
        <v>337</v>
      </c>
      <c r="F21" s="140" t="s">
        <v>78</v>
      </c>
      <c r="G21" s="141">
        <v>1</v>
      </c>
      <c r="H21" s="142"/>
      <c r="I21" s="142">
        <f t="shared" si="0"/>
        <v>0</v>
      </c>
      <c r="J21" s="190"/>
    </row>
    <row r="22" spans="1:10" s="133" customFormat="1" ht="26.4" x14ac:dyDescent="0.25">
      <c r="A22" s="143">
        <v>7</v>
      </c>
      <c r="B22" s="138"/>
      <c r="C22" s="140" t="s">
        <v>94</v>
      </c>
      <c r="D22" s="214" t="s">
        <v>120</v>
      </c>
      <c r="E22" s="154" t="s">
        <v>338</v>
      </c>
      <c r="F22" s="140" t="s">
        <v>78</v>
      </c>
      <c r="G22" s="141">
        <v>1</v>
      </c>
      <c r="H22" s="142"/>
      <c r="I22" s="142">
        <f t="shared" si="0"/>
        <v>0</v>
      </c>
      <c r="J22" s="190"/>
    </row>
    <row r="23" spans="1:10" s="133" customFormat="1" ht="52.8" x14ac:dyDescent="0.25">
      <c r="A23" s="143">
        <v>8</v>
      </c>
      <c r="B23" s="138"/>
      <c r="C23" s="140" t="s">
        <v>94</v>
      </c>
      <c r="D23" s="214" t="s">
        <v>120</v>
      </c>
      <c r="E23" s="154" t="s">
        <v>339</v>
      </c>
      <c r="F23" s="140" t="s">
        <v>78</v>
      </c>
      <c r="G23" s="141">
        <v>6</v>
      </c>
      <c r="H23" s="142"/>
      <c r="I23" s="142">
        <f t="shared" si="0"/>
        <v>0</v>
      </c>
      <c r="J23" s="190"/>
    </row>
    <row r="24" spans="1:10" s="133" customFormat="1" ht="26.4" x14ac:dyDescent="0.25">
      <c r="A24" s="143">
        <v>9</v>
      </c>
      <c r="B24" s="138"/>
      <c r="C24" s="140" t="s">
        <v>94</v>
      </c>
      <c r="D24" s="214" t="s">
        <v>120</v>
      </c>
      <c r="E24" s="154" t="s">
        <v>340</v>
      </c>
      <c r="F24" s="140" t="s">
        <v>78</v>
      </c>
      <c r="G24" s="141">
        <v>1</v>
      </c>
      <c r="H24" s="142"/>
      <c r="I24" s="142">
        <f t="shared" si="0"/>
        <v>0</v>
      </c>
      <c r="J24" s="190"/>
    </row>
    <row r="25" spans="1:10" s="133" customFormat="1" ht="26.4" x14ac:dyDescent="0.25">
      <c r="A25" s="143">
        <v>10</v>
      </c>
      <c r="B25" s="138"/>
      <c r="C25" s="140" t="s">
        <v>94</v>
      </c>
      <c r="D25" s="214" t="s">
        <v>120</v>
      </c>
      <c r="E25" s="154" t="s">
        <v>341</v>
      </c>
      <c r="F25" s="140" t="s">
        <v>78</v>
      </c>
      <c r="G25" s="141">
        <v>1</v>
      </c>
      <c r="H25" s="142"/>
      <c r="I25" s="142">
        <f t="shared" si="0"/>
        <v>0</v>
      </c>
      <c r="J25" s="190"/>
    </row>
    <row r="26" spans="1:10" s="133" customFormat="1" ht="26.4" x14ac:dyDescent="0.25">
      <c r="A26" s="143">
        <v>11</v>
      </c>
      <c r="B26" s="138"/>
      <c r="C26" s="140" t="s">
        <v>94</v>
      </c>
      <c r="D26" s="214" t="s">
        <v>120</v>
      </c>
      <c r="E26" s="154" t="s">
        <v>342</v>
      </c>
      <c r="F26" s="140" t="s">
        <v>78</v>
      </c>
      <c r="G26" s="141">
        <v>1</v>
      </c>
      <c r="H26" s="142"/>
      <c r="I26" s="142">
        <f t="shared" si="0"/>
        <v>0</v>
      </c>
      <c r="J26" s="190"/>
    </row>
    <row r="27" spans="1:10" s="133" customFormat="1" ht="52.8" x14ac:dyDescent="0.25">
      <c r="A27" s="143">
        <v>12</v>
      </c>
      <c r="B27" s="138"/>
      <c r="C27" s="140" t="s">
        <v>94</v>
      </c>
      <c r="D27" s="214" t="s">
        <v>120</v>
      </c>
      <c r="E27" s="154" t="s">
        <v>343</v>
      </c>
      <c r="F27" s="140" t="s">
        <v>78</v>
      </c>
      <c r="G27" s="141">
        <v>1</v>
      </c>
      <c r="H27" s="142"/>
      <c r="I27" s="142">
        <f t="shared" si="0"/>
        <v>0</v>
      </c>
      <c r="J27" s="190"/>
    </row>
    <row r="28" spans="1:10" s="133" customFormat="1" ht="26.4" x14ac:dyDescent="0.25">
      <c r="A28" s="143">
        <v>13</v>
      </c>
      <c r="B28" s="138"/>
      <c r="C28" s="140" t="s">
        <v>94</v>
      </c>
      <c r="D28" s="214" t="s">
        <v>120</v>
      </c>
      <c r="E28" s="154" t="s">
        <v>344</v>
      </c>
      <c r="F28" s="140" t="s">
        <v>78</v>
      </c>
      <c r="G28" s="141">
        <v>12</v>
      </c>
      <c r="H28" s="142"/>
      <c r="I28" s="142">
        <f t="shared" si="0"/>
        <v>0</v>
      </c>
      <c r="J28" s="190"/>
    </row>
    <row r="29" spans="1:10" s="133" customFormat="1" ht="26.4" x14ac:dyDescent="0.25">
      <c r="A29" s="143">
        <v>14</v>
      </c>
      <c r="B29" s="138"/>
      <c r="C29" s="140" t="s">
        <v>94</v>
      </c>
      <c r="D29" s="214" t="s">
        <v>120</v>
      </c>
      <c r="E29" s="154" t="s">
        <v>345</v>
      </c>
      <c r="F29" s="140" t="s">
        <v>78</v>
      </c>
      <c r="G29" s="141">
        <v>2</v>
      </c>
      <c r="H29" s="142"/>
      <c r="I29" s="142">
        <f t="shared" si="0"/>
        <v>0</v>
      </c>
      <c r="J29" s="190"/>
    </row>
    <row r="30" spans="1:10" s="133" customFormat="1" ht="26.4" x14ac:dyDescent="0.25">
      <c r="A30" s="143">
        <v>15</v>
      </c>
      <c r="B30" s="138"/>
      <c r="C30" s="140" t="s">
        <v>94</v>
      </c>
      <c r="D30" s="214" t="s">
        <v>120</v>
      </c>
      <c r="E30" s="154" t="s">
        <v>346</v>
      </c>
      <c r="F30" s="140" t="s">
        <v>78</v>
      </c>
      <c r="G30" s="141">
        <v>12</v>
      </c>
      <c r="H30" s="142"/>
      <c r="I30" s="142">
        <f t="shared" si="0"/>
        <v>0</v>
      </c>
      <c r="J30" s="190"/>
    </row>
    <row r="31" spans="1:10" s="133" customFormat="1" ht="26.4" x14ac:dyDescent="0.25">
      <c r="A31" s="143">
        <v>16</v>
      </c>
      <c r="B31" s="138"/>
      <c r="C31" s="140" t="s">
        <v>94</v>
      </c>
      <c r="D31" s="214" t="s">
        <v>120</v>
      </c>
      <c r="E31" s="154" t="s">
        <v>347</v>
      </c>
      <c r="F31" s="140" t="s">
        <v>78</v>
      </c>
      <c r="G31" s="141">
        <v>1</v>
      </c>
      <c r="H31" s="142"/>
      <c r="I31" s="142">
        <f t="shared" si="0"/>
        <v>0</v>
      </c>
      <c r="J31" s="190"/>
    </row>
    <row r="32" spans="1:10" s="133" customFormat="1" ht="26.4" x14ac:dyDescent="0.25">
      <c r="A32" s="143">
        <v>17</v>
      </c>
      <c r="B32" s="138"/>
      <c r="C32" s="140" t="s">
        <v>94</v>
      </c>
      <c r="D32" s="214" t="s">
        <v>120</v>
      </c>
      <c r="E32" s="154" t="s">
        <v>348</v>
      </c>
      <c r="F32" s="140" t="s">
        <v>78</v>
      </c>
      <c r="G32" s="141">
        <v>1</v>
      </c>
      <c r="H32" s="142"/>
      <c r="I32" s="142">
        <f t="shared" si="0"/>
        <v>0</v>
      </c>
      <c r="J32" s="190"/>
    </row>
    <row r="33" spans="1:10" s="133" customFormat="1" ht="26.4" x14ac:dyDescent="0.25">
      <c r="A33" s="143">
        <v>18</v>
      </c>
      <c r="B33" s="138"/>
      <c r="C33" s="140" t="s">
        <v>94</v>
      </c>
      <c r="D33" s="214" t="s">
        <v>120</v>
      </c>
      <c r="E33" s="154" t="s">
        <v>349</v>
      </c>
      <c r="F33" s="140" t="s">
        <v>78</v>
      </c>
      <c r="G33" s="141">
        <v>12</v>
      </c>
      <c r="H33" s="142"/>
      <c r="I33" s="142">
        <f t="shared" si="0"/>
        <v>0</v>
      </c>
      <c r="J33" s="190"/>
    </row>
    <row r="34" spans="1:10" s="133" customFormat="1" ht="66" x14ac:dyDescent="0.25">
      <c r="A34" s="143">
        <v>19</v>
      </c>
      <c r="B34" s="138"/>
      <c r="C34" s="140" t="s">
        <v>94</v>
      </c>
      <c r="D34" s="214" t="s">
        <v>120</v>
      </c>
      <c r="E34" s="154" t="s">
        <v>350</v>
      </c>
      <c r="F34" s="140" t="s">
        <v>78</v>
      </c>
      <c r="G34" s="141">
        <v>1</v>
      </c>
      <c r="H34" s="142"/>
      <c r="I34" s="142">
        <f t="shared" si="0"/>
        <v>0</v>
      </c>
      <c r="J34" s="190"/>
    </row>
    <row r="35" spans="1:10" s="133" customFormat="1" ht="92.4" x14ac:dyDescent="0.25">
      <c r="A35" s="143">
        <v>20</v>
      </c>
      <c r="B35" s="138"/>
      <c r="C35" s="140" t="s">
        <v>94</v>
      </c>
      <c r="D35" s="214" t="s">
        <v>120</v>
      </c>
      <c r="E35" s="154" t="s">
        <v>351</v>
      </c>
      <c r="F35" s="140" t="s">
        <v>78</v>
      </c>
      <c r="G35" s="141">
        <v>6</v>
      </c>
      <c r="H35" s="142"/>
      <c r="I35" s="142">
        <f t="shared" si="0"/>
        <v>0</v>
      </c>
      <c r="J35" s="190"/>
    </row>
    <row r="36" spans="1:10" s="133" customFormat="1" ht="26.4" x14ac:dyDescent="0.25">
      <c r="A36" s="143">
        <v>21</v>
      </c>
      <c r="B36" s="138"/>
      <c r="C36" s="140" t="s">
        <v>94</v>
      </c>
      <c r="D36" s="214" t="s">
        <v>120</v>
      </c>
      <c r="E36" s="154" t="s">
        <v>352</v>
      </c>
      <c r="F36" s="140" t="s">
        <v>78</v>
      </c>
      <c r="G36" s="141">
        <v>6</v>
      </c>
      <c r="H36" s="142"/>
      <c r="I36" s="142">
        <f t="shared" si="0"/>
        <v>0</v>
      </c>
      <c r="J36" s="190"/>
    </row>
    <row r="37" spans="1:10" s="133" customFormat="1" ht="26.4" x14ac:dyDescent="0.25">
      <c r="A37" s="143">
        <v>22</v>
      </c>
      <c r="B37" s="138"/>
      <c r="C37" s="140" t="s">
        <v>94</v>
      </c>
      <c r="D37" s="214" t="s">
        <v>120</v>
      </c>
      <c r="E37" s="154" t="s">
        <v>353</v>
      </c>
      <c r="F37" s="140" t="s">
        <v>78</v>
      </c>
      <c r="G37" s="141">
        <v>12</v>
      </c>
      <c r="H37" s="142"/>
      <c r="I37" s="142">
        <f t="shared" si="0"/>
        <v>0</v>
      </c>
      <c r="J37" s="190"/>
    </row>
    <row r="38" spans="1:10" s="133" customFormat="1" ht="26.4" x14ac:dyDescent="0.25">
      <c r="A38" s="143">
        <v>23</v>
      </c>
      <c r="B38" s="138"/>
      <c r="C38" s="140" t="s">
        <v>94</v>
      </c>
      <c r="D38" s="214" t="s">
        <v>120</v>
      </c>
      <c r="E38" s="154" t="s">
        <v>354</v>
      </c>
      <c r="F38" s="140" t="s">
        <v>78</v>
      </c>
      <c r="G38" s="141">
        <v>12</v>
      </c>
      <c r="H38" s="142"/>
      <c r="I38" s="142">
        <f t="shared" si="0"/>
        <v>0</v>
      </c>
      <c r="J38" s="190"/>
    </row>
    <row r="39" spans="1:10" s="133" customFormat="1" ht="26.4" x14ac:dyDescent="0.25">
      <c r="A39" s="143">
        <v>24</v>
      </c>
      <c r="B39" s="138"/>
      <c r="C39" s="140" t="s">
        <v>94</v>
      </c>
      <c r="D39" s="214" t="s">
        <v>120</v>
      </c>
      <c r="E39" s="154" t="s">
        <v>355</v>
      </c>
      <c r="F39" s="140" t="s">
        <v>78</v>
      </c>
      <c r="G39" s="141">
        <v>1</v>
      </c>
      <c r="H39" s="142"/>
      <c r="I39" s="142">
        <f t="shared" si="0"/>
        <v>0</v>
      </c>
      <c r="J39" s="190"/>
    </row>
    <row r="40" spans="1:10" s="133" customFormat="1" ht="26.4" x14ac:dyDescent="0.25">
      <c r="A40" s="143">
        <v>25</v>
      </c>
      <c r="B40" s="138"/>
      <c r="C40" s="140" t="s">
        <v>94</v>
      </c>
      <c r="D40" s="214" t="s">
        <v>120</v>
      </c>
      <c r="E40" s="154" t="s">
        <v>356</v>
      </c>
      <c r="F40" s="140" t="s">
        <v>78</v>
      </c>
      <c r="G40" s="141">
        <v>1</v>
      </c>
      <c r="H40" s="142"/>
      <c r="I40" s="142">
        <f t="shared" si="0"/>
        <v>0</v>
      </c>
      <c r="J40" s="190"/>
    </row>
    <row r="41" spans="1:10" s="133" customFormat="1" ht="26.4" x14ac:dyDescent="0.25">
      <c r="A41" s="143">
        <v>26</v>
      </c>
      <c r="B41" s="138"/>
      <c r="C41" s="140" t="s">
        <v>94</v>
      </c>
      <c r="D41" s="214" t="s">
        <v>120</v>
      </c>
      <c r="E41" s="154" t="s">
        <v>357</v>
      </c>
      <c r="F41" s="140" t="s">
        <v>78</v>
      </c>
      <c r="G41" s="141">
        <v>1</v>
      </c>
      <c r="H41" s="142"/>
      <c r="I41" s="142">
        <f t="shared" si="0"/>
        <v>0</v>
      </c>
      <c r="J41" s="190"/>
    </row>
    <row r="42" spans="1:10" s="133" customFormat="1" ht="39.6" x14ac:dyDescent="0.25">
      <c r="A42" s="143">
        <v>27</v>
      </c>
      <c r="B42" s="138"/>
      <c r="C42" s="140" t="s">
        <v>94</v>
      </c>
      <c r="D42" s="214" t="s">
        <v>120</v>
      </c>
      <c r="E42" s="154" t="s">
        <v>358</v>
      </c>
      <c r="F42" s="140" t="s">
        <v>78</v>
      </c>
      <c r="G42" s="141">
        <v>12</v>
      </c>
      <c r="H42" s="142"/>
      <c r="I42" s="142">
        <f t="shared" si="0"/>
        <v>0</v>
      </c>
      <c r="J42" s="190"/>
    </row>
    <row r="43" spans="1:10" s="133" customFormat="1" ht="26.4" x14ac:dyDescent="0.25">
      <c r="A43" s="143">
        <v>28</v>
      </c>
      <c r="B43" s="138"/>
      <c r="C43" s="140" t="s">
        <v>94</v>
      </c>
      <c r="D43" s="214" t="s">
        <v>120</v>
      </c>
      <c r="E43" s="154" t="s">
        <v>359</v>
      </c>
      <c r="F43" s="140" t="s">
        <v>78</v>
      </c>
      <c r="G43" s="141">
        <v>12</v>
      </c>
      <c r="H43" s="142"/>
      <c r="I43" s="142">
        <f t="shared" si="0"/>
        <v>0</v>
      </c>
      <c r="J43" s="190"/>
    </row>
    <row r="44" spans="1:10" s="133" customFormat="1" ht="26.4" x14ac:dyDescent="0.25">
      <c r="A44" s="143">
        <v>29</v>
      </c>
      <c r="B44" s="138"/>
      <c r="C44" s="140" t="s">
        <v>94</v>
      </c>
      <c r="D44" s="214" t="s">
        <v>120</v>
      </c>
      <c r="E44" s="154" t="s">
        <v>360</v>
      </c>
      <c r="F44" s="140" t="s">
        <v>78</v>
      </c>
      <c r="G44" s="141">
        <v>6</v>
      </c>
      <c r="H44" s="142"/>
      <c r="I44" s="142">
        <f t="shared" si="0"/>
        <v>0</v>
      </c>
      <c r="J44" s="190"/>
    </row>
    <row r="45" spans="1:10" s="133" customFormat="1" ht="26.4" x14ac:dyDescent="0.25">
      <c r="A45" s="143">
        <v>30</v>
      </c>
      <c r="B45" s="138"/>
      <c r="C45" s="140" t="s">
        <v>94</v>
      </c>
      <c r="D45" s="214" t="s">
        <v>120</v>
      </c>
      <c r="E45" s="154" t="s">
        <v>224</v>
      </c>
      <c r="F45" s="140" t="s">
        <v>78</v>
      </c>
      <c r="G45" s="141">
        <v>3</v>
      </c>
      <c r="H45" s="142"/>
      <c r="I45" s="142">
        <f t="shared" si="0"/>
        <v>0</v>
      </c>
      <c r="J45" s="190"/>
    </row>
    <row r="46" spans="1:10" s="133" customFormat="1" ht="118.8" x14ac:dyDescent="0.25">
      <c r="A46" s="143">
        <v>31</v>
      </c>
      <c r="B46" s="138"/>
      <c r="C46" s="140" t="s">
        <v>94</v>
      </c>
      <c r="D46" s="214" t="s">
        <v>120</v>
      </c>
      <c r="E46" s="154" t="s">
        <v>361</v>
      </c>
      <c r="F46" s="140" t="s">
        <v>78</v>
      </c>
      <c r="G46" s="141">
        <v>1</v>
      </c>
      <c r="H46" s="142"/>
      <c r="I46" s="142">
        <f t="shared" si="0"/>
        <v>0</v>
      </c>
      <c r="J46" s="190"/>
    </row>
    <row r="47" spans="1:10" s="133" customFormat="1" ht="39.6" x14ac:dyDescent="0.25">
      <c r="A47" s="143">
        <v>32</v>
      </c>
      <c r="B47" s="138"/>
      <c r="C47" s="140" t="s">
        <v>94</v>
      </c>
      <c r="D47" s="148" t="s">
        <v>310</v>
      </c>
      <c r="E47" s="155" t="s">
        <v>311</v>
      </c>
      <c r="F47" s="140" t="s">
        <v>78</v>
      </c>
      <c r="G47" s="141">
        <v>1</v>
      </c>
      <c r="H47" s="142"/>
      <c r="I47" s="142">
        <f t="shared" si="0"/>
        <v>0</v>
      </c>
      <c r="J47" s="190"/>
    </row>
    <row r="48" spans="1:10" s="133" customFormat="1" ht="26.4" x14ac:dyDescent="0.25">
      <c r="A48" s="143">
        <v>33</v>
      </c>
      <c r="B48" s="138"/>
      <c r="C48" s="140" t="s">
        <v>94</v>
      </c>
      <c r="D48" s="148" t="s">
        <v>312</v>
      </c>
      <c r="E48" s="155" t="s">
        <v>313</v>
      </c>
      <c r="F48" s="140" t="s">
        <v>78</v>
      </c>
      <c r="G48" s="141">
        <v>1</v>
      </c>
      <c r="H48" s="142"/>
      <c r="I48" s="142">
        <f t="shared" si="0"/>
        <v>0</v>
      </c>
      <c r="J48" s="190"/>
    </row>
    <row r="49" spans="1:10" s="133" customFormat="1" ht="26.4" x14ac:dyDescent="0.25">
      <c r="A49" s="143">
        <v>34</v>
      </c>
      <c r="B49" s="138"/>
      <c r="C49" s="140" t="s">
        <v>94</v>
      </c>
      <c r="D49" s="148" t="s">
        <v>314</v>
      </c>
      <c r="E49" s="155" t="s">
        <v>315</v>
      </c>
      <c r="F49" s="140" t="s">
        <v>78</v>
      </c>
      <c r="G49" s="141">
        <v>4</v>
      </c>
      <c r="H49" s="142"/>
      <c r="I49" s="142">
        <f t="shared" si="0"/>
        <v>0</v>
      </c>
      <c r="J49" s="190"/>
    </row>
    <row r="50" spans="1:10" x14ac:dyDescent="0.25">
      <c r="A50" s="172"/>
      <c r="B50" s="179"/>
      <c r="C50" s="179"/>
      <c r="D50" s="187"/>
      <c r="E50" s="156" t="s">
        <v>93</v>
      </c>
      <c r="F50" s="179"/>
      <c r="G50" s="189"/>
      <c r="H50" s="189"/>
      <c r="I50" s="146">
        <f>SUBTOTAL(9,I14:I49)</f>
        <v>0</v>
      </c>
      <c r="J50" s="189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7B58-4EA0-43A6-8F10-AA6B0B094620}">
  <sheetPr>
    <pageSetUpPr fitToPage="1"/>
  </sheetPr>
  <dimension ref="A1:J28"/>
  <sheetViews>
    <sheetView showGridLines="0" zoomScale="70" zoomScaleNormal="70" workbookViewId="0">
      <selection activeCell="H16" sqref="H16"/>
    </sheetView>
  </sheetViews>
  <sheetFormatPr defaultColWidth="9.109375" defaultRowHeight="13.2" x14ac:dyDescent="0.25"/>
  <cols>
    <col min="1" max="1" width="5.5546875" style="177" customWidth="1"/>
    <col min="2" max="2" width="4.44140625" style="180" customWidth="1"/>
    <col min="3" max="3" width="6" style="180" customWidth="1"/>
    <col min="4" max="4" width="12.6640625" style="188" customWidth="1"/>
    <col min="5" max="5" width="94.33203125" style="157" customWidth="1"/>
    <col min="6" max="6" width="7.6640625" style="180" customWidth="1"/>
    <col min="7" max="7" width="9.88671875" style="177" customWidth="1"/>
    <col min="8" max="8" width="13.109375" style="177" customWidth="1"/>
    <col min="9" max="9" width="15.5546875" style="177" customWidth="1"/>
    <col min="10" max="10" width="9.109375" style="177"/>
    <col min="11" max="16384" width="9.109375" style="80"/>
  </cols>
  <sheetData>
    <row r="1" spans="1:10" s="168" customFormat="1" ht="17.399999999999999" x14ac:dyDescent="0.25">
      <c r="A1" s="194" t="s">
        <v>95</v>
      </c>
      <c r="B1" s="195"/>
      <c r="C1" s="195"/>
      <c r="D1" s="182"/>
      <c r="E1" s="182"/>
      <c r="F1" s="195"/>
      <c r="G1" s="195"/>
      <c r="H1" s="195"/>
      <c r="I1" s="195"/>
    </row>
    <row r="2" spans="1:10" s="168" customFormat="1" x14ac:dyDescent="0.25">
      <c r="A2" s="196" t="s">
        <v>62</v>
      </c>
      <c r="B2" s="195"/>
      <c r="C2" s="134" t="s">
        <v>112</v>
      </c>
      <c r="D2" s="183"/>
      <c r="E2" s="183"/>
      <c r="F2" s="195"/>
      <c r="G2" s="195"/>
      <c r="H2" s="195"/>
      <c r="I2" s="195"/>
    </row>
    <row r="3" spans="1:10" s="168" customFormat="1" x14ac:dyDescent="0.25">
      <c r="A3" s="196" t="s">
        <v>63</v>
      </c>
      <c r="B3" s="195"/>
      <c r="C3" s="211" t="str">
        <f>'Krycí list'!E7</f>
        <v>Základní škola Ivanovice na Hané, okres Vyškov
Tyršova 218/4, 683 23 Ivanovice na Hané</v>
      </c>
      <c r="D3" s="212"/>
      <c r="E3" s="212"/>
      <c r="F3" s="195"/>
      <c r="G3" s="195"/>
      <c r="H3" s="195"/>
      <c r="I3" s="134"/>
    </row>
    <row r="4" spans="1:10" s="168" customFormat="1" x14ac:dyDescent="0.25">
      <c r="A4" s="196" t="s">
        <v>64</v>
      </c>
      <c r="B4" s="195"/>
      <c r="C4" s="134" t="str">
        <f>'Krycí list'!E9</f>
        <v>NEOCENĚNÝ SOUPIS PRACÍ A DODÁVEK A SLUŽEB</v>
      </c>
      <c r="D4" s="183"/>
      <c r="E4" s="183"/>
      <c r="F4" s="195"/>
      <c r="G4" s="195"/>
      <c r="H4" s="195"/>
      <c r="I4" s="134"/>
    </row>
    <row r="5" spans="1:10" s="168" customFormat="1" x14ac:dyDescent="0.25">
      <c r="A5" s="195" t="s">
        <v>72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0" s="168" customFormat="1" x14ac:dyDescent="0.25">
      <c r="A6" s="195"/>
      <c r="B6" s="195"/>
      <c r="C6" s="134"/>
      <c r="D6" s="183"/>
      <c r="E6" s="183"/>
      <c r="F6" s="195"/>
      <c r="G6" s="195"/>
      <c r="H6" s="195"/>
      <c r="I6" s="134"/>
    </row>
    <row r="7" spans="1:10" s="168" customFormat="1" x14ac:dyDescent="0.25">
      <c r="A7" s="195" t="s">
        <v>66</v>
      </c>
      <c r="B7" s="195"/>
      <c r="C7" s="211" t="str">
        <f>'Krycí list'!E26</f>
        <v>Základní škola Ivanovice na Hané, okres Vyškov</v>
      </c>
      <c r="D7" s="212"/>
      <c r="E7" s="212"/>
      <c r="F7" s="195"/>
      <c r="G7" s="195"/>
      <c r="H7" s="195"/>
      <c r="I7" s="134"/>
    </row>
    <row r="8" spans="1:10" s="168" customFormat="1" x14ac:dyDescent="0.25">
      <c r="A8" s="195" t="s">
        <v>67</v>
      </c>
      <c r="B8" s="195"/>
      <c r="C8" s="211" t="str">
        <f>'Krycí list'!E28</f>
        <v xml:space="preserve"> </v>
      </c>
      <c r="D8" s="212"/>
      <c r="E8" s="183"/>
      <c r="F8" s="195"/>
      <c r="G8" s="195"/>
      <c r="H8" s="195"/>
      <c r="I8" s="134"/>
    </row>
    <row r="9" spans="1:10" s="168" customFormat="1" x14ac:dyDescent="0.25">
      <c r="A9" s="195" t="s">
        <v>68</v>
      </c>
      <c r="B9" s="195"/>
      <c r="C9" s="213" t="str">
        <f>'Krycí list'!O31</f>
        <v>09/2023</v>
      </c>
      <c r="D9" s="212"/>
      <c r="E9" s="183"/>
      <c r="F9" s="195"/>
      <c r="G9" s="195"/>
      <c r="H9" s="195"/>
      <c r="I9" s="134"/>
    </row>
    <row r="10" spans="1:10" s="168" customFormat="1" x14ac:dyDescent="0.25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0" s="192" customFormat="1" ht="50.25" customHeight="1" x14ac:dyDescent="0.25">
      <c r="A11" s="174" t="s">
        <v>73</v>
      </c>
      <c r="B11" s="135" t="s">
        <v>74</v>
      </c>
      <c r="C11" s="135" t="s">
        <v>75</v>
      </c>
      <c r="D11" s="135" t="s">
        <v>92</v>
      </c>
      <c r="E11" s="135" t="s">
        <v>89</v>
      </c>
      <c r="F11" s="135" t="s">
        <v>76</v>
      </c>
      <c r="G11" s="135" t="s">
        <v>77</v>
      </c>
      <c r="H11" s="135" t="s">
        <v>90</v>
      </c>
      <c r="I11" s="135" t="s">
        <v>91</v>
      </c>
      <c r="J11" s="191"/>
    </row>
    <row r="12" spans="1:10" s="180" customFormat="1" x14ac:dyDescent="0.25">
      <c r="A12" s="175">
        <v>1</v>
      </c>
      <c r="B12" s="147">
        <v>2</v>
      </c>
      <c r="C12" s="147">
        <v>3</v>
      </c>
      <c r="D12" s="136">
        <v>4</v>
      </c>
      <c r="E12" s="136">
        <v>5</v>
      </c>
      <c r="F12" s="147">
        <v>6</v>
      </c>
      <c r="G12" s="147">
        <v>7</v>
      </c>
      <c r="H12" s="147">
        <v>8</v>
      </c>
      <c r="I12" s="147">
        <v>9</v>
      </c>
      <c r="J12" s="193"/>
    </row>
    <row r="13" spans="1:10" x14ac:dyDescent="0.25">
      <c r="A13" s="176"/>
      <c r="B13" s="178"/>
      <c r="C13" s="178"/>
      <c r="D13" s="184"/>
      <c r="E13" s="152"/>
      <c r="F13" s="178"/>
      <c r="G13" s="176"/>
      <c r="H13" s="176"/>
      <c r="I13" s="176"/>
    </row>
    <row r="14" spans="1:10" s="137" customFormat="1" x14ac:dyDescent="0.25">
      <c r="A14" s="171"/>
      <c r="B14" s="144"/>
      <c r="C14" s="181"/>
      <c r="D14" s="185" t="s">
        <v>99</v>
      </c>
      <c r="E14" s="153" t="s">
        <v>113</v>
      </c>
      <c r="F14" s="181"/>
      <c r="G14" s="169"/>
      <c r="H14" s="169"/>
      <c r="I14" s="145">
        <f>SUBTOTAL(9,I15:I27)</f>
        <v>0</v>
      </c>
      <c r="J14" s="169"/>
    </row>
    <row r="15" spans="1:10" s="133" customFormat="1" x14ac:dyDescent="0.25">
      <c r="A15" s="143"/>
      <c r="B15" s="138"/>
      <c r="C15" s="173"/>
      <c r="D15" s="186"/>
      <c r="E15" s="151" t="s">
        <v>97</v>
      </c>
      <c r="F15" s="173"/>
      <c r="G15" s="170"/>
      <c r="H15" s="170"/>
      <c r="I15" s="139">
        <f>SUBTOTAL(9,I16:I27)</f>
        <v>0</v>
      </c>
      <c r="J15" s="190"/>
    </row>
    <row r="16" spans="1:10" s="133" customFormat="1" ht="26.4" x14ac:dyDescent="0.25">
      <c r="A16" s="143">
        <v>1</v>
      </c>
      <c r="B16" s="138"/>
      <c r="C16" s="140" t="s">
        <v>94</v>
      </c>
      <c r="D16" s="148" t="s">
        <v>316</v>
      </c>
      <c r="E16" s="155" t="s">
        <v>317</v>
      </c>
      <c r="F16" s="140" t="s">
        <v>78</v>
      </c>
      <c r="G16" s="141">
        <v>1</v>
      </c>
      <c r="H16" s="142"/>
      <c r="I16" s="142">
        <f t="shared" ref="I16:I27" si="0">ROUND(G16*H16,2)</f>
        <v>0</v>
      </c>
      <c r="J16" s="190"/>
    </row>
    <row r="17" spans="1:10" s="133" customFormat="1" ht="39.6" x14ac:dyDescent="0.25">
      <c r="A17" s="143">
        <v>2</v>
      </c>
      <c r="B17" s="138"/>
      <c r="C17" s="140" t="s">
        <v>94</v>
      </c>
      <c r="D17" s="148" t="s">
        <v>318</v>
      </c>
      <c r="E17" s="155" t="s">
        <v>319</v>
      </c>
      <c r="F17" s="140" t="s">
        <v>78</v>
      </c>
      <c r="G17" s="141">
        <v>1</v>
      </c>
      <c r="H17" s="142"/>
      <c r="I17" s="142">
        <f t="shared" si="0"/>
        <v>0</v>
      </c>
      <c r="J17" s="190"/>
    </row>
    <row r="18" spans="1:10" s="133" customFormat="1" ht="39.6" x14ac:dyDescent="0.25">
      <c r="A18" s="143">
        <v>3</v>
      </c>
      <c r="B18" s="138"/>
      <c r="C18" s="140" t="s">
        <v>94</v>
      </c>
      <c r="D18" s="148" t="s">
        <v>318</v>
      </c>
      <c r="E18" s="155" t="s">
        <v>320</v>
      </c>
      <c r="F18" s="140" t="s">
        <v>78</v>
      </c>
      <c r="G18" s="141">
        <v>1</v>
      </c>
      <c r="H18" s="142"/>
      <c r="I18" s="142">
        <f t="shared" si="0"/>
        <v>0</v>
      </c>
      <c r="J18" s="190"/>
    </row>
    <row r="19" spans="1:10" s="133" customFormat="1" ht="39.6" x14ac:dyDescent="0.25">
      <c r="A19" s="143">
        <v>4</v>
      </c>
      <c r="B19" s="138"/>
      <c r="C19" s="140" t="s">
        <v>94</v>
      </c>
      <c r="D19" s="148" t="s">
        <v>318</v>
      </c>
      <c r="E19" s="155" t="s">
        <v>321</v>
      </c>
      <c r="F19" s="140" t="s">
        <v>78</v>
      </c>
      <c r="G19" s="141">
        <v>1</v>
      </c>
      <c r="H19" s="142"/>
      <c r="I19" s="142">
        <f t="shared" si="0"/>
        <v>0</v>
      </c>
      <c r="J19" s="190"/>
    </row>
    <row r="20" spans="1:10" s="133" customFormat="1" ht="26.4" x14ac:dyDescent="0.25">
      <c r="A20" s="143">
        <v>5</v>
      </c>
      <c r="B20" s="138"/>
      <c r="C20" s="140" t="s">
        <v>94</v>
      </c>
      <c r="D20" s="148" t="s">
        <v>322</v>
      </c>
      <c r="E20" s="155" t="s">
        <v>323</v>
      </c>
      <c r="F20" s="140" t="s">
        <v>78</v>
      </c>
      <c r="G20" s="141">
        <v>1</v>
      </c>
      <c r="H20" s="142"/>
      <c r="I20" s="142">
        <f t="shared" si="0"/>
        <v>0</v>
      </c>
      <c r="J20" s="190"/>
    </row>
    <row r="21" spans="1:10" s="133" customFormat="1" ht="39.6" x14ac:dyDescent="0.25">
      <c r="A21" s="143">
        <v>6</v>
      </c>
      <c r="B21" s="138"/>
      <c r="C21" s="140" t="s">
        <v>94</v>
      </c>
      <c r="D21" s="148" t="s">
        <v>310</v>
      </c>
      <c r="E21" s="155" t="s">
        <v>311</v>
      </c>
      <c r="F21" s="140" t="s">
        <v>78</v>
      </c>
      <c r="G21" s="141">
        <v>1</v>
      </c>
      <c r="H21" s="142"/>
      <c r="I21" s="142">
        <f t="shared" si="0"/>
        <v>0</v>
      </c>
      <c r="J21" s="190"/>
    </row>
    <row r="22" spans="1:10" s="133" customFormat="1" ht="26.4" x14ac:dyDescent="0.25">
      <c r="A22" s="143">
        <v>7</v>
      </c>
      <c r="B22" s="138"/>
      <c r="C22" s="140" t="s">
        <v>94</v>
      </c>
      <c r="D22" s="148" t="s">
        <v>312</v>
      </c>
      <c r="E22" s="155" t="s">
        <v>313</v>
      </c>
      <c r="F22" s="140" t="s">
        <v>78</v>
      </c>
      <c r="G22" s="141">
        <v>1</v>
      </c>
      <c r="H22" s="142"/>
      <c r="I22" s="142">
        <f t="shared" si="0"/>
        <v>0</v>
      </c>
      <c r="J22" s="190"/>
    </row>
    <row r="23" spans="1:10" s="133" customFormat="1" ht="26.4" x14ac:dyDescent="0.25">
      <c r="A23" s="143">
        <v>8</v>
      </c>
      <c r="B23" s="138"/>
      <c r="C23" s="140" t="s">
        <v>94</v>
      </c>
      <c r="D23" s="148" t="s">
        <v>314</v>
      </c>
      <c r="E23" s="155" t="s">
        <v>315</v>
      </c>
      <c r="F23" s="140" t="s">
        <v>78</v>
      </c>
      <c r="G23" s="141">
        <v>4</v>
      </c>
      <c r="H23" s="142"/>
      <c r="I23" s="142">
        <f t="shared" si="0"/>
        <v>0</v>
      </c>
      <c r="J23" s="190"/>
    </row>
    <row r="24" spans="1:10" s="133" customFormat="1" ht="26.4" x14ac:dyDescent="0.25">
      <c r="A24" s="143">
        <v>9</v>
      </c>
      <c r="B24" s="138"/>
      <c r="C24" s="140" t="s">
        <v>94</v>
      </c>
      <c r="D24" s="148" t="s">
        <v>324</v>
      </c>
      <c r="E24" s="155" t="s">
        <v>325</v>
      </c>
      <c r="F24" s="140" t="s">
        <v>78</v>
      </c>
      <c r="G24" s="141">
        <v>5</v>
      </c>
      <c r="H24" s="142"/>
      <c r="I24" s="142">
        <f t="shared" si="0"/>
        <v>0</v>
      </c>
      <c r="J24" s="190"/>
    </row>
    <row r="25" spans="1:10" s="133" customFormat="1" ht="39.6" x14ac:dyDescent="0.25">
      <c r="A25" s="143">
        <v>10</v>
      </c>
      <c r="B25" s="138"/>
      <c r="C25" s="140" t="s">
        <v>94</v>
      </c>
      <c r="D25" s="148" t="s">
        <v>326</v>
      </c>
      <c r="E25" s="155" t="s">
        <v>327</v>
      </c>
      <c r="F25" s="140" t="s">
        <v>78</v>
      </c>
      <c r="G25" s="141">
        <v>1</v>
      </c>
      <c r="H25" s="142"/>
      <c r="I25" s="142">
        <f t="shared" si="0"/>
        <v>0</v>
      </c>
      <c r="J25" s="190"/>
    </row>
    <row r="26" spans="1:10" s="133" customFormat="1" ht="26.4" x14ac:dyDescent="0.25">
      <c r="A26" s="143">
        <v>11</v>
      </c>
      <c r="B26" s="138"/>
      <c r="C26" s="140" t="s">
        <v>94</v>
      </c>
      <c r="D26" s="148" t="s">
        <v>328</v>
      </c>
      <c r="E26" s="154" t="s">
        <v>329</v>
      </c>
      <c r="F26" s="140" t="s">
        <v>78</v>
      </c>
      <c r="G26" s="141">
        <v>1</v>
      </c>
      <c r="H26" s="142"/>
      <c r="I26" s="142">
        <f t="shared" si="0"/>
        <v>0</v>
      </c>
      <c r="J26" s="190"/>
    </row>
    <row r="27" spans="1:10" s="133" customFormat="1" x14ac:dyDescent="0.25">
      <c r="A27" s="143">
        <v>12</v>
      </c>
      <c r="B27" s="138"/>
      <c r="C27" s="140" t="s">
        <v>94</v>
      </c>
      <c r="D27" s="214" t="s">
        <v>330</v>
      </c>
      <c r="E27" s="154" t="s">
        <v>331</v>
      </c>
      <c r="F27" s="140" t="s">
        <v>78</v>
      </c>
      <c r="G27" s="141">
        <v>1</v>
      </c>
      <c r="H27" s="142"/>
      <c r="I27" s="142">
        <f t="shared" si="0"/>
        <v>0</v>
      </c>
      <c r="J27" s="190"/>
    </row>
    <row r="28" spans="1:10" x14ac:dyDescent="0.25">
      <c r="A28" s="172"/>
      <c r="B28" s="179"/>
      <c r="C28" s="179"/>
      <c r="D28" s="187"/>
      <c r="E28" s="156" t="s">
        <v>93</v>
      </c>
      <c r="F28" s="179"/>
      <c r="G28" s="189"/>
      <c r="H28" s="189"/>
      <c r="I28" s="146">
        <f>SUBTOTAL(9,I14:I27)</f>
        <v>0</v>
      </c>
      <c r="J28" s="189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01CE-D937-4062-A832-E13DE45DD4D4}">
  <sheetPr>
    <pageSetUpPr fitToPage="1"/>
  </sheetPr>
  <dimension ref="A1:J75"/>
  <sheetViews>
    <sheetView showGridLines="0" zoomScale="70" zoomScaleNormal="70" workbookViewId="0">
      <selection activeCell="H16" sqref="H16"/>
    </sheetView>
  </sheetViews>
  <sheetFormatPr defaultColWidth="9.109375" defaultRowHeight="13.2" x14ac:dyDescent="0.25"/>
  <cols>
    <col min="1" max="1" width="5.5546875" style="177" customWidth="1"/>
    <col min="2" max="2" width="4.44140625" style="180" customWidth="1"/>
    <col min="3" max="3" width="6" style="180" customWidth="1"/>
    <col min="4" max="4" width="12.6640625" style="188" customWidth="1"/>
    <col min="5" max="5" width="94.33203125" style="157" customWidth="1"/>
    <col min="6" max="6" width="7.6640625" style="180" customWidth="1"/>
    <col min="7" max="7" width="9.88671875" style="177" customWidth="1"/>
    <col min="8" max="8" width="13.109375" style="177" customWidth="1"/>
    <col min="9" max="9" width="15.5546875" style="177" customWidth="1"/>
    <col min="10" max="10" width="9.109375" style="177"/>
    <col min="11" max="16384" width="9.109375" style="80"/>
  </cols>
  <sheetData>
    <row r="1" spans="1:10" s="168" customFormat="1" ht="17.399999999999999" x14ac:dyDescent="0.25">
      <c r="A1" s="194" t="s">
        <v>95</v>
      </c>
      <c r="B1" s="195"/>
      <c r="C1" s="195"/>
      <c r="D1" s="182"/>
      <c r="E1" s="182"/>
      <c r="F1" s="195"/>
      <c r="G1" s="195"/>
      <c r="H1" s="195"/>
      <c r="I1" s="195"/>
    </row>
    <row r="2" spans="1:10" s="168" customFormat="1" x14ac:dyDescent="0.25">
      <c r="A2" s="196" t="s">
        <v>62</v>
      </c>
      <c r="B2" s="195"/>
      <c r="C2" s="134" t="s">
        <v>114</v>
      </c>
      <c r="D2" s="183"/>
      <c r="E2" s="183"/>
      <c r="F2" s="195"/>
      <c r="G2" s="195"/>
      <c r="H2" s="195"/>
      <c r="I2" s="195"/>
    </row>
    <row r="3" spans="1:10" s="168" customFormat="1" x14ac:dyDescent="0.25">
      <c r="A3" s="196" t="s">
        <v>63</v>
      </c>
      <c r="B3" s="195"/>
      <c r="C3" s="211" t="str">
        <f>'Krycí list'!E7</f>
        <v>Základní škola Ivanovice na Hané, okres Vyškov
Tyršova 218/4, 683 23 Ivanovice na Hané</v>
      </c>
      <c r="D3" s="212"/>
      <c r="E3" s="212"/>
      <c r="F3" s="195"/>
      <c r="G3" s="195"/>
      <c r="H3" s="195"/>
      <c r="I3" s="134"/>
    </row>
    <row r="4" spans="1:10" s="168" customFormat="1" x14ac:dyDescent="0.25">
      <c r="A4" s="196" t="s">
        <v>64</v>
      </c>
      <c r="B4" s="195"/>
      <c r="C4" s="134" t="str">
        <f>'Krycí list'!E9</f>
        <v>NEOCENĚNÝ SOUPIS PRACÍ A DODÁVEK A SLUŽEB</v>
      </c>
      <c r="D4" s="183"/>
      <c r="E4" s="183"/>
      <c r="F4" s="195"/>
      <c r="G4" s="195"/>
      <c r="H4" s="195"/>
      <c r="I4" s="134"/>
    </row>
    <row r="5" spans="1:10" s="168" customFormat="1" x14ac:dyDescent="0.25">
      <c r="A5" s="195" t="s">
        <v>72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0" s="168" customFormat="1" x14ac:dyDescent="0.25">
      <c r="A6" s="195"/>
      <c r="B6" s="195"/>
      <c r="C6" s="134"/>
      <c r="D6" s="183"/>
      <c r="E6" s="183"/>
      <c r="F6" s="195"/>
      <c r="G6" s="195"/>
      <c r="H6" s="195"/>
      <c r="I6" s="134"/>
    </row>
    <row r="7" spans="1:10" s="168" customFormat="1" x14ac:dyDescent="0.25">
      <c r="A7" s="195" t="s">
        <v>66</v>
      </c>
      <c r="B7" s="195"/>
      <c r="C7" s="211" t="str">
        <f>'Krycí list'!E26</f>
        <v>Základní škola Ivanovice na Hané, okres Vyškov</v>
      </c>
      <c r="D7" s="212"/>
      <c r="E7" s="212"/>
      <c r="F7" s="195"/>
      <c r="G7" s="195"/>
      <c r="H7" s="195"/>
      <c r="I7" s="134"/>
    </row>
    <row r="8" spans="1:10" s="168" customFormat="1" x14ac:dyDescent="0.25">
      <c r="A8" s="195" t="s">
        <v>67</v>
      </c>
      <c r="B8" s="195"/>
      <c r="C8" s="211" t="str">
        <f>'Krycí list'!E28</f>
        <v xml:space="preserve"> </v>
      </c>
      <c r="D8" s="212"/>
      <c r="E8" s="183"/>
      <c r="F8" s="195"/>
      <c r="G8" s="195"/>
      <c r="H8" s="195"/>
      <c r="I8" s="134"/>
    </row>
    <row r="9" spans="1:10" s="168" customFormat="1" x14ac:dyDescent="0.25">
      <c r="A9" s="195" t="s">
        <v>68</v>
      </c>
      <c r="B9" s="195"/>
      <c r="C9" s="213" t="str">
        <f>'Krycí list'!O31</f>
        <v>09/2023</v>
      </c>
      <c r="D9" s="212"/>
      <c r="E9" s="183"/>
      <c r="F9" s="195"/>
      <c r="G9" s="195"/>
      <c r="H9" s="195"/>
      <c r="I9" s="134"/>
    </row>
    <row r="10" spans="1:10" s="168" customFormat="1" x14ac:dyDescent="0.25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0" s="192" customFormat="1" ht="50.25" customHeight="1" x14ac:dyDescent="0.25">
      <c r="A11" s="174" t="s">
        <v>73</v>
      </c>
      <c r="B11" s="135" t="s">
        <v>74</v>
      </c>
      <c r="C11" s="135" t="s">
        <v>75</v>
      </c>
      <c r="D11" s="135" t="s">
        <v>92</v>
      </c>
      <c r="E11" s="135" t="s">
        <v>89</v>
      </c>
      <c r="F11" s="135" t="s">
        <v>76</v>
      </c>
      <c r="G11" s="135" t="s">
        <v>77</v>
      </c>
      <c r="H11" s="135" t="s">
        <v>90</v>
      </c>
      <c r="I11" s="135" t="s">
        <v>91</v>
      </c>
      <c r="J11" s="191"/>
    </row>
    <row r="12" spans="1:10" s="180" customFormat="1" x14ac:dyDescent="0.25">
      <c r="A12" s="175">
        <v>1</v>
      </c>
      <c r="B12" s="147">
        <v>2</v>
      </c>
      <c r="C12" s="147">
        <v>3</v>
      </c>
      <c r="D12" s="136">
        <v>4</v>
      </c>
      <c r="E12" s="136">
        <v>5</v>
      </c>
      <c r="F12" s="147">
        <v>6</v>
      </c>
      <c r="G12" s="147">
        <v>7</v>
      </c>
      <c r="H12" s="147">
        <v>8</v>
      </c>
      <c r="I12" s="147">
        <v>9</v>
      </c>
      <c r="J12" s="193"/>
    </row>
    <row r="13" spans="1:10" x14ac:dyDescent="0.25">
      <c r="A13" s="176"/>
      <c r="B13" s="178"/>
      <c r="C13" s="178"/>
      <c r="D13" s="184"/>
      <c r="E13" s="152"/>
      <c r="F13" s="178"/>
      <c r="G13" s="176"/>
      <c r="H13" s="176"/>
      <c r="I13" s="176"/>
    </row>
    <row r="14" spans="1:10" s="137" customFormat="1" x14ac:dyDescent="0.25">
      <c r="A14" s="171"/>
      <c r="B14" s="144"/>
      <c r="C14" s="181"/>
      <c r="D14" s="185" t="s">
        <v>99</v>
      </c>
      <c r="E14" s="153" t="s">
        <v>115</v>
      </c>
      <c r="F14" s="181"/>
      <c r="G14" s="169"/>
      <c r="H14" s="169"/>
      <c r="I14" s="145">
        <f>SUBTOTAL(9,I15:I74)</f>
        <v>0</v>
      </c>
      <c r="J14" s="169"/>
    </row>
    <row r="15" spans="1:10" s="133" customFormat="1" x14ac:dyDescent="0.25">
      <c r="A15" s="143"/>
      <c r="B15" s="138"/>
      <c r="C15" s="173"/>
      <c r="D15" s="186"/>
      <c r="E15" s="151" t="s">
        <v>97</v>
      </c>
      <c r="F15" s="173"/>
      <c r="G15" s="170"/>
      <c r="H15" s="170"/>
      <c r="I15" s="139">
        <f>SUBTOTAL(9,I16:I74)</f>
        <v>0</v>
      </c>
      <c r="J15" s="190"/>
    </row>
    <row r="16" spans="1:10" s="133" customFormat="1" x14ac:dyDescent="0.25">
      <c r="A16" s="143">
        <v>1</v>
      </c>
      <c r="B16" s="138"/>
      <c r="C16" s="140" t="s">
        <v>94</v>
      </c>
      <c r="D16" s="214" t="s">
        <v>206</v>
      </c>
      <c r="E16" s="154" t="s">
        <v>207</v>
      </c>
      <c r="F16" s="140" t="s">
        <v>78</v>
      </c>
      <c r="G16" s="141">
        <v>2</v>
      </c>
      <c r="H16" s="142"/>
      <c r="I16" s="142">
        <f t="shared" ref="I16:I74" si="0">ROUND(G16*H16,2)</f>
        <v>0</v>
      </c>
      <c r="J16" s="190"/>
    </row>
    <row r="17" spans="1:10" s="133" customFormat="1" x14ac:dyDescent="0.25">
      <c r="A17" s="143">
        <v>2</v>
      </c>
      <c r="B17" s="138"/>
      <c r="C17" s="140" t="s">
        <v>94</v>
      </c>
      <c r="D17" s="214" t="s">
        <v>206</v>
      </c>
      <c r="E17" s="154" t="s">
        <v>208</v>
      </c>
      <c r="F17" s="140" t="s">
        <v>78</v>
      </c>
      <c r="G17" s="141">
        <v>15</v>
      </c>
      <c r="H17" s="142"/>
      <c r="I17" s="142">
        <f t="shared" si="0"/>
        <v>0</v>
      </c>
      <c r="J17" s="190"/>
    </row>
    <row r="18" spans="1:10" s="133" customFormat="1" x14ac:dyDescent="0.25">
      <c r="A18" s="143">
        <v>3</v>
      </c>
      <c r="B18" s="138"/>
      <c r="C18" s="140" t="s">
        <v>94</v>
      </c>
      <c r="D18" s="214" t="s">
        <v>206</v>
      </c>
      <c r="E18" s="154" t="s">
        <v>209</v>
      </c>
      <c r="F18" s="140" t="s">
        <v>78</v>
      </c>
      <c r="G18" s="141">
        <v>15</v>
      </c>
      <c r="H18" s="142"/>
      <c r="I18" s="142">
        <f t="shared" si="0"/>
        <v>0</v>
      </c>
      <c r="J18" s="190"/>
    </row>
    <row r="19" spans="1:10" s="133" customFormat="1" x14ac:dyDescent="0.25">
      <c r="A19" s="143">
        <v>4</v>
      </c>
      <c r="B19" s="138"/>
      <c r="C19" s="140" t="s">
        <v>94</v>
      </c>
      <c r="D19" s="214" t="s">
        <v>206</v>
      </c>
      <c r="E19" s="154" t="s">
        <v>210</v>
      </c>
      <c r="F19" s="140" t="s">
        <v>78</v>
      </c>
      <c r="G19" s="141">
        <v>15</v>
      </c>
      <c r="H19" s="142"/>
      <c r="I19" s="142">
        <f t="shared" si="0"/>
        <v>0</v>
      </c>
      <c r="J19" s="190"/>
    </row>
    <row r="20" spans="1:10" s="133" customFormat="1" x14ac:dyDescent="0.25">
      <c r="A20" s="143">
        <v>5</v>
      </c>
      <c r="B20" s="138"/>
      <c r="C20" s="140" t="s">
        <v>94</v>
      </c>
      <c r="D20" s="214" t="s">
        <v>206</v>
      </c>
      <c r="E20" s="154" t="s">
        <v>211</v>
      </c>
      <c r="F20" s="140" t="s">
        <v>78</v>
      </c>
      <c r="G20" s="141">
        <v>15</v>
      </c>
      <c r="H20" s="142"/>
      <c r="I20" s="142">
        <f t="shared" si="0"/>
        <v>0</v>
      </c>
      <c r="J20" s="190"/>
    </row>
    <row r="21" spans="1:10" s="133" customFormat="1" x14ac:dyDescent="0.25">
      <c r="A21" s="143">
        <v>6</v>
      </c>
      <c r="B21" s="138"/>
      <c r="C21" s="140" t="s">
        <v>94</v>
      </c>
      <c r="D21" s="214" t="s">
        <v>206</v>
      </c>
      <c r="E21" s="154" t="s">
        <v>212</v>
      </c>
      <c r="F21" s="140" t="s">
        <v>78</v>
      </c>
      <c r="G21" s="141">
        <v>15</v>
      </c>
      <c r="H21" s="142"/>
      <c r="I21" s="142">
        <f t="shared" si="0"/>
        <v>0</v>
      </c>
      <c r="J21" s="190"/>
    </row>
    <row r="22" spans="1:10" s="133" customFormat="1" ht="26.4" x14ac:dyDescent="0.25">
      <c r="A22" s="143">
        <v>7</v>
      </c>
      <c r="B22" s="138"/>
      <c r="C22" s="140" t="s">
        <v>94</v>
      </c>
      <c r="D22" s="214" t="s">
        <v>213</v>
      </c>
      <c r="E22" s="154" t="s">
        <v>214</v>
      </c>
      <c r="F22" s="140" t="s">
        <v>78</v>
      </c>
      <c r="G22" s="141">
        <v>1</v>
      </c>
      <c r="H22" s="142"/>
      <c r="I22" s="142">
        <f t="shared" si="0"/>
        <v>0</v>
      </c>
      <c r="J22" s="190"/>
    </row>
    <row r="23" spans="1:10" s="133" customFormat="1" x14ac:dyDescent="0.25">
      <c r="A23" s="143">
        <v>8</v>
      </c>
      <c r="B23" s="138"/>
      <c r="C23" s="140" t="s">
        <v>94</v>
      </c>
      <c r="D23" s="214" t="s">
        <v>215</v>
      </c>
      <c r="E23" s="154" t="s">
        <v>216</v>
      </c>
      <c r="F23" s="140" t="s">
        <v>78</v>
      </c>
      <c r="G23" s="141">
        <v>1</v>
      </c>
      <c r="H23" s="142"/>
      <c r="I23" s="142">
        <f t="shared" si="0"/>
        <v>0</v>
      </c>
      <c r="J23" s="190"/>
    </row>
    <row r="24" spans="1:10" s="133" customFormat="1" x14ac:dyDescent="0.25">
      <c r="A24" s="143">
        <v>9</v>
      </c>
      <c r="B24" s="138"/>
      <c r="C24" s="140" t="s">
        <v>94</v>
      </c>
      <c r="D24" s="214" t="s">
        <v>217</v>
      </c>
      <c r="E24" s="154" t="s">
        <v>218</v>
      </c>
      <c r="F24" s="140" t="s">
        <v>78</v>
      </c>
      <c r="G24" s="141">
        <v>1</v>
      </c>
      <c r="H24" s="142"/>
      <c r="I24" s="142">
        <f t="shared" si="0"/>
        <v>0</v>
      </c>
      <c r="J24" s="190"/>
    </row>
    <row r="25" spans="1:10" s="133" customFormat="1" x14ac:dyDescent="0.25">
      <c r="A25" s="143">
        <v>10</v>
      </c>
      <c r="B25" s="138"/>
      <c r="C25" s="140" t="s">
        <v>94</v>
      </c>
      <c r="D25" s="214" t="s">
        <v>219</v>
      </c>
      <c r="E25" s="154" t="s">
        <v>220</v>
      </c>
      <c r="F25" s="140" t="s">
        <v>78</v>
      </c>
      <c r="G25" s="141">
        <v>1</v>
      </c>
      <c r="H25" s="142"/>
      <c r="I25" s="142">
        <f t="shared" si="0"/>
        <v>0</v>
      </c>
      <c r="J25" s="190"/>
    </row>
    <row r="26" spans="1:10" s="133" customFormat="1" ht="26.4" x14ac:dyDescent="0.25">
      <c r="A26" s="143">
        <v>11</v>
      </c>
      <c r="B26" s="138"/>
      <c r="C26" s="140" t="s">
        <v>94</v>
      </c>
      <c r="D26" s="214" t="s">
        <v>221</v>
      </c>
      <c r="E26" s="154" t="s">
        <v>222</v>
      </c>
      <c r="F26" s="140" t="s">
        <v>78</v>
      </c>
      <c r="G26" s="141">
        <v>15</v>
      </c>
      <c r="H26" s="142"/>
      <c r="I26" s="142">
        <f t="shared" si="0"/>
        <v>0</v>
      </c>
      <c r="J26" s="190"/>
    </row>
    <row r="27" spans="1:10" s="133" customFormat="1" x14ac:dyDescent="0.25">
      <c r="A27" s="143">
        <v>12</v>
      </c>
      <c r="B27" s="138"/>
      <c r="C27" s="140" t="s">
        <v>94</v>
      </c>
      <c r="D27" s="214" t="s">
        <v>223</v>
      </c>
      <c r="E27" s="154" t="s">
        <v>224</v>
      </c>
      <c r="F27" s="140" t="s">
        <v>78</v>
      </c>
      <c r="G27" s="141">
        <v>5</v>
      </c>
      <c r="H27" s="142"/>
      <c r="I27" s="142">
        <f t="shared" si="0"/>
        <v>0</v>
      </c>
      <c r="J27" s="190"/>
    </row>
    <row r="28" spans="1:10" s="133" customFormat="1" x14ac:dyDescent="0.25">
      <c r="A28" s="143">
        <v>13</v>
      </c>
      <c r="B28" s="138"/>
      <c r="C28" s="140" t="s">
        <v>94</v>
      </c>
      <c r="D28" s="214" t="s">
        <v>223</v>
      </c>
      <c r="E28" s="154" t="s">
        <v>225</v>
      </c>
      <c r="F28" s="140" t="s">
        <v>78</v>
      </c>
      <c r="G28" s="141">
        <v>1</v>
      </c>
      <c r="H28" s="142"/>
      <c r="I28" s="142">
        <f t="shared" si="0"/>
        <v>0</v>
      </c>
      <c r="J28" s="190"/>
    </row>
    <row r="29" spans="1:10" s="133" customFormat="1" x14ac:dyDescent="0.25">
      <c r="A29" s="143">
        <v>14</v>
      </c>
      <c r="B29" s="138"/>
      <c r="C29" s="140" t="s">
        <v>94</v>
      </c>
      <c r="D29" s="214" t="s">
        <v>226</v>
      </c>
      <c r="E29" s="154" t="s">
        <v>227</v>
      </c>
      <c r="F29" s="140" t="s">
        <v>78</v>
      </c>
      <c r="G29" s="141">
        <v>1</v>
      </c>
      <c r="H29" s="142"/>
      <c r="I29" s="142">
        <f t="shared" si="0"/>
        <v>0</v>
      </c>
      <c r="J29" s="190"/>
    </row>
    <row r="30" spans="1:10" s="133" customFormat="1" x14ac:dyDescent="0.25">
      <c r="A30" s="143">
        <v>15</v>
      </c>
      <c r="B30" s="138"/>
      <c r="C30" s="140" t="s">
        <v>94</v>
      </c>
      <c r="D30" s="214" t="s">
        <v>228</v>
      </c>
      <c r="E30" s="154" t="s">
        <v>229</v>
      </c>
      <c r="F30" s="140" t="s">
        <v>78</v>
      </c>
      <c r="G30" s="141">
        <v>1</v>
      </c>
      <c r="H30" s="142"/>
      <c r="I30" s="142">
        <f t="shared" si="0"/>
        <v>0</v>
      </c>
      <c r="J30" s="190"/>
    </row>
    <row r="31" spans="1:10" s="133" customFormat="1" x14ac:dyDescent="0.25">
      <c r="A31" s="143">
        <v>16</v>
      </c>
      <c r="B31" s="138"/>
      <c r="C31" s="140" t="s">
        <v>94</v>
      </c>
      <c r="D31" s="214" t="s">
        <v>230</v>
      </c>
      <c r="E31" s="154" t="s">
        <v>231</v>
      </c>
      <c r="F31" s="140" t="s">
        <v>78</v>
      </c>
      <c r="G31" s="141">
        <v>1</v>
      </c>
      <c r="H31" s="142"/>
      <c r="I31" s="142">
        <f t="shared" si="0"/>
        <v>0</v>
      </c>
      <c r="J31" s="190"/>
    </row>
    <row r="32" spans="1:10" s="133" customFormat="1" ht="26.4" x14ac:dyDescent="0.25">
      <c r="A32" s="143">
        <v>17</v>
      </c>
      <c r="B32" s="138"/>
      <c r="C32" s="140" t="s">
        <v>94</v>
      </c>
      <c r="D32" s="214" t="s">
        <v>232</v>
      </c>
      <c r="E32" s="154" t="s">
        <v>233</v>
      </c>
      <c r="F32" s="140" t="s">
        <v>78</v>
      </c>
      <c r="G32" s="141">
        <v>1</v>
      </c>
      <c r="H32" s="142"/>
      <c r="I32" s="142">
        <f t="shared" si="0"/>
        <v>0</v>
      </c>
      <c r="J32" s="190"/>
    </row>
    <row r="33" spans="1:10" s="133" customFormat="1" x14ac:dyDescent="0.25">
      <c r="A33" s="143">
        <v>18</v>
      </c>
      <c r="B33" s="138"/>
      <c r="C33" s="140" t="s">
        <v>94</v>
      </c>
      <c r="D33" s="214" t="s">
        <v>234</v>
      </c>
      <c r="E33" s="154" t="s">
        <v>235</v>
      </c>
      <c r="F33" s="140" t="s">
        <v>78</v>
      </c>
      <c r="G33" s="141">
        <v>1</v>
      </c>
      <c r="H33" s="142"/>
      <c r="I33" s="142">
        <f t="shared" si="0"/>
        <v>0</v>
      </c>
      <c r="J33" s="190"/>
    </row>
    <row r="34" spans="1:10" s="133" customFormat="1" x14ac:dyDescent="0.25">
      <c r="A34" s="143">
        <v>19</v>
      </c>
      <c r="B34" s="138"/>
      <c r="C34" s="140" t="s">
        <v>94</v>
      </c>
      <c r="D34" s="214" t="s">
        <v>236</v>
      </c>
      <c r="E34" s="154" t="s">
        <v>237</v>
      </c>
      <c r="F34" s="140" t="s">
        <v>78</v>
      </c>
      <c r="G34" s="141">
        <v>5</v>
      </c>
      <c r="H34" s="142"/>
      <c r="I34" s="142">
        <f t="shared" si="0"/>
        <v>0</v>
      </c>
      <c r="J34" s="190"/>
    </row>
    <row r="35" spans="1:10" s="133" customFormat="1" ht="26.4" x14ac:dyDescent="0.25">
      <c r="A35" s="143">
        <v>20</v>
      </c>
      <c r="B35" s="138"/>
      <c r="C35" s="140" t="s">
        <v>94</v>
      </c>
      <c r="D35" s="214" t="s">
        <v>238</v>
      </c>
      <c r="E35" s="154" t="s">
        <v>239</v>
      </c>
      <c r="F35" s="140" t="s">
        <v>78</v>
      </c>
      <c r="G35" s="141">
        <v>15</v>
      </c>
      <c r="H35" s="142"/>
      <c r="I35" s="142">
        <f t="shared" si="0"/>
        <v>0</v>
      </c>
      <c r="J35" s="190"/>
    </row>
    <row r="36" spans="1:10" s="133" customFormat="1" ht="26.4" x14ac:dyDescent="0.25">
      <c r="A36" s="143">
        <v>21</v>
      </c>
      <c r="B36" s="138"/>
      <c r="C36" s="140" t="s">
        <v>94</v>
      </c>
      <c r="D36" s="214" t="s">
        <v>240</v>
      </c>
      <c r="E36" s="154" t="s">
        <v>241</v>
      </c>
      <c r="F36" s="140" t="s">
        <v>78</v>
      </c>
      <c r="G36" s="141">
        <v>1</v>
      </c>
      <c r="H36" s="142"/>
      <c r="I36" s="142">
        <f t="shared" si="0"/>
        <v>0</v>
      </c>
      <c r="J36" s="190"/>
    </row>
    <row r="37" spans="1:10" s="133" customFormat="1" ht="26.4" x14ac:dyDescent="0.25">
      <c r="A37" s="143">
        <v>22</v>
      </c>
      <c r="B37" s="138"/>
      <c r="C37" s="140" t="s">
        <v>94</v>
      </c>
      <c r="D37" s="214" t="s">
        <v>242</v>
      </c>
      <c r="E37" s="154" t="s">
        <v>243</v>
      </c>
      <c r="F37" s="140" t="s">
        <v>78</v>
      </c>
      <c r="G37" s="141">
        <v>1</v>
      </c>
      <c r="H37" s="142"/>
      <c r="I37" s="142">
        <f t="shared" si="0"/>
        <v>0</v>
      </c>
      <c r="J37" s="190"/>
    </row>
    <row r="38" spans="1:10" s="133" customFormat="1" x14ac:dyDescent="0.25">
      <c r="A38" s="143">
        <v>23</v>
      </c>
      <c r="B38" s="138"/>
      <c r="C38" s="140" t="s">
        <v>94</v>
      </c>
      <c r="D38" s="214" t="s">
        <v>244</v>
      </c>
      <c r="E38" s="154" t="s">
        <v>245</v>
      </c>
      <c r="F38" s="140" t="s">
        <v>78</v>
      </c>
      <c r="G38" s="141">
        <v>1</v>
      </c>
      <c r="H38" s="142"/>
      <c r="I38" s="142">
        <f t="shared" si="0"/>
        <v>0</v>
      </c>
      <c r="J38" s="190"/>
    </row>
    <row r="39" spans="1:10" s="133" customFormat="1" ht="26.4" x14ac:dyDescent="0.25">
      <c r="A39" s="143">
        <v>24</v>
      </c>
      <c r="B39" s="138"/>
      <c r="C39" s="140" t="s">
        <v>94</v>
      </c>
      <c r="D39" s="214" t="s">
        <v>246</v>
      </c>
      <c r="E39" s="154" t="s">
        <v>247</v>
      </c>
      <c r="F39" s="140" t="s">
        <v>78</v>
      </c>
      <c r="G39" s="141">
        <v>1</v>
      </c>
      <c r="H39" s="142"/>
      <c r="I39" s="142">
        <f t="shared" si="0"/>
        <v>0</v>
      </c>
      <c r="J39" s="190"/>
    </row>
    <row r="40" spans="1:10" s="133" customFormat="1" x14ac:dyDescent="0.25">
      <c r="A40" s="143">
        <v>25</v>
      </c>
      <c r="B40" s="138"/>
      <c r="C40" s="140" t="s">
        <v>94</v>
      </c>
      <c r="D40" s="214" t="s">
        <v>248</v>
      </c>
      <c r="E40" s="154" t="s">
        <v>249</v>
      </c>
      <c r="F40" s="140" t="s">
        <v>78</v>
      </c>
      <c r="G40" s="141">
        <v>1</v>
      </c>
      <c r="H40" s="142"/>
      <c r="I40" s="142">
        <f t="shared" si="0"/>
        <v>0</v>
      </c>
      <c r="J40" s="190"/>
    </row>
    <row r="41" spans="1:10" s="133" customFormat="1" x14ac:dyDescent="0.25">
      <c r="A41" s="143">
        <v>26</v>
      </c>
      <c r="B41" s="138"/>
      <c r="C41" s="140" t="s">
        <v>94</v>
      </c>
      <c r="D41" s="214" t="s">
        <v>250</v>
      </c>
      <c r="E41" s="154" t="s">
        <v>251</v>
      </c>
      <c r="F41" s="140" t="s">
        <v>78</v>
      </c>
      <c r="G41" s="141">
        <v>1</v>
      </c>
      <c r="H41" s="142"/>
      <c r="I41" s="142">
        <f t="shared" si="0"/>
        <v>0</v>
      </c>
      <c r="J41" s="190"/>
    </row>
    <row r="42" spans="1:10" s="133" customFormat="1" ht="26.4" x14ac:dyDescent="0.25">
      <c r="A42" s="143">
        <v>27</v>
      </c>
      <c r="B42" s="138"/>
      <c r="C42" s="140" t="s">
        <v>94</v>
      </c>
      <c r="D42" s="214" t="s">
        <v>252</v>
      </c>
      <c r="E42" s="154" t="s">
        <v>253</v>
      </c>
      <c r="F42" s="140" t="s">
        <v>78</v>
      </c>
      <c r="G42" s="141">
        <v>1</v>
      </c>
      <c r="H42" s="142"/>
      <c r="I42" s="142">
        <f t="shared" si="0"/>
        <v>0</v>
      </c>
      <c r="J42" s="190"/>
    </row>
    <row r="43" spans="1:10" s="133" customFormat="1" x14ac:dyDescent="0.25">
      <c r="A43" s="143">
        <v>28</v>
      </c>
      <c r="B43" s="138"/>
      <c r="C43" s="140" t="s">
        <v>94</v>
      </c>
      <c r="D43" s="214" t="s">
        <v>254</v>
      </c>
      <c r="E43" s="154" t="s">
        <v>255</v>
      </c>
      <c r="F43" s="140" t="s">
        <v>78</v>
      </c>
      <c r="G43" s="141">
        <v>3</v>
      </c>
      <c r="H43" s="142"/>
      <c r="I43" s="142">
        <f t="shared" si="0"/>
        <v>0</v>
      </c>
      <c r="J43" s="190"/>
    </row>
    <row r="44" spans="1:10" s="133" customFormat="1" ht="26.4" x14ac:dyDescent="0.25">
      <c r="A44" s="143">
        <v>29</v>
      </c>
      <c r="B44" s="138"/>
      <c r="C44" s="140" t="s">
        <v>94</v>
      </c>
      <c r="D44" s="214" t="s">
        <v>256</v>
      </c>
      <c r="E44" s="154" t="s">
        <v>257</v>
      </c>
      <c r="F44" s="140" t="s">
        <v>78</v>
      </c>
      <c r="G44" s="141">
        <v>1</v>
      </c>
      <c r="H44" s="142"/>
      <c r="I44" s="142">
        <f t="shared" si="0"/>
        <v>0</v>
      </c>
      <c r="J44" s="190"/>
    </row>
    <row r="45" spans="1:10" s="133" customFormat="1" ht="26.4" x14ac:dyDescent="0.25">
      <c r="A45" s="143">
        <v>30</v>
      </c>
      <c r="B45" s="138"/>
      <c r="C45" s="140" t="s">
        <v>94</v>
      </c>
      <c r="D45" s="214" t="s">
        <v>258</v>
      </c>
      <c r="E45" s="154" t="s">
        <v>259</v>
      </c>
      <c r="F45" s="140" t="s">
        <v>78</v>
      </c>
      <c r="G45" s="141">
        <v>1</v>
      </c>
      <c r="H45" s="142"/>
      <c r="I45" s="142">
        <f t="shared" si="0"/>
        <v>0</v>
      </c>
      <c r="J45" s="190"/>
    </row>
    <row r="46" spans="1:10" s="133" customFormat="1" ht="26.4" x14ac:dyDescent="0.25">
      <c r="A46" s="143">
        <v>31</v>
      </c>
      <c r="B46" s="138"/>
      <c r="C46" s="140" t="s">
        <v>94</v>
      </c>
      <c r="D46" s="214" t="s">
        <v>260</v>
      </c>
      <c r="E46" s="154" t="s">
        <v>261</v>
      </c>
      <c r="F46" s="140" t="s">
        <v>78</v>
      </c>
      <c r="G46" s="141">
        <v>1</v>
      </c>
      <c r="H46" s="142"/>
      <c r="I46" s="142">
        <f t="shared" si="0"/>
        <v>0</v>
      </c>
      <c r="J46" s="190"/>
    </row>
    <row r="47" spans="1:10" s="133" customFormat="1" ht="26.4" x14ac:dyDescent="0.25">
      <c r="A47" s="143">
        <v>32</v>
      </c>
      <c r="B47" s="138"/>
      <c r="C47" s="140" t="s">
        <v>94</v>
      </c>
      <c r="D47" s="214" t="s">
        <v>262</v>
      </c>
      <c r="E47" s="154" t="s">
        <v>263</v>
      </c>
      <c r="F47" s="140" t="s">
        <v>78</v>
      </c>
      <c r="G47" s="141">
        <v>1</v>
      </c>
      <c r="H47" s="142"/>
      <c r="I47" s="142">
        <f t="shared" si="0"/>
        <v>0</v>
      </c>
      <c r="J47" s="190"/>
    </row>
    <row r="48" spans="1:10" s="133" customFormat="1" ht="26.4" x14ac:dyDescent="0.25">
      <c r="A48" s="143">
        <v>33</v>
      </c>
      <c r="B48" s="138"/>
      <c r="C48" s="140" t="s">
        <v>94</v>
      </c>
      <c r="D48" s="214" t="s">
        <v>264</v>
      </c>
      <c r="E48" s="154" t="s">
        <v>265</v>
      </c>
      <c r="F48" s="140" t="s">
        <v>78</v>
      </c>
      <c r="G48" s="141">
        <v>1</v>
      </c>
      <c r="H48" s="142"/>
      <c r="I48" s="142">
        <f t="shared" si="0"/>
        <v>0</v>
      </c>
      <c r="J48" s="190"/>
    </row>
    <row r="49" spans="1:10" s="133" customFormat="1" x14ac:dyDescent="0.25">
      <c r="A49" s="143">
        <v>34</v>
      </c>
      <c r="B49" s="138"/>
      <c r="C49" s="140" t="s">
        <v>94</v>
      </c>
      <c r="D49" s="214" t="s">
        <v>266</v>
      </c>
      <c r="E49" s="154" t="s">
        <v>267</v>
      </c>
      <c r="F49" s="140" t="s">
        <v>78</v>
      </c>
      <c r="G49" s="141">
        <v>1</v>
      </c>
      <c r="H49" s="142"/>
      <c r="I49" s="142">
        <f t="shared" si="0"/>
        <v>0</v>
      </c>
      <c r="J49" s="190"/>
    </row>
    <row r="50" spans="1:10" s="133" customFormat="1" ht="39.6" x14ac:dyDescent="0.25">
      <c r="A50" s="143">
        <v>35</v>
      </c>
      <c r="B50" s="138"/>
      <c r="C50" s="140" t="s">
        <v>94</v>
      </c>
      <c r="D50" s="214" t="s">
        <v>268</v>
      </c>
      <c r="E50" s="154" t="s">
        <v>269</v>
      </c>
      <c r="F50" s="140" t="s">
        <v>78</v>
      </c>
      <c r="G50" s="141">
        <v>10</v>
      </c>
      <c r="H50" s="142"/>
      <c r="I50" s="142">
        <f t="shared" si="0"/>
        <v>0</v>
      </c>
      <c r="J50" s="190"/>
    </row>
    <row r="51" spans="1:10" s="133" customFormat="1" ht="26.4" x14ac:dyDescent="0.25">
      <c r="A51" s="143">
        <v>36</v>
      </c>
      <c r="B51" s="138"/>
      <c r="C51" s="140" t="s">
        <v>94</v>
      </c>
      <c r="D51" s="214" t="s">
        <v>270</v>
      </c>
      <c r="E51" s="154" t="s">
        <v>271</v>
      </c>
      <c r="F51" s="140" t="s">
        <v>78</v>
      </c>
      <c r="G51" s="141">
        <v>1</v>
      </c>
      <c r="H51" s="142"/>
      <c r="I51" s="142">
        <f t="shared" si="0"/>
        <v>0</v>
      </c>
      <c r="J51" s="190"/>
    </row>
    <row r="52" spans="1:10" s="133" customFormat="1" ht="26.4" x14ac:dyDescent="0.25">
      <c r="A52" s="143">
        <v>37</v>
      </c>
      <c r="B52" s="138"/>
      <c r="C52" s="140" t="s">
        <v>94</v>
      </c>
      <c r="D52" s="214" t="s">
        <v>272</v>
      </c>
      <c r="E52" s="154" t="s">
        <v>273</v>
      </c>
      <c r="F52" s="140" t="s">
        <v>78</v>
      </c>
      <c r="G52" s="141">
        <v>1</v>
      </c>
      <c r="H52" s="142"/>
      <c r="I52" s="142">
        <f t="shared" si="0"/>
        <v>0</v>
      </c>
      <c r="J52" s="190"/>
    </row>
    <row r="53" spans="1:10" s="133" customFormat="1" ht="26.4" x14ac:dyDescent="0.25">
      <c r="A53" s="143">
        <v>38</v>
      </c>
      <c r="B53" s="138"/>
      <c r="C53" s="140" t="s">
        <v>94</v>
      </c>
      <c r="D53" s="214" t="s">
        <v>274</v>
      </c>
      <c r="E53" s="154" t="s">
        <v>275</v>
      </c>
      <c r="F53" s="140" t="s">
        <v>78</v>
      </c>
      <c r="G53" s="141">
        <v>1</v>
      </c>
      <c r="H53" s="142"/>
      <c r="I53" s="142">
        <f t="shared" si="0"/>
        <v>0</v>
      </c>
      <c r="J53" s="190"/>
    </row>
    <row r="54" spans="1:10" s="133" customFormat="1" ht="26.4" x14ac:dyDescent="0.25">
      <c r="A54" s="143">
        <v>39</v>
      </c>
      <c r="B54" s="138"/>
      <c r="C54" s="140" t="s">
        <v>94</v>
      </c>
      <c r="D54" s="214" t="s">
        <v>276</v>
      </c>
      <c r="E54" s="154" t="s">
        <v>277</v>
      </c>
      <c r="F54" s="140" t="s">
        <v>78</v>
      </c>
      <c r="G54" s="141">
        <v>1</v>
      </c>
      <c r="H54" s="142"/>
      <c r="I54" s="142">
        <f t="shared" si="0"/>
        <v>0</v>
      </c>
      <c r="J54" s="190"/>
    </row>
    <row r="55" spans="1:10" s="133" customFormat="1" ht="26.4" x14ac:dyDescent="0.25">
      <c r="A55" s="143">
        <v>40</v>
      </c>
      <c r="B55" s="138"/>
      <c r="C55" s="140" t="s">
        <v>94</v>
      </c>
      <c r="D55" s="214" t="s">
        <v>278</v>
      </c>
      <c r="E55" s="154" t="s">
        <v>279</v>
      </c>
      <c r="F55" s="140" t="s">
        <v>78</v>
      </c>
      <c r="G55" s="141">
        <v>2</v>
      </c>
      <c r="H55" s="142"/>
      <c r="I55" s="142">
        <f t="shared" si="0"/>
        <v>0</v>
      </c>
      <c r="J55" s="190"/>
    </row>
    <row r="56" spans="1:10" s="133" customFormat="1" x14ac:dyDescent="0.25">
      <c r="A56" s="143">
        <v>41</v>
      </c>
      <c r="B56" s="138"/>
      <c r="C56" s="140" t="s">
        <v>94</v>
      </c>
      <c r="D56" s="214" t="s">
        <v>280</v>
      </c>
      <c r="E56" s="154" t="s">
        <v>281</v>
      </c>
      <c r="F56" s="140" t="s">
        <v>78</v>
      </c>
      <c r="G56" s="141">
        <v>1</v>
      </c>
      <c r="H56" s="142"/>
      <c r="I56" s="142">
        <f t="shared" si="0"/>
        <v>0</v>
      </c>
      <c r="J56" s="190"/>
    </row>
    <row r="57" spans="1:10" s="133" customFormat="1" ht="26.4" x14ac:dyDescent="0.25">
      <c r="A57" s="143">
        <v>42</v>
      </c>
      <c r="B57" s="138"/>
      <c r="C57" s="140" t="s">
        <v>94</v>
      </c>
      <c r="D57" s="214" t="s">
        <v>282</v>
      </c>
      <c r="E57" s="154" t="s">
        <v>283</v>
      </c>
      <c r="F57" s="140" t="s">
        <v>78</v>
      </c>
      <c r="G57" s="141">
        <v>10</v>
      </c>
      <c r="H57" s="142"/>
      <c r="I57" s="142">
        <f t="shared" si="0"/>
        <v>0</v>
      </c>
      <c r="J57" s="190"/>
    </row>
    <row r="58" spans="1:10" s="133" customFormat="1" x14ac:dyDescent="0.25">
      <c r="A58" s="143">
        <v>43</v>
      </c>
      <c r="B58" s="138"/>
      <c r="C58" s="140" t="s">
        <v>94</v>
      </c>
      <c r="D58" s="214" t="s">
        <v>284</v>
      </c>
      <c r="E58" s="154" t="s">
        <v>285</v>
      </c>
      <c r="F58" s="140" t="s">
        <v>78</v>
      </c>
      <c r="G58" s="141">
        <v>5</v>
      </c>
      <c r="H58" s="142"/>
      <c r="I58" s="142">
        <f t="shared" si="0"/>
        <v>0</v>
      </c>
      <c r="J58" s="190"/>
    </row>
    <row r="59" spans="1:10" s="133" customFormat="1" x14ac:dyDescent="0.25">
      <c r="A59" s="143">
        <v>44</v>
      </c>
      <c r="B59" s="138"/>
      <c r="C59" s="140" t="s">
        <v>94</v>
      </c>
      <c r="D59" s="214" t="s">
        <v>286</v>
      </c>
      <c r="E59" s="154" t="s">
        <v>287</v>
      </c>
      <c r="F59" s="140" t="s">
        <v>78</v>
      </c>
      <c r="G59" s="141">
        <v>5</v>
      </c>
      <c r="H59" s="142"/>
      <c r="I59" s="142">
        <f t="shared" si="0"/>
        <v>0</v>
      </c>
      <c r="J59" s="190"/>
    </row>
    <row r="60" spans="1:10" s="133" customFormat="1" ht="26.4" x14ac:dyDescent="0.25">
      <c r="A60" s="143">
        <v>45</v>
      </c>
      <c r="B60" s="138"/>
      <c r="C60" s="140" t="s">
        <v>94</v>
      </c>
      <c r="D60" s="214" t="s">
        <v>288</v>
      </c>
      <c r="E60" s="154" t="s">
        <v>289</v>
      </c>
      <c r="F60" s="140" t="s">
        <v>78</v>
      </c>
      <c r="G60" s="141">
        <v>1</v>
      </c>
      <c r="H60" s="142"/>
      <c r="I60" s="142">
        <f t="shared" si="0"/>
        <v>0</v>
      </c>
      <c r="J60" s="190"/>
    </row>
    <row r="61" spans="1:10" s="133" customFormat="1" x14ac:dyDescent="0.25">
      <c r="A61" s="143">
        <v>46</v>
      </c>
      <c r="B61" s="138"/>
      <c r="C61" s="140" t="s">
        <v>94</v>
      </c>
      <c r="D61" s="214" t="s">
        <v>290</v>
      </c>
      <c r="E61" s="154" t="s">
        <v>291</v>
      </c>
      <c r="F61" s="140" t="s">
        <v>78</v>
      </c>
      <c r="G61" s="141">
        <v>1</v>
      </c>
      <c r="H61" s="142"/>
      <c r="I61" s="142">
        <f t="shared" si="0"/>
        <v>0</v>
      </c>
      <c r="J61" s="190"/>
    </row>
    <row r="62" spans="1:10" s="133" customFormat="1" x14ac:dyDescent="0.25">
      <c r="A62" s="143">
        <v>47</v>
      </c>
      <c r="B62" s="138"/>
      <c r="C62" s="140" t="s">
        <v>94</v>
      </c>
      <c r="D62" s="214" t="s">
        <v>292</v>
      </c>
      <c r="E62" s="154" t="s">
        <v>293</v>
      </c>
      <c r="F62" s="140" t="s">
        <v>78</v>
      </c>
      <c r="G62" s="141">
        <v>1</v>
      </c>
      <c r="H62" s="142"/>
      <c r="I62" s="142">
        <f t="shared" si="0"/>
        <v>0</v>
      </c>
      <c r="J62" s="190"/>
    </row>
    <row r="63" spans="1:10" s="133" customFormat="1" ht="26.4" x14ac:dyDescent="0.25">
      <c r="A63" s="143">
        <v>48</v>
      </c>
      <c r="B63" s="138"/>
      <c r="C63" s="140" t="s">
        <v>94</v>
      </c>
      <c r="D63" s="214" t="s">
        <v>294</v>
      </c>
      <c r="E63" s="154" t="s">
        <v>295</v>
      </c>
      <c r="F63" s="140" t="s">
        <v>78</v>
      </c>
      <c r="G63" s="141">
        <v>1</v>
      </c>
      <c r="H63" s="142"/>
      <c r="I63" s="142">
        <f t="shared" si="0"/>
        <v>0</v>
      </c>
      <c r="J63" s="190"/>
    </row>
    <row r="64" spans="1:10" s="133" customFormat="1" x14ac:dyDescent="0.25">
      <c r="A64" s="143">
        <v>49</v>
      </c>
      <c r="B64" s="138"/>
      <c r="C64" s="140" t="s">
        <v>94</v>
      </c>
      <c r="D64" s="214" t="s">
        <v>215</v>
      </c>
      <c r="E64" s="154" t="s">
        <v>296</v>
      </c>
      <c r="F64" s="140" t="s">
        <v>78</v>
      </c>
      <c r="G64" s="141">
        <v>1</v>
      </c>
      <c r="H64" s="142"/>
      <c r="I64" s="142">
        <f t="shared" si="0"/>
        <v>0</v>
      </c>
      <c r="J64" s="190"/>
    </row>
    <row r="65" spans="1:10" s="133" customFormat="1" x14ac:dyDescent="0.25">
      <c r="A65" s="143">
        <v>50</v>
      </c>
      <c r="B65" s="138"/>
      <c r="C65" s="140" t="s">
        <v>94</v>
      </c>
      <c r="D65" s="214" t="s">
        <v>297</v>
      </c>
      <c r="E65" s="154" t="s">
        <v>298</v>
      </c>
      <c r="F65" s="140" t="s">
        <v>78</v>
      </c>
      <c r="G65" s="141">
        <v>5</v>
      </c>
      <c r="H65" s="142"/>
      <c r="I65" s="142">
        <f t="shared" si="0"/>
        <v>0</v>
      </c>
      <c r="J65" s="190"/>
    </row>
    <row r="66" spans="1:10" s="133" customFormat="1" x14ac:dyDescent="0.25">
      <c r="A66" s="143">
        <v>51</v>
      </c>
      <c r="B66" s="138"/>
      <c r="C66" s="140" t="s">
        <v>94</v>
      </c>
      <c r="D66" s="214" t="s">
        <v>299</v>
      </c>
      <c r="E66" s="154" t="s">
        <v>300</v>
      </c>
      <c r="F66" s="140" t="s">
        <v>78</v>
      </c>
      <c r="G66" s="141">
        <v>1</v>
      </c>
      <c r="H66" s="142"/>
      <c r="I66" s="142">
        <f t="shared" si="0"/>
        <v>0</v>
      </c>
      <c r="J66" s="190"/>
    </row>
    <row r="67" spans="1:10" s="133" customFormat="1" ht="26.4" x14ac:dyDescent="0.25">
      <c r="A67" s="143">
        <v>52</v>
      </c>
      <c r="B67" s="138"/>
      <c r="C67" s="140" t="s">
        <v>94</v>
      </c>
      <c r="D67" s="214" t="s">
        <v>301</v>
      </c>
      <c r="E67" s="154" t="s">
        <v>302</v>
      </c>
      <c r="F67" s="140" t="s">
        <v>78</v>
      </c>
      <c r="G67" s="141">
        <v>1</v>
      </c>
      <c r="H67" s="142"/>
      <c r="I67" s="142">
        <f t="shared" si="0"/>
        <v>0</v>
      </c>
      <c r="J67" s="190"/>
    </row>
    <row r="68" spans="1:10" s="133" customFormat="1" ht="26.4" x14ac:dyDescent="0.25">
      <c r="A68" s="143">
        <v>53</v>
      </c>
      <c r="B68" s="138"/>
      <c r="C68" s="140" t="s">
        <v>94</v>
      </c>
      <c r="D68" s="214" t="s">
        <v>301</v>
      </c>
      <c r="E68" s="154" t="s">
        <v>303</v>
      </c>
      <c r="F68" s="140" t="s">
        <v>78</v>
      </c>
      <c r="G68" s="141">
        <v>1</v>
      </c>
      <c r="H68" s="142"/>
      <c r="I68" s="142">
        <f t="shared" si="0"/>
        <v>0</v>
      </c>
      <c r="J68" s="190"/>
    </row>
    <row r="69" spans="1:10" s="133" customFormat="1" x14ac:dyDescent="0.25">
      <c r="A69" s="143">
        <v>54</v>
      </c>
      <c r="B69" s="138"/>
      <c r="C69" s="140" t="s">
        <v>94</v>
      </c>
      <c r="D69" s="214" t="s">
        <v>304</v>
      </c>
      <c r="E69" s="154" t="s">
        <v>305</v>
      </c>
      <c r="F69" s="140" t="s">
        <v>78</v>
      </c>
      <c r="G69" s="141">
        <v>1</v>
      </c>
      <c r="H69" s="142"/>
      <c r="I69" s="142">
        <f t="shared" si="0"/>
        <v>0</v>
      </c>
      <c r="J69" s="190"/>
    </row>
    <row r="70" spans="1:10" s="133" customFormat="1" ht="52.8" x14ac:dyDescent="0.25">
      <c r="A70" s="143">
        <v>55</v>
      </c>
      <c r="B70" s="138"/>
      <c r="C70" s="140" t="s">
        <v>94</v>
      </c>
      <c r="D70" s="214" t="s">
        <v>306</v>
      </c>
      <c r="E70" s="154" t="s">
        <v>307</v>
      </c>
      <c r="F70" s="140" t="s">
        <v>78</v>
      </c>
      <c r="G70" s="141">
        <v>1</v>
      </c>
      <c r="H70" s="142"/>
      <c r="I70" s="142">
        <f t="shared" si="0"/>
        <v>0</v>
      </c>
      <c r="J70" s="190"/>
    </row>
    <row r="71" spans="1:10" s="133" customFormat="1" ht="26.4" x14ac:dyDescent="0.25">
      <c r="A71" s="143">
        <v>56</v>
      </c>
      <c r="B71" s="138"/>
      <c r="C71" s="140" t="s">
        <v>94</v>
      </c>
      <c r="D71" s="214" t="s">
        <v>308</v>
      </c>
      <c r="E71" s="154" t="s">
        <v>309</v>
      </c>
      <c r="F71" s="140" t="s">
        <v>78</v>
      </c>
      <c r="G71" s="141">
        <v>1</v>
      </c>
      <c r="H71" s="142"/>
      <c r="I71" s="142">
        <f t="shared" si="0"/>
        <v>0</v>
      </c>
      <c r="J71" s="190"/>
    </row>
    <row r="72" spans="1:10" s="133" customFormat="1" ht="39.6" x14ac:dyDescent="0.25">
      <c r="A72" s="143">
        <v>57</v>
      </c>
      <c r="B72" s="138"/>
      <c r="C72" s="140" t="s">
        <v>94</v>
      </c>
      <c r="D72" s="148" t="s">
        <v>310</v>
      </c>
      <c r="E72" s="155" t="s">
        <v>311</v>
      </c>
      <c r="F72" s="140" t="s">
        <v>78</v>
      </c>
      <c r="G72" s="141">
        <v>1</v>
      </c>
      <c r="H72" s="142"/>
      <c r="I72" s="142">
        <f t="shared" si="0"/>
        <v>0</v>
      </c>
      <c r="J72" s="190"/>
    </row>
    <row r="73" spans="1:10" s="133" customFormat="1" ht="26.4" x14ac:dyDescent="0.25">
      <c r="A73" s="143">
        <v>58</v>
      </c>
      <c r="B73" s="138"/>
      <c r="C73" s="140" t="s">
        <v>94</v>
      </c>
      <c r="D73" s="148" t="s">
        <v>312</v>
      </c>
      <c r="E73" s="155" t="s">
        <v>313</v>
      </c>
      <c r="F73" s="140" t="s">
        <v>78</v>
      </c>
      <c r="G73" s="141">
        <v>1</v>
      </c>
      <c r="H73" s="142"/>
      <c r="I73" s="142">
        <f t="shared" si="0"/>
        <v>0</v>
      </c>
      <c r="J73" s="190"/>
    </row>
    <row r="74" spans="1:10" s="133" customFormat="1" ht="26.4" x14ac:dyDescent="0.25">
      <c r="A74" s="143">
        <v>59</v>
      </c>
      <c r="B74" s="138"/>
      <c r="C74" s="140" t="s">
        <v>94</v>
      </c>
      <c r="D74" s="148" t="s">
        <v>314</v>
      </c>
      <c r="E74" s="155" t="s">
        <v>315</v>
      </c>
      <c r="F74" s="140" t="s">
        <v>78</v>
      </c>
      <c r="G74" s="141">
        <v>5</v>
      </c>
      <c r="H74" s="142"/>
      <c r="I74" s="142">
        <f t="shared" si="0"/>
        <v>0</v>
      </c>
      <c r="J74" s="190"/>
    </row>
    <row r="75" spans="1:10" x14ac:dyDescent="0.25">
      <c r="A75" s="172"/>
      <c r="B75" s="179"/>
      <c r="C75" s="179"/>
      <c r="D75" s="187"/>
      <c r="E75" s="156" t="s">
        <v>93</v>
      </c>
      <c r="F75" s="179"/>
      <c r="G75" s="189"/>
      <c r="H75" s="189"/>
      <c r="I75" s="146">
        <f>SUBTOTAL(9,I14:I74)</f>
        <v>0</v>
      </c>
      <c r="J75" s="189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7C29-B283-48F3-B82D-F8A065FCB1FD}">
  <sheetPr>
    <pageSetUpPr fitToPage="1"/>
  </sheetPr>
  <dimension ref="A1:J54"/>
  <sheetViews>
    <sheetView showGridLines="0" topLeftCell="A31" zoomScale="70" zoomScaleNormal="70" workbookViewId="0">
      <selection activeCell="H16" sqref="H16"/>
    </sheetView>
  </sheetViews>
  <sheetFormatPr defaultColWidth="9.109375" defaultRowHeight="13.2" x14ac:dyDescent="0.25"/>
  <cols>
    <col min="1" max="1" width="5.5546875" style="177" customWidth="1"/>
    <col min="2" max="2" width="4.44140625" style="180" customWidth="1"/>
    <col min="3" max="3" width="6" style="180" customWidth="1"/>
    <col min="4" max="4" width="12.6640625" style="188" customWidth="1"/>
    <col min="5" max="5" width="94.33203125" style="157" customWidth="1"/>
    <col min="6" max="6" width="7.6640625" style="180" customWidth="1"/>
    <col min="7" max="7" width="9.88671875" style="177" customWidth="1"/>
    <col min="8" max="8" width="13.109375" style="177" customWidth="1"/>
    <col min="9" max="9" width="15.5546875" style="177" customWidth="1"/>
    <col min="10" max="10" width="9.109375" style="177"/>
    <col min="11" max="16384" width="9.109375" style="80"/>
  </cols>
  <sheetData>
    <row r="1" spans="1:10" s="168" customFormat="1" ht="17.399999999999999" x14ac:dyDescent="0.25">
      <c r="A1" s="194" t="s">
        <v>95</v>
      </c>
      <c r="B1" s="195"/>
      <c r="C1" s="195"/>
      <c r="D1" s="182"/>
      <c r="E1" s="182"/>
      <c r="F1" s="195"/>
      <c r="G1" s="195"/>
      <c r="H1" s="195"/>
      <c r="I1" s="195"/>
    </row>
    <row r="2" spans="1:10" s="168" customFormat="1" x14ac:dyDescent="0.25">
      <c r="A2" s="196" t="s">
        <v>62</v>
      </c>
      <c r="B2" s="195"/>
      <c r="C2" s="134" t="s">
        <v>116</v>
      </c>
      <c r="D2" s="183"/>
      <c r="E2" s="183"/>
      <c r="F2" s="195"/>
      <c r="G2" s="195"/>
      <c r="H2" s="195"/>
      <c r="I2" s="195"/>
    </row>
    <row r="3" spans="1:10" s="168" customFormat="1" x14ac:dyDescent="0.25">
      <c r="A3" s="196" t="s">
        <v>63</v>
      </c>
      <c r="B3" s="195"/>
      <c r="C3" s="211" t="str">
        <f>'Krycí list'!E7</f>
        <v>Základní škola Ivanovice na Hané, okres Vyškov
Tyršova 218/4, 683 23 Ivanovice na Hané</v>
      </c>
      <c r="D3" s="212"/>
      <c r="E3" s="212"/>
      <c r="F3" s="195"/>
      <c r="G3" s="195"/>
      <c r="H3" s="195"/>
      <c r="I3" s="134"/>
    </row>
    <row r="4" spans="1:10" s="168" customFormat="1" x14ac:dyDescent="0.25">
      <c r="A4" s="196" t="s">
        <v>64</v>
      </c>
      <c r="B4" s="195"/>
      <c r="C4" s="134" t="str">
        <f>'Krycí list'!E9</f>
        <v>NEOCENĚNÝ SOUPIS PRACÍ A DODÁVEK A SLUŽEB</v>
      </c>
      <c r="D4" s="183"/>
      <c r="E4" s="183"/>
      <c r="F4" s="195"/>
      <c r="G4" s="195"/>
      <c r="H4" s="195"/>
      <c r="I4" s="134"/>
    </row>
    <row r="5" spans="1:10" s="168" customFormat="1" x14ac:dyDescent="0.25">
      <c r="A5" s="195" t="s">
        <v>72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0" s="168" customFormat="1" x14ac:dyDescent="0.25">
      <c r="A6" s="195"/>
      <c r="B6" s="195"/>
      <c r="C6" s="134"/>
      <c r="D6" s="183"/>
      <c r="E6" s="183"/>
      <c r="F6" s="195"/>
      <c r="G6" s="195"/>
      <c r="H6" s="195"/>
      <c r="I6" s="134"/>
    </row>
    <row r="7" spans="1:10" s="168" customFormat="1" x14ac:dyDescent="0.25">
      <c r="A7" s="195" t="s">
        <v>66</v>
      </c>
      <c r="B7" s="195"/>
      <c r="C7" s="211" t="str">
        <f>'Krycí list'!E26</f>
        <v>Základní škola Ivanovice na Hané, okres Vyškov</v>
      </c>
      <c r="D7" s="212"/>
      <c r="E7" s="212"/>
      <c r="F7" s="195"/>
      <c r="G7" s="195"/>
      <c r="H7" s="195"/>
      <c r="I7" s="134"/>
    </row>
    <row r="8" spans="1:10" s="168" customFormat="1" x14ac:dyDescent="0.25">
      <c r="A8" s="195" t="s">
        <v>67</v>
      </c>
      <c r="B8" s="195"/>
      <c r="C8" s="211" t="str">
        <f>'Krycí list'!E28</f>
        <v xml:space="preserve"> </v>
      </c>
      <c r="D8" s="212"/>
      <c r="E8" s="183"/>
      <c r="F8" s="195"/>
      <c r="G8" s="195"/>
      <c r="H8" s="195"/>
      <c r="I8" s="134"/>
    </row>
    <row r="9" spans="1:10" s="168" customFormat="1" x14ac:dyDescent="0.25">
      <c r="A9" s="195" t="s">
        <v>68</v>
      </c>
      <c r="B9" s="195"/>
      <c r="C9" s="213" t="str">
        <f>'Krycí list'!O31</f>
        <v>09/2023</v>
      </c>
      <c r="D9" s="212"/>
      <c r="E9" s="183"/>
      <c r="F9" s="195"/>
      <c r="G9" s="195"/>
      <c r="H9" s="195"/>
      <c r="I9" s="134"/>
    </row>
    <row r="10" spans="1:10" s="168" customFormat="1" x14ac:dyDescent="0.25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0" s="192" customFormat="1" ht="50.25" customHeight="1" x14ac:dyDescent="0.25">
      <c r="A11" s="174" t="s">
        <v>73</v>
      </c>
      <c r="B11" s="135" t="s">
        <v>74</v>
      </c>
      <c r="C11" s="135" t="s">
        <v>75</v>
      </c>
      <c r="D11" s="135" t="s">
        <v>92</v>
      </c>
      <c r="E11" s="135" t="s">
        <v>89</v>
      </c>
      <c r="F11" s="135" t="s">
        <v>76</v>
      </c>
      <c r="G11" s="135" t="s">
        <v>77</v>
      </c>
      <c r="H11" s="135" t="s">
        <v>90</v>
      </c>
      <c r="I11" s="135" t="s">
        <v>91</v>
      </c>
      <c r="J11" s="191"/>
    </row>
    <row r="12" spans="1:10" s="180" customFormat="1" x14ac:dyDescent="0.25">
      <c r="A12" s="175">
        <v>1</v>
      </c>
      <c r="B12" s="147">
        <v>2</v>
      </c>
      <c r="C12" s="147">
        <v>3</v>
      </c>
      <c r="D12" s="136">
        <v>4</v>
      </c>
      <c r="E12" s="136">
        <v>5</v>
      </c>
      <c r="F12" s="147">
        <v>6</v>
      </c>
      <c r="G12" s="147">
        <v>7</v>
      </c>
      <c r="H12" s="147">
        <v>8</v>
      </c>
      <c r="I12" s="147">
        <v>9</v>
      </c>
      <c r="J12" s="193"/>
    </row>
    <row r="13" spans="1:10" x14ac:dyDescent="0.25">
      <c r="A13" s="176"/>
      <c r="B13" s="178"/>
      <c r="C13" s="178"/>
      <c r="D13" s="184"/>
      <c r="E13" s="152"/>
      <c r="F13" s="178"/>
      <c r="G13" s="176"/>
      <c r="H13" s="176"/>
      <c r="I13" s="176"/>
    </row>
    <row r="14" spans="1:10" s="137" customFormat="1" x14ac:dyDescent="0.25">
      <c r="A14" s="171"/>
      <c r="B14" s="144"/>
      <c r="C14" s="181"/>
      <c r="D14" s="185" t="s">
        <v>99</v>
      </c>
      <c r="E14" s="153" t="s">
        <v>117</v>
      </c>
      <c r="F14" s="181"/>
      <c r="G14" s="169"/>
      <c r="H14" s="169"/>
      <c r="I14" s="145">
        <f>SUBTOTAL(9,I15:I53)</f>
        <v>0</v>
      </c>
      <c r="J14" s="169"/>
    </row>
    <row r="15" spans="1:10" s="133" customFormat="1" x14ac:dyDescent="0.25">
      <c r="A15" s="143"/>
      <c r="B15" s="138"/>
      <c r="C15" s="173"/>
      <c r="D15" s="186"/>
      <c r="E15" s="151" t="s">
        <v>97</v>
      </c>
      <c r="F15" s="173"/>
      <c r="G15" s="170"/>
      <c r="H15" s="170"/>
      <c r="I15" s="139">
        <f>SUBTOTAL(9,I16:I53)</f>
        <v>0</v>
      </c>
      <c r="J15" s="190"/>
    </row>
    <row r="16" spans="1:10" s="133" customFormat="1" ht="26.4" x14ac:dyDescent="0.25">
      <c r="A16" s="143">
        <v>1</v>
      </c>
      <c r="B16" s="138"/>
      <c r="C16" s="140" t="s">
        <v>94</v>
      </c>
      <c r="D16" s="214" t="s">
        <v>167</v>
      </c>
      <c r="E16" s="155" t="s">
        <v>168</v>
      </c>
      <c r="F16" s="140" t="s">
        <v>78</v>
      </c>
      <c r="G16" s="141">
        <v>1</v>
      </c>
      <c r="H16" s="142"/>
      <c r="I16" s="142">
        <f t="shared" ref="I16:I53" si="0">ROUND(G16*H16,2)</f>
        <v>0</v>
      </c>
      <c r="J16" s="190"/>
    </row>
    <row r="17" spans="1:10" s="133" customFormat="1" ht="26.4" x14ac:dyDescent="0.25">
      <c r="A17" s="143">
        <v>2</v>
      </c>
      <c r="B17" s="138"/>
      <c r="C17" s="140" t="s">
        <v>94</v>
      </c>
      <c r="D17" s="214" t="s">
        <v>167</v>
      </c>
      <c r="E17" s="155" t="s">
        <v>169</v>
      </c>
      <c r="F17" s="140" t="s">
        <v>78</v>
      </c>
      <c r="G17" s="141">
        <v>1</v>
      </c>
      <c r="H17" s="142"/>
      <c r="I17" s="142">
        <f t="shared" si="0"/>
        <v>0</v>
      </c>
      <c r="J17" s="190"/>
    </row>
    <row r="18" spans="1:10" s="133" customFormat="1" ht="26.4" x14ac:dyDescent="0.25">
      <c r="A18" s="143">
        <v>3</v>
      </c>
      <c r="B18" s="138"/>
      <c r="C18" s="140" t="s">
        <v>94</v>
      </c>
      <c r="D18" s="214" t="s">
        <v>167</v>
      </c>
      <c r="E18" s="155" t="s">
        <v>170</v>
      </c>
      <c r="F18" s="140" t="s">
        <v>78</v>
      </c>
      <c r="G18" s="141">
        <v>1</v>
      </c>
      <c r="H18" s="142"/>
      <c r="I18" s="142">
        <f t="shared" si="0"/>
        <v>0</v>
      </c>
      <c r="J18" s="190"/>
    </row>
    <row r="19" spans="1:10" s="133" customFormat="1" ht="26.4" x14ac:dyDescent="0.25">
      <c r="A19" s="143">
        <v>4</v>
      </c>
      <c r="B19" s="138"/>
      <c r="C19" s="140" t="s">
        <v>94</v>
      </c>
      <c r="D19" s="214" t="s">
        <v>167</v>
      </c>
      <c r="E19" s="155" t="s">
        <v>171</v>
      </c>
      <c r="F19" s="140" t="s">
        <v>78</v>
      </c>
      <c r="G19" s="141">
        <v>10</v>
      </c>
      <c r="H19" s="142"/>
      <c r="I19" s="142">
        <f t="shared" si="0"/>
        <v>0</v>
      </c>
      <c r="J19" s="190"/>
    </row>
    <row r="20" spans="1:10" s="133" customFormat="1" ht="26.4" x14ac:dyDescent="0.25">
      <c r="A20" s="143">
        <v>5</v>
      </c>
      <c r="B20" s="138"/>
      <c r="C20" s="140" t="s">
        <v>94</v>
      </c>
      <c r="D20" s="214" t="s">
        <v>167</v>
      </c>
      <c r="E20" s="155" t="s">
        <v>172</v>
      </c>
      <c r="F20" s="140" t="s">
        <v>78</v>
      </c>
      <c r="G20" s="141">
        <v>10</v>
      </c>
      <c r="H20" s="142"/>
      <c r="I20" s="142">
        <f t="shared" si="0"/>
        <v>0</v>
      </c>
      <c r="J20" s="190"/>
    </row>
    <row r="21" spans="1:10" s="133" customFormat="1" ht="26.4" x14ac:dyDescent="0.25">
      <c r="A21" s="143">
        <v>6</v>
      </c>
      <c r="B21" s="138"/>
      <c r="C21" s="140" t="s">
        <v>94</v>
      </c>
      <c r="D21" s="214" t="s">
        <v>167</v>
      </c>
      <c r="E21" s="155" t="s">
        <v>173</v>
      </c>
      <c r="F21" s="140" t="s">
        <v>78</v>
      </c>
      <c r="G21" s="141">
        <v>1</v>
      </c>
      <c r="H21" s="142"/>
      <c r="I21" s="142">
        <f t="shared" si="0"/>
        <v>0</v>
      </c>
      <c r="J21" s="190"/>
    </row>
    <row r="22" spans="1:10" s="133" customFormat="1" ht="26.4" x14ac:dyDescent="0.25">
      <c r="A22" s="143">
        <v>7</v>
      </c>
      <c r="B22" s="138"/>
      <c r="C22" s="140" t="s">
        <v>94</v>
      </c>
      <c r="D22" s="214" t="s">
        <v>167</v>
      </c>
      <c r="E22" s="155" t="s">
        <v>174</v>
      </c>
      <c r="F22" s="140" t="s">
        <v>78</v>
      </c>
      <c r="G22" s="141">
        <v>10</v>
      </c>
      <c r="H22" s="142"/>
      <c r="I22" s="142">
        <f t="shared" si="0"/>
        <v>0</v>
      </c>
      <c r="J22" s="190"/>
    </row>
    <row r="23" spans="1:10" s="133" customFormat="1" ht="26.4" x14ac:dyDescent="0.25">
      <c r="A23" s="143">
        <v>8</v>
      </c>
      <c r="B23" s="138"/>
      <c r="C23" s="140" t="s">
        <v>94</v>
      </c>
      <c r="D23" s="214" t="s">
        <v>167</v>
      </c>
      <c r="E23" s="155" t="s">
        <v>175</v>
      </c>
      <c r="F23" s="140" t="s">
        <v>78</v>
      </c>
      <c r="G23" s="141">
        <v>1</v>
      </c>
      <c r="H23" s="142"/>
      <c r="I23" s="142">
        <f t="shared" si="0"/>
        <v>0</v>
      </c>
      <c r="J23" s="190"/>
    </row>
    <row r="24" spans="1:10" s="133" customFormat="1" ht="26.4" x14ac:dyDescent="0.25">
      <c r="A24" s="143">
        <v>9</v>
      </c>
      <c r="B24" s="138"/>
      <c r="C24" s="140" t="s">
        <v>94</v>
      </c>
      <c r="D24" s="214" t="s">
        <v>167</v>
      </c>
      <c r="E24" s="155" t="s">
        <v>176</v>
      </c>
      <c r="F24" s="140" t="s">
        <v>78</v>
      </c>
      <c r="G24" s="141">
        <v>10</v>
      </c>
      <c r="H24" s="142"/>
      <c r="I24" s="142">
        <f t="shared" si="0"/>
        <v>0</v>
      </c>
      <c r="J24" s="190"/>
    </row>
    <row r="25" spans="1:10" s="133" customFormat="1" ht="26.4" x14ac:dyDescent="0.25">
      <c r="A25" s="143">
        <v>10</v>
      </c>
      <c r="B25" s="138"/>
      <c r="C25" s="140" t="s">
        <v>94</v>
      </c>
      <c r="D25" s="214" t="s">
        <v>167</v>
      </c>
      <c r="E25" s="155" t="s">
        <v>177</v>
      </c>
      <c r="F25" s="140" t="s">
        <v>78</v>
      </c>
      <c r="G25" s="141">
        <v>1</v>
      </c>
      <c r="H25" s="142"/>
      <c r="I25" s="142">
        <f t="shared" si="0"/>
        <v>0</v>
      </c>
      <c r="J25" s="190"/>
    </row>
    <row r="26" spans="1:10" s="133" customFormat="1" ht="26.4" x14ac:dyDescent="0.25">
      <c r="A26" s="143">
        <v>11</v>
      </c>
      <c r="B26" s="138"/>
      <c r="C26" s="140" t="s">
        <v>94</v>
      </c>
      <c r="D26" s="214" t="s">
        <v>167</v>
      </c>
      <c r="E26" s="155" t="s">
        <v>178</v>
      </c>
      <c r="F26" s="140" t="s">
        <v>78</v>
      </c>
      <c r="G26" s="141">
        <v>10</v>
      </c>
      <c r="H26" s="142"/>
      <c r="I26" s="142">
        <f t="shared" si="0"/>
        <v>0</v>
      </c>
      <c r="J26" s="190"/>
    </row>
    <row r="27" spans="1:10" s="133" customFormat="1" ht="26.4" x14ac:dyDescent="0.25">
      <c r="A27" s="143">
        <v>12</v>
      </c>
      <c r="B27" s="138"/>
      <c r="C27" s="140" t="s">
        <v>94</v>
      </c>
      <c r="D27" s="214" t="s">
        <v>167</v>
      </c>
      <c r="E27" s="155" t="s">
        <v>179</v>
      </c>
      <c r="F27" s="140" t="s">
        <v>78</v>
      </c>
      <c r="G27" s="141">
        <v>1</v>
      </c>
      <c r="H27" s="142"/>
      <c r="I27" s="142">
        <f t="shared" si="0"/>
        <v>0</v>
      </c>
      <c r="J27" s="190"/>
    </row>
    <row r="28" spans="1:10" s="133" customFormat="1" ht="26.4" x14ac:dyDescent="0.25">
      <c r="A28" s="143">
        <v>13</v>
      </c>
      <c r="B28" s="138"/>
      <c r="C28" s="140" t="s">
        <v>94</v>
      </c>
      <c r="D28" s="214" t="s">
        <v>167</v>
      </c>
      <c r="E28" s="155" t="s">
        <v>180</v>
      </c>
      <c r="F28" s="140" t="s">
        <v>78</v>
      </c>
      <c r="G28" s="141">
        <v>1</v>
      </c>
      <c r="H28" s="142"/>
      <c r="I28" s="142">
        <f t="shared" si="0"/>
        <v>0</v>
      </c>
      <c r="J28" s="190"/>
    </row>
    <row r="29" spans="1:10" s="133" customFormat="1" ht="26.4" x14ac:dyDescent="0.25">
      <c r="A29" s="143">
        <v>14</v>
      </c>
      <c r="B29" s="138"/>
      <c r="C29" s="140" t="s">
        <v>94</v>
      </c>
      <c r="D29" s="214" t="s">
        <v>167</v>
      </c>
      <c r="E29" s="155" t="s">
        <v>181</v>
      </c>
      <c r="F29" s="140" t="s">
        <v>78</v>
      </c>
      <c r="G29" s="141">
        <v>1</v>
      </c>
      <c r="H29" s="142"/>
      <c r="I29" s="142">
        <f t="shared" si="0"/>
        <v>0</v>
      </c>
      <c r="J29" s="190"/>
    </row>
    <row r="30" spans="1:10" s="133" customFormat="1" ht="26.4" x14ac:dyDescent="0.25">
      <c r="A30" s="143">
        <v>15</v>
      </c>
      <c r="B30" s="138"/>
      <c r="C30" s="140" t="s">
        <v>94</v>
      </c>
      <c r="D30" s="214" t="s">
        <v>167</v>
      </c>
      <c r="E30" s="155" t="s">
        <v>182</v>
      </c>
      <c r="F30" s="140" t="s">
        <v>78</v>
      </c>
      <c r="G30" s="141">
        <v>1</v>
      </c>
      <c r="H30" s="142"/>
      <c r="I30" s="142">
        <f t="shared" si="0"/>
        <v>0</v>
      </c>
      <c r="J30" s="190"/>
    </row>
    <row r="31" spans="1:10" s="133" customFormat="1" ht="26.4" x14ac:dyDescent="0.25">
      <c r="A31" s="143">
        <v>16</v>
      </c>
      <c r="B31" s="138"/>
      <c r="C31" s="140" t="s">
        <v>94</v>
      </c>
      <c r="D31" s="214" t="s">
        <v>167</v>
      </c>
      <c r="E31" s="155" t="s">
        <v>183</v>
      </c>
      <c r="F31" s="140" t="s">
        <v>78</v>
      </c>
      <c r="G31" s="141">
        <v>1</v>
      </c>
      <c r="H31" s="142"/>
      <c r="I31" s="142">
        <f t="shared" si="0"/>
        <v>0</v>
      </c>
      <c r="J31" s="190"/>
    </row>
    <row r="32" spans="1:10" s="133" customFormat="1" ht="26.4" x14ac:dyDescent="0.25">
      <c r="A32" s="143">
        <v>17</v>
      </c>
      <c r="B32" s="138"/>
      <c r="C32" s="140" t="s">
        <v>94</v>
      </c>
      <c r="D32" s="214" t="s">
        <v>167</v>
      </c>
      <c r="E32" s="155" t="s">
        <v>184</v>
      </c>
      <c r="F32" s="140" t="s">
        <v>78</v>
      </c>
      <c r="G32" s="141">
        <v>1</v>
      </c>
      <c r="H32" s="142"/>
      <c r="I32" s="142">
        <f t="shared" si="0"/>
        <v>0</v>
      </c>
      <c r="J32" s="190"/>
    </row>
    <row r="33" spans="1:10" s="133" customFormat="1" ht="26.4" x14ac:dyDescent="0.25">
      <c r="A33" s="143">
        <v>18</v>
      </c>
      <c r="B33" s="138"/>
      <c r="C33" s="140" t="s">
        <v>94</v>
      </c>
      <c r="D33" s="214" t="s">
        <v>167</v>
      </c>
      <c r="E33" s="155" t="s">
        <v>185</v>
      </c>
      <c r="F33" s="140" t="s">
        <v>78</v>
      </c>
      <c r="G33" s="141">
        <v>1</v>
      </c>
      <c r="H33" s="142"/>
      <c r="I33" s="142">
        <f t="shared" si="0"/>
        <v>0</v>
      </c>
      <c r="J33" s="190"/>
    </row>
    <row r="34" spans="1:10" s="133" customFormat="1" ht="26.4" x14ac:dyDescent="0.25">
      <c r="A34" s="143">
        <v>19</v>
      </c>
      <c r="B34" s="138"/>
      <c r="C34" s="140" t="s">
        <v>94</v>
      </c>
      <c r="D34" s="214" t="s">
        <v>167</v>
      </c>
      <c r="E34" s="155" t="s">
        <v>186</v>
      </c>
      <c r="F34" s="140" t="s">
        <v>78</v>
      </c>
      <c r="G34" s="141">
        <v>1</v>
      </c>
      <c r="H34" s="142"/>
      <c r="I34" s="142">
        <f t="shared" si="0"/>
        <v>0</v>
      </c>
      <c r="J34" s="190"/>
    </row>
    <row r="35" spans="1:10" s="133" customFormat="1" ht="26.4" x14ac:dyDescent="0.25">
      <c r="A35" s="143">
        <v>20</v>
      </c>
      <c r="B35" s="138"/>
      <c r="C35" s="140" t="s">
        <v>94</v>
      </c>
      <c r="D35" s="214" t="s">
        <v>167</v>
      </c>
      <c r="E35" s="155" t="s">
        <v>187</v>
      </c>
      <c r="F35" s="140" t="s">
        <v>78</v>
      </c>
      <c r="G35" s="141">
        <v>1</v>
      </c>
      <c r="H35" s="142"/>
      <c r="I35" s="142">
        <f t="shared" si="0"/>
        <v>0</v>
      </c>
      <c r="J35" s="190"/>
    </row>
    <row r="36" spans="1:10" s="133" customFormat="1" ht="26.4" x14ac:dyDescent="0.25">
      <c r="A36" s="143">
        <v>21</v>
      </c>
      <c r="B36" s="138"/>
      <c r="C36" s="140" t="s">
        <v>94</v>
      </c>
      <c r="D36" s="214" t="s">
        <v>167</v>
      </c>
      <c r="E36" s="155" t="s">
        <v>188</v>
      </c>
      <c r="F36" s="140" t="s">
        <v>78</v>
      </c>
      <c r="G36" s="141">
        <v>10</v>
      </c>
      <c r="H36" s="142"/>
      <c r="I36" s="142">
        <f t="shared" si="0"/>
        <v>0</v>
      </c>
      <c r="J36" s="190"/>
    </row>
    <row r="37" spans="1:10" s="133" customFormat="1" ht="26.4" x14ac:dyDescent="0.25">
      <c r="A37" s="143">
        <v>22</v>
      </c>
      <c r="B37" s="138"/>
      <c r="C37" s="140" t="s">
        <v>94</v>
      </c>
      <c r="D37" s="214" t="s">
        <v>167</v>
      </c>
      <c r="E37" s="155" t="s">
        <v>189</v>
      </c>
      <c r="F37" s="140" t="s">
        <v>78</v>
      </c>
      <c r="G37" s="141">
        <v>10</v>
      </c>
      <c r="H37" s="142"/>
      <c r="I37" s="142">
        <f t="shared" si="0"/>
        <v>0</v>
      </c>
      <c r="J37" s="190"/>
    </row>
    <row r="38" spans="1:10" s="133" customFormat="1" ht="26.4" x14ac:dyDescent="0.25">
      <c r="A38" s="143">
        <v>23</v>
      </c>
      <c r="B38" s="138"/>
      <c r="C38" s="140" t="s">
        <v>94</v>
      </c>
      <c r="D38" s="214" t="s">
        <v>167</v>
      </c>
      <c r="E38" s="155" t="s">
        <v>190</v>
      </c>
      <c r="F38" s="140" t="s">
        <v>78</v>
      </c>
      <c r="G38" s="141">
        <v>1</v>
      </c>
      <c r="H38" s="142"/>
      <c r="I38" s="142">
        <f t="shared" si="0"/>
        <v>0</v>
      </c>
      <c r="J38" s="190"/>
    </row>
    <row r="39" spans="1:10" s="133" customFormat="1" ht="26.4" x14ac:dyDescent="0.25">
      <c r="A39" s="143">
        <v>24</v>
      </c>
      <c r="B39" s="138"/>
      <c r="C39" s="140" t="s">
        <v>94</v>
      </c>
      <c r="D39" s="214" t="s">
        <v>167</v>
      </c>
      <c r="E39" s="155" t="s">
        <v>191</v>
      </c>
      <c r="F39" s="140" t="s">
        <v>78</v>
      </c>
      <c r="G39" s="141">
        <v>1</v>
      </c>
      <c r="H39" s="142"/>
      <c r="I39" s="142">
        <f t="shared" si="0"/>
        <v>0</v>
      </c>
      <c r="J39" s="190"/>
    </row>
    <row r="40" spans="1:10" s="133" customFormat="1" ht="26.4" x14ac:dyDescent="0.25">
      <c r="A40" s="143">
        <v>25</v>
      </c>
      <c r="B40" s="138"/>
      <c r="C40" s="140" t="s">
        <v>94</v>
      </c>
      <c r="D40" s="214" t="s">
        <v>167</v>
      </c>
      <c r="E40" s="155" t="s">
        <v>192</v>
      </c>
      <c r="F40" s="140" t="s">
        <v>78</v>
      </c>
      <c r="G40" s="141">
        <v>1</v>
      </c>
      <c r="H40" s="142"/>
      <c r="I40" s="142">
        <f t="shared" si="0"/>
        <v>0</v>
      </c>
      <c r="J40" s="190"/>
    </row>
    <row r="41" spans="1:10" s="133" customFormat="1" ht="26.4" x14ac:dyDescent="0.25">
      <c r="A41" s="143">
        <v>26</v>
      </c>
      <c r="B41" s="138"/>
      <c r="C41" s="140" t="s">
        <v>94</v>
      </c>
      <c r="D41" s="214" t="s">
        <v>167</v>
      </c>
      <c r="E41" s="155" t="s">
        <v>193</v>
      </c>
      <c r="F41" s="140" t="s">
        <v>78</v>
      </c>
      <c r="G41" s="141">
        <v>1</v>
      </c>
      <c r="H41" s="142"/>
      <c r="I41" s="142">
        <f t="shared" si="0"/>
        <v>0</v>
      </c>
      <c r="J41" s="190"/>
    </row>
    <row r="42" spans="1:10" s="133" customFormat="1" ht="26.4" x14ac:dyDescent="0.25">
      <c r="A42" s="143">
        <v>27</v>
      </c>
      <c r="B42" s="138"/>
      <c r="C42" s="140" t="s">
        <v>94</v>
      </c>
      <c r="D42" s="214" t="s">
        <v>167</v>
      </c>
      <c r="E42" s="155" t="s">
        <v>194</v>
      </c>
      <c r="F42" s="140" t="s">
        <v>78</v>
      </c>
      <c r="G42" s="141">
        <v>1</v>
      </c>
      <c r="H42" s="142"/>
      <c r="I42" s="142">
        <f t="shared" si="0"/>
        <v>0</v>
      </c>
      <c r="J42" s="190"/>
    </row>
    <row r="43" spans="1:10" s="133" customFormat="1" ht="26.4" x14ac:dyDescent="0.25">
      <c r="A43" s="143">
        <v>28</v>
      </c>
      <c r="B43" s="138"/>
      <c r="C43" s="140" t="s">
        <v>94</v>
      </c>
      <c r="D43" s="214" t="s">
        <v>167</v>
      </c>
      <c r="E43" s="155" t="s">
        <v>195</v>
      </c>
      <c r="F43" s="140" t="s">
        <v>78</v>
      </c>
      <c r="G43" s="141">
        <v>1</v>
      </c>
      <c r="H43" s="142"/>
      <c r="I43" s="142">
        <f t="shared" si="0"/>
        <v>0</v>
      </c>
      <c r="J43" s="190"/>
    </row>
    <row r="44" spans="1:10" s="133" customFormat="1" ht="26.4" x14ac:dyDescent="0.25">
      <c r="A44" s="143">
        <v>29</v>
      </c>
      <c r="B44" s="138"/>
      <c r="C44" s="140" t="s">
        <v>94</v>
      </c>
      <c r="D44" s="214" t="s">
        <v>167</v>
      </c>
      <c r="E44" s="155" t="s">
        <v>196</v>
      </c>
      <c r="F44" s="140" t="s">
        <v>78</v>
      </c>
      <c r="G44" s="141">
        <v>30</v>
      </c>
      <c r="H44" s="142"/>
      <c r="I44" s="142">
        <f t="shared" si="0"/>
        <v>0</v>
      </c>
      <c r="J44" s="190"/>
    </row>
    <row r="45" spans="1:10" s="133" customFormat="1" ht="26.4" x14ac:dyDescent="0.25">
      <c r="A45" s="143">
        <v>30</v>
      </c>
      <c r="B45" s="138"/>
      <c r="C45" s="140" t="s">
        <v>94</v>
      </c>
      <c r="D45" s="214" t="s">
        <v>167</v>
      </c>
      <c r="E45" s="155" t="s">
        <v>197</v>
      </c>
      <c r="F45" s="140" t="s">
        <v>78</v>
      </c>
      <c r="G45" s="141">
        <v>20</v>
      </c>
      <c r="H45" s="142"/>
      <c r="I45" s="142">
        <f t="shared" si="0"/>
        <v>0</v>
      </c>
      <c r="J45" s="190"/>
    </row>
    <row r="46" spans="1:10" s="133" customFormat="1" ht="26.4" x14ac:dyDescent="0.25">
      <c r="A46" s="143">
        <v>31</v>
      </c>
      <c r="B46" s="138"/>
      <c r="C46" s="140" t="s">
        <v>94</v>
      </c>
      <c r="D46" s="214" t="s">
        <v>167</v>
      </c>
      <c r="E46" s="155" t="s">
        <v>198</v>
      </c>
      <c r="F46" s="140" t="s">
        <v>78</v>
      </c>
      <c r="G46" s="141">
        <v>5</v>
      </c>
      <c r="H46" s="142"/>
      <c r="I46" s="142">
        <f t="shared" si="0"/>
        <v>0</v>
      </c>
      <c r="J46" s="190"/>
    </row>
    <row r="47" spans="1:10" s="133" customFormat="1" ht="26.4" x14ac:dyDescent="0.25">
      <c r="A47" s="143">
        <v>32</v>
      </c>
      <c r="B47" s="138"/>
      <c r="C47" s="140" t="s">
        <v>94</v>
      </c>
      <c r="D47" s="214" t="s">
        <v>167</v>
      </c>
      <c r="E47" s="155" t="s">
        <v>199</v>
      </c>
      <c r="F47" s="140" t="s">
        <v>78</v>
      </c>
      <c r="G47" s="141">
        <v>5</v>
      </c>
      <c r="H47" s="142"/>
      <c r="I47" s="142">
        <f t="shared" si="0"/>
        <v>0</v>
      </c>
      <c r="J47" s="190"/>
    </row>
    <row r="48" spans="1:10" s="133" customFormat="1" ht="26.4" x14ac:dyDescent="0.25">
      <c r="A48" s="143">
        <v>33</v>
      </c>
      <c r="B48" s="138"/>
      <c r="C48" s="140" t="s">
        <v>94</v>
      </c>
      <c r="D48" s="214" t="s">
        <v>167</v>
      </c>
      <c r="E48" s="155" t="s">
        <v>200</v>
      </c>
      <c r="F48" s="140" t="s">
        <v>78</v>
      </c>
      <c r="G48" s="141">
        <v>5</v>
      </c>
      <c r="H48" s="142"/>
      <c r="I48" s="142">
        <f t="shared" si="0"/>
        <v>0</v>
      </c>
      <c r="J48" s="190"/>
    </row>
    <row r="49" spans="1:10" s="133" customFormat="1" ht="26.4" x14ac:dyDescent="0.25">
      <c r="A49" s="143">
        <v>34</v>
      </c>
      <c r="B49" s="138"/>
      <c r="C49" s="140" t="s">
        <v>94</v>
      </c>
      <c r="D49" s="214" t="s">
        <v>167</v>
      </c>
      <c r="E49" s="155" t="s">
        <v>201</v>
      </c>
      <c r="F49" s="140" t="s">
        <v>78</v>
      </c>
      <c r="G49" s="141">
        <v>1</v>
      </c>
      <c r="H49" s="142"/>
      <c r="I49" s="142">
        <f t="shared" si="0"/>
        <v>0</v>
      </c>
      <c r="J49" s="190"/>
    </row>
    <row r="50" spans="1:10" s="133" customFormat="1" ht="26.4" x14ac:dyDescent="0.25">
      <c r="A50" s="143">
        <v>35</v>
      </c>
      <c r="B50" s="138"/>
      <c r="C50" s="140" t="s">
        <v>94</v>
      </c>
      <c r="D50" s="214" t="s">
        <v>167</v>
      </c>
      <c r="E50" s="155" t="s">
        <v>202</v>
      </c>
      <c r="F50" s="140" t="s">
        <v>78</v>
      </c>
      <c r="G50" s="141">
        <v>5</v>
      </c>
      <c r="H50" s="142"/>
      <c r="I50" s="142">
        <f t="shared" si="0"/>
        <v>0</v>
      </c>
      <c r="J50" s="190"/>
    </row>
    <row r="51" spans="1:10" s="133" customFormat="1" ht="26.4" x14ac:dyDescent="0.25">
      <c r="A51" s="143">
        <v>36</v>
      </c>
      <c r="B51" s="138"/>
      <c r="C51" s="140" t="s">
        <v>94</v>
      </c>
      <c r="D51" s="214" t="s">
        <v>167</v>
      </c>
      <c r="E51" s="155" t="s">
        <v>203</v>
      </c>
      <c r="F51" s="140" t="s">
        <v>78</v>
      </c>
      <c r="G51" s="141">
        <v>5</v>
      </c>
      <c r="H51" s="142"/>
      <c r="I51" s="142">
        <f t="shared" si="0"/>
        <v>0</v>
      </c>
      <c r="J51" s="190"/>
    </row>
    <row r="52" spans="1:10" s="133" customFormat="1" ht="26.4" x14ac:dyDescent="0.25">
      <c r="A52" s="143">
        <v>37</v>
      </c>
      <c r="B52" s="138"/>
      <c r="C52" s="140" t="s">
        <v>94</v>
      </c>
      <c r="D52" s="214" t="s">
        <v>167</v>
      </c>
      <c r="E52" s="155" t="s">
        <v>204</v>
      </c>
      <c r="F52" s="140" t="s">
        <v>78</v>
      </c>
      <c r="G52" s="141">
        <v>10</v>
      </c>
      <c r="H52" s="142"/>
      <c r="I52" s="142">
        <f t="shared" si="0"/>
        <v>0</v>
      </c>
      <c r="J52" s="190"/>
    </row>
    <row r="53" spans="1:10" s="133" customFormat="1" ht="26.4" x14ac:dyDescent="0.25">
      <c r="A53" s="143">
        <v>38</v>
      </c>
      <c r="B53" s="138"/>
      <c r="C53" s="140" t="s">
        <v>94</v>
      </c>
      <c r="D53" s="214" t="s">
        <v>167</v>
      </c>
      <c r="E53" s="155" t="s">
        <v>205</v>
      </c>
      <c r="F53" s="140" t="s">
        <v>78</v>
      </c>
      <c r="G53" s="141">
        <v>10</v>
      </c>
      <c r="H53" s="142"/>
      <c r="I53" s="142">
        <f t="shared" si="0"/>
        <v>0</v>
      </c>
      <c r="J53" s="190"/>
    </row>
    <row r="54" spans="1:10" x14ac:dyDescent="0.25">
      <c r="A54" s="172"/>
      <c r="B54" s="179"/>
      <c r="C54" s="179"/>
      <c r="D54" s="187"/>
      <c r="E54" s="156" t="s">
        <v>93</v>
      </c>
      <c r="F54" s="179"/>
      <c r="G54" s="189"/>
      <c r="H54" s="189"/>
      <c r="I54" s="146">
        <f>SUBTOTAL(9,I14:I53)</f>
        <v>0</v>
      </c>
      <c r="J54" s="189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6E40-322F-49B3-974B-3B883E34C344}">
  <sheetPr>
    <pageSetUpPr fitToPage="1"/>
  </sheetPr>
  <dimension ref="A1:J62"/>
  <sheetViews>
    <sheetView showGridLines="0" topLeftCell="A3" zoomScale="70" zoomScaleNormal="70" workbookViewId="0">
      <selection activeCell="H16" sqref="H16"/>
    </sheetView>
  </sheetViews>
  <sheetFormatPr defaultColWidth="9.109375" defaultRowHeight="13.2" x14ac:dyDescent="0.25"/>
  <cols>
    <col min="1" max="1" width="5.5546875" style="177" customWidth="1"/>
    <col min="2" max="2" width="4.44140625" style="180" customWidth="1"/>
    <col min="3" max="3" width="6" style="180" customWidth="1"/>
    <col min="4" max="4" width="12.6640625" style="188" customWidth="1"/>
    <col min="5" max="5" width="94.33203125" style="157" customWidth="1"/>
    <col min="6" max="6" width="7.6640625" style="180" customWidth="1"/>
    <col min="7" max="7" width="9.88671875" style="177" customWidth="1"/>
    <col min="8" max="8" width="13.109375" style="177" customWidth="1"/>
    <col min="9" max="9" width="15.5546875" style="177" customWidth="1"/>
    <col min="10" max="10" width="9.109375" style="177"/>
    <col min="11" max="16384" width="9.109375" style="80"/>
  </cols>
  <sheetData>
    <row r="1" spans="1:10" s="168" customFormat="1" ht="17.399999999999999" x14ac:dyDescent="0.25">
      <c r="A1" s="194" t="s">
        <v>95</v>
      </c>
      <c r="B1" s="195"/>
      <c r="C1" s="195"/>
      <c r="D1" s="182"/>
      <c r="E1" s="182"/>
      <c r="F1" s="195"/>
      <c r="G1" s="195"/>
      <c r="H1" s="195"/>
      <c r="I1" s="195"/>
    </row>
    <row r="2" spans="1:10" s="168" customFormat="1" x14ac:dyDescent="0.25">
      <c r="A2" s="196" t="s">
        <v>62</v>
      </c>
      <c r="B2" s="195"/>
      <c r="C2" s="134" t="s">
        <v>118</v>
      </c>
      <c r="D2" s="183"/>
      <c r="E2" s="183"/>
      <c r="F2" s="195"/>
      <c r="G2" s="195"/>
      <c r="H2" s="195"/>
      <c r="I2" s="195"/>
    </row>
    <row r="3" spans="1:10" s="168" customFormat="1" x14ac:dyDescent="0.25">
      <c r="A3" s="196" t="s">
        <v>63</v>
      </c>
      <c r="B3" s="195"/>
      <c r="C3" s="211" t="str">
        <f>'Krycí list'!E7</f>
        <v>Základní škola Ivanovice na Hané, okres Vyškov
Tyršova 218/4, 683 23 Ivanovice na Hané</v>
      </c>
      <c r="D3" s="212"/>
      <c r="E3" s="212"/>
      <c r="F3" s="195"/>
      <c r="G3" s="195"/>
      <c r="H3" s="195"/>
      <c r="I3" s="134"/>
    </row>
    <row r="4" spans="1:10" s="168" customFormat="1" x14ac:dyDescent="0.25">
      <c r="A4" s="196" t="s">
        <v>64</v>
      </c>
      <c r="B4" s="195"/>
      <c r="C4" s="134" t="str">
        <f>'Krycí list'!E9</f>
        <v>NEOCENĚNÝ SOUPIS PRACÍ A DODÁVEK A SLUŽEB</v>
      </c>
      <c r="D4" s="183"/>
      <c r="E4" s="183"/>
      <c r="F4" s="195"/>
      <c r="G4" s="195"/>
      <c r="H4" s="195"/>
      <c r="I4" s="134"/>
    </row>
    <row r="5" spans="1:10" s="168" customFormat="1" x14ac:dyDescent="0.25">
      <c r="A5" s="195" t="s">
        <v>72</v>
      </c>
      <c r="B5" s="195"/>
      <c r="C5" s="134" t="str">
        <f>'Krycí list'!P5</f>
        <v xml:space="preserve"> </v>
      </c>
      <c r="D5" s="183"/>
      <c r="E5" s="183"/>
      <c r="F5" s="195"/>
      <c r="G5" s="195"/>
      <c r="H5" s="195"/>
      <c r="I5" s="134"/>
    </row>
    <row r="6" spans="1:10" s="168" customFormat="1" x14ac:dyDescent="0.25">
      <c r="A6" s="195"/>
      <c r="B6" s="195"/>
      <c r="C6" s="134"/>
      <c r="D6" s="183"/>
      <c r="E6" s="183"/>
      <c r="F6" s="195"/>
      <c r="G6" s="195"/>
      <c r="H6" s="195"/>
      <c r="I6" s="134"/>
    </row>
    <row r="7" spans="1:10" s="168" customFormat="1" x14ac:dyDescent="0.25">
      <c r="A7" s="195" t="s">
        <v>66</v>
      </c>
      <c r="B7" s="195"/>
      <c r="C7" s="211" t="str">
        <f>'Krycí list'!E26</f>
        <v>Základní škola Ivanovice na Hané, okres Vyškov</v>
      </c>
      <c r="D7" s="212"/>
      <c r="E7" s="212"/>
      <c r="F7" s="195"/>
      <c r="G7" s="195"/>
      <c r="H7" s="195"/>
      <c r="I7" s="134"/>
    </row>
    <row r="8" spans="1:10" s="168" customFormat="1" x14ac:dyDescent="0.25">
      <c r="A8" s="195" t="s">
        <v>67</v>
      </c>
      <c r="B8" s="195"/>
      <c r="C8" s="211" t="str">
        <f>'Krycí list'!E28</f>
        <v xml:space="preserve"> </v>
      </c>
      <c r="D8" s="212"/>
      <c r="E8" s="183"/>
      <c r="F8" s="195"/>
      <c r="G8" s="195"/>
      <c r="H8" s="195"/>
      <c r="I8" s="134"/>
    </row>
    <row r="9" spans="1:10" s="168" customFormat="1" x14ac:dyDescent="0.25">
      <c r="A9" s="195" t="s">
        <v>68</v>
      </c>
      <c r="B9" s="195"/>
      <c r="C9" s="213" t="str">
        <f>'Krycí list'!O31</f>
        <v>09/2023</v>
      </c>
      <c r="D9" s="212"/>
      <c r="E9" s="183"/>
      <c r="F9" s="195"/>
      <c r="G9" s="195"/>
      <c r="H9" s="195"/>
      <c r="I9" s="134"/>
    </row>
    <row r="10" spans="1:10" s="168" customFormat="1" x14ac:dyDescent="0.25">
      <c r="A10" s="195"/>
      <c r="B10" s="195"/>
      <c r="C10" s="195"/>
      <c r="D10" s="182"/>
      <c r="E10" s="182"/>
      <c r="F10" s="195"/>
      <c r="G10" s="195"/>
      <c r="H10" s="195"/>
      <c r="I10" s="195"/>
    </row>
    <row r="11" spans="1:10" s="192" customFormat="1" ht="50.25" customHeight="1" x14ac:dyDescent="0.25">
      <c r="A11" s="174" t="s">
        <v>73</v>
      </c>
      <c r="B11" s="135" t="s">
        <v>74</v>
      </c>
      <c r="C11" s="135" t="s">
        <v>75</v>
      </c>
      <c r="D11" s="135" t="s">
        <v>92</v>
      </c>
      <c r="E11" s="135" t="s">
        <v>89</v>
      </c>
      <c r="F11" s="135" t="s">
        <v>76</v>
      </c>
      <c r="G11" s="135" t="s">
        <v>77</v>
      </c>
      <c r="H11" s="135" t="s">
        <v>90</v>
      </c>
      <c r="I11" s="135" t="s">
        <v>91</v>
      </c>
      <c r="J11" s="191"/>
    </row>
    <row r="12" spans="1:10" s="180" customFormat="1" x14ac:dyDescent="0.25">
      <c r="A12" s="175">
        <v>1</v>
      </c>
      <c r="B12" s="147">
        <v>2</v>
      </c>
      <c r="C12" s="147">
        <v>3</v>
      </c>
      <c r="D12" s="136">
        <v>4</v>
      </c>
      <c r="E12" s="136">
        <v>5</v>
      </c>
      <c r="F12" s="147">
        <v>6</v>
      </c>
      <c r="G12" s="147">
        <v>7</v>
      </c>
      <c r="H12" s="147">
        <v>8</v>
      </c>
      <c r="I12" s="147">
        <v>9</v>
      </c>
      <c r="J12" s="193"/>
    </row>
    <row r="13" spans="1:10" x14ac:dyDescent="0.25">
      <c r="A13" s="176"/>
      <c r="B13" s="178"/>
      <c r="C13" s="178"/>
      <c r="D13" s="184"/>
      <c r="E13" s="152"/>
      <c r="F13" s="178"/>
      <c r="G13" s="176"/>
      <c r="H13" s="176"/>
      <c r="I13" s="176"/>
    </row>
    <row r="14" spans="1:10" s="137" customFormat="1" x14ac:dyDescent="0.25">
      <c r="A14" s="171"/>
      <c r="B14" s="144"/>
      <c r="C14" s="181"/>
      <c r="D14" s="185" t="s">
        <v>99</v>
      </c>
      <c r="E14" s="153" t="s">
        <v>119</v>
      </c>
      <c r="F14" s="181"/>
      <c r="G14" s="169"/>
      <c r="H14" s="169"/>
      <c r="I14" s="145">
        <f>SUBTOTAL(9,I15:I61)</f>
        <v>0</v>
      </c>
      <c r="J14" s="169"/>
    </row>
    <row r="15" spans="1:10" s="133" customFormat="1" x14ac:dyDescent="0.25">
      <c r="A15" s="143"/>
      <c r="B15" s="138"/>
      <c r="C15" s="173"/>
      <c r="D15" s="186"/>
      <c r="E15" s="151" t="s">
        <v>97</v>
      </c>
      <c r="F15" s="173"/>
      <c r="G15" s="170"/>
      <c r="H15" s="170"/>
      <c r="I15" s="139">
        <f>SUBTOTAL(9,I16:I61)</f>
        <v>0</v>
      </c>
      <c r="J15" s="190"/>
    </row>
    <row r="16" spans="1:10" s="133" customFormat="1" x14ac:dyDescent="0.25">
      <c r="A16" s="143">
        <v>1</v>
      </c>
      <c r="B16" s="138"/>
      <c r="C16" s="140" t="s">
        <v>94</v>
      </c>
      <c r="D16" s="167" t="s">
        <v>120</v>
      </c>
      <c r="E16" s="155" t="s">
        <v>121</v>
      </c>
      <c r="F16" s="140" t="s">
        <v>78</v>
      </c>
      <c r="G16" s="141">
        <v>1</v>
      </c>
      <c r="H16" s="142"/>
      <c r="I16" s="142">
        <f t="shared" ref="I16:I61" si="0">ROUND(G16*H16,2)</f>
        <v>0</v>
      </c>
      <c r="J16" s="190"/>
    </row>
    <row r="17" spans="1:10" s="133" customFormat="1" x14ac:dyDescent="0.25">
      <c r="A17" s="143">
        <v>2</v>
      </c>
      <c r="B17" s="138"/>
      <c r="C17" s="140" t="s">
        <v>94</v>
      </c>
      <c r="D17" s="167" t="s">
        <v>120</v>
      </c>
      <c r="E17" s="155" t="s">
        <v>122</v>
      </c>
      <c r="F17" s="140" t="s">
        <v>78</v>
      </c>
      <c r="G17" s="141">
        <v>1</v>
      </c>
      <c r="H17" s="142"/>
      <c r="I17" s="142">
        <f t="shared" si="0"/>
        <v>0</v>
      </c>
      <c r="J17" s="190"/>
    </row>
    <row r="18" spans="1:10" s="133" customFormat="1" x14ac:dyDescent="0.25">
      <c r="A18" s="143">
        <v>3</v>
      </c>
      <c r="B18" s="138"/>
      <c r="C18" s="140" t="s">
        <v>94</v>
      </c>
      <c r="D18" s="167" t="s">
        <v>120</v>
      </c>
      <c r="E18" s="155" t="s">
        <v>123</v>
      </c>
      <c r="F18" s="140" t="s">
        <v>78</v>
      </c>
      <c r="G18" s="141">
        <v>10</v>
      </c>
      <c r="H18" s="142"/>
      <c r="I18" s="142">
        <f t="shared" si="0"/>
        <v>0</v>
      </c>
      <c r="J18" s="190"/>
    </row>
    <row r="19" spans="1:10" s="133" customFormat="1" x14ac:dyDescent="0.25">
      <c r="A19" s="143">
        <v>4</v>
      </c>
      <c r="B19" s="138"/>
      <c r="C19" s="140" t="s">
        <v>94</v>
      </c>
      <c r="D19" s="167" t="s">
        <v>120</v>
      </c>
      <c r="E19" s="155" t="s">
        <v>124</v>
      </c>
      <c r="F19" s="140" t="s">
        <v>78</v>
      </c>
      <c r="G19" s="141">
        <v>2</v>
      </c>
      <c r="H19" s="142"/>
      <c r="I19" s="142">
        <f t="shared" si="0"/>
        <v>0</v>
      </c>
      <c r="J19" s="190"/>
    </row>
    <row r="20" spans="1:10" s="133" customFormat="1" x14ac:dyDescent="0.25">
      <c r="A20" s="143">
        <v>5</v>
      </c>
      <c r="B20" s="138"/>
      <c r="C20" s="140" t="s">
        <v>94</v>
      </c>
      <c r="D20" s="167" t="s">
        <v>120</v>
      </c>
      <c r="E20" s="155" t="s">
        <v>125</v>
      </c>
      <c r="F20" s="140" t="s">
        <v>78</v>
      </c>
      <c r="G20" s="141">
        <v>2</v>
      </c>
      <c r="H20" s="142"/>
      <c r="I20" s="142">
        <f t="shared" si="0"/>
        <v>0</v>
      </c>
      <c r="J20" s="190"/>
    </row>
    <row r="21" spans="1:10" s="133" customFormat="1" x14ac:dyDescent="0.25">
      <c r="A21" s="143">
        <v>6</v>
      </c>
      <c r="B21" s="138"/>
      <c r="C21" s="140" t="s">
        <v>94</v>
      </c>
      <c r="D21" s="167" t="s">
        <v>120</v>
      </c>
      <c r="E21" s="155" t="s">
        <v>126</v>
      </c>
      <c r="F21" s="140" t="s">
        <v>78</v>
      </c>
      <c r="G21" s="141">
        <v>2</v>
      </c>
      <c r="H21" s="142"/>
      <c r="I21" s="142">
        <f t="shared" si="0"/>
        <v>0</v>
      </c>
      <c r="J21" s="190"/>
    </row>
    <row r="22" spans="1:10" s="133" customFormat="1" x14ac:dyDescent="0.25">
      <c r="A22" s="143">
        <v>7</v>
      </c>
      <c r="B22" s="138"/>
      <c r="C22" s="140" t="s">
        <v>94</v>
      </c>
      <c r="D22" s="167" t="s">
        <v>120</v>
      </c>
      <c r="E22" s="155" t="s">
        <v>127</v>
      </c>
      <c r="F22" s="140" t="s">
        <v>78</v>
      </c>
      <c r="G22" s="141">
        <v>2</v>
      </c>
      <c r="H22" s="142"/>
      <c r="I22" s="142">
        <f t="shared" si="0"/>
        <v>0</v>
      </c>
      <c r="J22" s="190"/>
    </row>
    <row r="23" spans="1:10" s="133" customFormat="1" x14ac:dyDescent="0.25">
      <c r="A23" s="143">
        <v>8</v>
      </c>
      <c r="B23" s="138"/>
      <c r="C23" s="140" t="s">
        <v>94</v>
      </c>
      <c r="D23" s="167" t="s">
        <v>120</v>
      </c>
      <c r="E23" s="155" t="s">
        <v>128</v>
      </c>
      <c r="F23" s="140" t="s">
        <v>78</v>
      </c>
      <c r="G23" s="141">
        <v>2</v>
      </c>
      <c r="H23" s="142"/>
      <c r="I23" s="142">
        <f t="shared" si="0"/>
        <v>0</v>
      </c>
      <c r="J23" s="190"/>
    </row>
    <row r="24" spans="1:10" s="133" customFormat="1" x14ac:dyDescent="0.25">
      <c r="A24" s="143">
        <v>9</v>
      </c>
      <c r="B24" s="138"/>
      <c r="C24" s="140" t="s">
        <v>94</v>
      </c>
      <c r="D24" s="167" t="s">
        <v>120</v>
      </c>
      <c r="E24" s="155" t="s">
        <v>129</v>
      </c>
      <c r="F24" s="140" t="s">
        <v>78</v>
      </c>
      <c r="G24" s="141">
        <v>2</v>
      </c>
      <c r="H24" s="142"/>
      <c r="I24" s="142">
        <f t="shared" si="0"/>
        <v>0</v>
      </c>
      <c r="J24" s="190"/>
    </row>
    <row r="25" spans="1:10" s="133" customFormat="1" x14ac:dyDescent="0.25">
      <c r="A25" s="143">
        <v>10</v>
      </c>
      <c r="B25" s="138"/>
      <c r="C25" s="140" t="s">
        <v>94</v>
      </c>
      <c r="D25" s="167" t="s">
        <v>120</v>
      </c>
      <c r="E25" s="155" t="s">
        <v>130</v>
      </c>
      <c r="F25" s="140" t="s">
        <v>78</v>
      </c>
      <c r="G25" s="141">
        <v>2</v>
      </c>
      <c r="H25" s="142"/>
      <c r="I25" s="142">
        <f t="shared" si="0"/>
        <v>0</v>
      </c>
      <c r="J25" s="190"/>
    </row>
    <row r="26" spans="1:10" s="133" customFormat="1" x14ac:dyDescent="0.25">
      <c r="A26" s="143">
        <v>11</v>
      </c>
      <c r="B26" s="138"/>
      <c r="C26" s="140" t="s">
        <v>94</v>
      </c>
      <c r="D26" s="167" t="s">
        <v>120</v>
      </c>
      <c r="E26" s="155" t="s">
        <v>131</v>
      </c>
      <c r="F26" s="140" t="s">
        <v>78</v>
      </c>
      <c r="G26" s="141">
        <v>2</v>
      </c>
      <c r="H26" s="142"/>
      <c r="I26" s="142">
        <f t="shared" si="0"/>
        <v>0</v>
      </c>
      <c r="J26" s="190"/>
    </row>
    <row r="27" spans="1:10" s="133" customFormat="1" x14ac:dyDescent="0.25">
      <c r="A27" s="143">
        <v>12</v>
      </c>
      <c r="B27" s="138"/>
      <c r="C27" s="140" t="s">
        <v>94</v>
      </c>
      <c r="D27" s="167" t="s">
        <v>120</v>
      </c>
      <c r="E27" s="155" t="s">
        <v>132</v>
      </c>
      <c r="F27" s="140" t="s">
        <v>78</v>
      </c>
      <c r="G27" s="141">
        <v>5</v>
      </c>
      <c r="H27" s="142"/>
      <c r="I27" s="142">
        <f t="shared" si="0"/>
        <v>0</v>
      </c>
      <c r="J27" s="190"/>
    </row>
    <row r="28" spans="1:10" s="133" customFormat="1" x14ac:dyDescent="0.25">
      <c r="A28" s="143">
        <v>13</v>
      </c>
      <c r="B28" s="138"/>
      <c r="C28" s="140" t="s">
        <v>94</v>
      </c>
      <c r="D28" s="167" t="s">
        <v>120</v>
      </c>
      <c r="E28" s="155" t="s">
        <v>133</v>
      </c>
      <c r="F28" s="140" t="s">
        <v>78</v>
      </c>
      <c r="G28" s="141">
        <v>5</v>
      </c>
      <c r="H28" s="142"/>
      <c r="I28" s="142">
        <f t="shared" si="0"/>
        <v>0</v>
      </c>
      <c r="J28" s="190"/>
    </row>
    <row r="29" spans="1:10" s="133" customFormat="1" x14ac:dyDescent="0.25">
      <c r="A29" s="143">
        <v>14</v>
      </c>
      <c r="B29" s="138"/>
      <c r="C29" s="140" t="s">
        <v>94</v>
      </c>
      <c r="D29" s="167" t="s">
        <v>120</v>
      </c>
      <c r="E29" s="155" t="s">
        <v>134</v>
      </c>
      <c r="F29" s="140" t="s">
        <v>78</v>
      </c>
      <c r="G29" s="141">
        <v>5</v>
      </c>
      <c r="H29" s="142"/>
      <c r="I29" s="142">
        <f t="shared" si="0"/>
        <v>0</v>
      </c>
      <c r="J29" s="190"/>
    </row>
    <row r="30" spans="1:10" s="133" customFormat="1" x14ac:dyDescent="0.25">
      <c r="A30" s="143">
        <v>15</v>
      </c>
      <c r="B30" s="138"/>
      <c r="C30" s="140" t="s">
        <v>94</v>
      </c>
      <c r="D30" s="167" t="s">
        <v>120</v>
      </c>
      <c r="E30" s="155" t="s">
        <v>135</v>
      </c>
      <c r="F30" s="140" t="s">
        <v>78</v>
      </c>
      <c r="G30" s="141">
        <v>10</v>
      </c>
      <c r="H30" s="142"/>
      <c r="I30" s="142">
        <f t="shared" si="0"/>
        <v>0</v>
      </c>
      <c r="J30" s="190"/>
    </row>
    <row r="31" spans="1:10" s="133" customFormat="1" x14ac:dyDescent="0.25">
      <c r="A31" s="143">
        <v>16</v>
      </c>
      <c r="B31" s="138"/>
      <c r="C31" s="140" t="s">
        <v>94</v>
      </c>
      <c r="D31" s="167" t="s">
        <v>120</v>
      </c>
      <c r="E31" s="155" t="s">
        <v>136</v>
      </c>
      <c r="F31" s="140" t="s">
        <v>78</v>
      </c>
      <c r="G31" s="141">
        <v>10</v>
      </c>
      <c r="H31" s="142"/>
      <c r="I31" s="142">
        <f t="shared" si="0"/>
        <v>0</v>
      </c>
      <c r="J31" s="190"/>
    </row>
    <row r="32" spans="1:10" s="133" customFormat="1" x14ac:dyDescent="0.25">
      <c r="A32" s="143">
        <v>17</v>
      </c>
      <c r="B32" s="138"/>
      <c r="C32" s="140" t="s">
        <v>94</v>
      </c>
      <c r="D32" s="167" t="s">
        <v>120</v>
      </c>
      <c r="E32" s="155" t="s">
        <v>137</v>
      </c>
      <c r="F32" s="140" t="s">
        <v>78</v>
      </c>
      <c r="G32" s="141">
        <v>10</v>
      </c>
      <c r="H32" s="142"/>
      <c r="I32" s="142">
        <f t="shared" si="0"/>
        <v>0</v>
      </c>
      <c r="J32" s="190"/>
    </row>
    <row r="33" spans="1:10" s="133" customFormat="1" x14ac:dyDescent="0.25">
      <c r="A33" s="143">
        <v>18</v>
      </c>
      <c r="B33" s="138"/>
      <c r="C33" s="140" t="s">
        <v>94</v>
      </c>
      <c r="D33" s="167" t="s">
        <v>120</v>
      </c>
      <c r="E33" s="155" t="s">
        <v>138</v>
      </c>
      <c r="F33" s="140" t="s">
        <v>78</v>
      </c>
      <c r="G33" s="141">
        <v>5</v>
      </c>
      <c r="H33" s="142"/>
      <c r="I33" s="142">
        <f t="shared" si="0"/>
        <v>0</v>
      </c>
      <c r="J33" s="190"/>
    </row>
    <row r="34" spans="1:10" s="133" customFormat="1" x14ac:dyDescent="0.25">
      <c r="A34" s="143">
        <v>19</v>
      </c>
      <c r="B34" s="138"/>
      <c r="C34" s="140" t="s">
        <v>94</v>
      </c>
      <c r="D34" s="167" t="s">
        <v>120</v>
      </c>
      <c r="E34" s="155" t="s">
        <v>139</v>
      </c>
      <c r="F34" s="140" t="s">
        <v>78</v>
      </c>
      <c r="G34" s="141">
        <v>5</v>
      </c>
      <c r="H34" s="142"/>
      <c r="I34" s="142">
        <f t="shared" si="0"/>
        <v>0</v>
      </c>
      <c r="J34" s="190"/>
    </row>
    <row r="35" spans="1:10" s="133" customFormat="1" x14ac:dyDescent="0.25">
      <c r="A35" s="143">
        <v>20</v>
      </c>
      <c r="B35" s="138"/>
      <c r="C35" s="140" t="s">
        <v>94</v>
      </c>
      <c r="D35" s="167" t="s">
        <v>120</v>
      </c>
      <c r="E35" s="155" t="s">
        <v>140</v>
      </c>
      <c r="F35" s="140" t="s">
        <v>78</v>
      </c>
      <c r="G35" s="141">
        <v>5</v>
      </c>
      <c r="H35" s="142"/>
      <c r="I35" s="142">
        <f t="shared" si="0"/>
        <v>0</v>
      </c>
      <c r="J35" s="190"/>
    </row>
    <row r="36" spans="1:10" s="133" customFormat="1" x14ac:dyDescent="0.25">
      <c r="A36" s="143">
        <v>21</v>
      </c>
      <c r="B36" s="138"/>
      <c r="C36" s="140" t="s">
        <v>94</v>
      </c>
      <c r="D36" s="167" t="s">
        <v>120</v>
      </c>
      <c r="E36" s="155" t="s">
        <v>141</v>
      </c>
      <c r="F36" s="140" t="s">
        <v>78</v>
      </c>
      <c r="G36" s="141">
        <v>5</v>
      </c>
      <c r="H36" s="142"/>
      <c r="I36" s="142">
        <f t="shared" si="0"/>
        <v>0</v>
      </c>
      <c r="J36" s="190"/>
    </row>
    <row r="37" spans="1:10" s="133" customFormat="1" x14ac:dyDescent="0.25">
      <c r="A37" s="143">
        <v>22</v>
      </c>
      <c r="B37" s="138"/>
      <c r="C37" s="140" t="s">
        <v>94</v>
      </c>
      <c r="D37" s="167" t="s">
        <v>120</v>
      </c>
      <c r="E37" s="155" t="s">
        <v>142</v>
      </c>
      <c r="F37" s="140" t="s">
        <v>78</v>
      </c>
      <c r="G37" s="141">
        <v>5</v>
      </c>
      <c r="H37" s="142"/>
      <c r="I37" s="142">
        <f t="shared" si="0"/>
        <v>0</v>
      </c>
      <c r="J37" s="190"/>
    </row>
    <row r="38" spans="1:10" s="133" customFormat="1" x14ac:dyDescent="0.25">
      <c r="A38" s="143">
        <v>23</v>
      </c>
      <c r="B38" s="138"/>
      <c r="C38" s="140" t="s">
        <v>94</v>
      </c>
      <c r="D38" s="167" t="s">
        <v>120</v>
      </c>
      <c r="E38" s="155" t="s">
        <v>143</v>
      </c>
      <c r="F38" s="140" t="s">
        <v>78</v>
      </c>
      <c r="G38" s="141">
        <v>5</v>
      </c>
      <c r="H38" s="142"/>
      <c r="I38" s="142">
        <f t="shared" si="0"/>
        <v>0</v>
      </c>
      <c r="J38" s="190"/>
    </row>
    <row r="39" spans="1:10" s="133" customFormat="1" x14ac:dyDescent="0.25">
      <c r="A39" s="143">
        <v>24</v>
      </c>
      <c r="B39" s="138"/>
      <c r="C39" s="140" t="s">
        <v>94</v>
      </c>
      <c r="D39" s="167" t="s">
        <v>120</v>
      </c>
      <c r="E39" s="155" t="s">
        <v>144</v>
      </c>
      <c r="F39" s="140" t="s">
        <v>78</v>
      </c>
      <c r="G39" s="141">
        <v>5</v>
      </c>
      <c r="H39" s="142"/>
      <c r="I39" s="142">
        <f t="shared" si="0"/>
        <v>0</v>
      </c>
      <c r="J39" s="190"/>
    </row>
    <row r="40" spans="1:10" s="133" customFormat="1" x14ac:dyDescent="0.25">
      <c r="A40" s="143">
        <v>25</v>
      </c>
      <c r="B40" s="138"/>
      <c r="C40" s="140" t="s">
        <v>94</v>
      </c>
      <c r="D40" s="167" t="s">
        <v>120</v>
      </c>
      <c r="E40" s="155" t="s">
        <v>145</v>
      </c>
      <c r="F40" s="140" t="s">
        <v>78</v>
      </c>
      <c r="G40" s="141">
        <v>10</v>
      </c>
      <c r="H40" s="142"/>
      <c r="I40" s="142">
        <f t="shared" si="0"/>
        <v>0</v>
      </c>
      <c r="J40" s="190"/>
    </row>
    <row r="41" spans="1:10" s="133" customFormat="1" x14ac:dyDescent="0.25">
      <c r="A41" s="143">
        <v>26</v>
      </c>
      <c r="B41" s="138"/>
      <c r="C41" s="140" t="s">
        <v>94</v>
      </c>
      <c r="D41" s="167" t="s">
        <v>120</v>
      </c>
      <c r="E41" s="155" t="s">
        <v>146</v>
      </c>
      <c r="F41" s="140" t="s">
        <v>78</v>
      </c>
      <c r="G41" s="141">
        <v>1</v>
      </c>
      <c r="H41" s="142"/>
      <c r="I41" s="142">
        <f t="shared" si="0"/>
        <v>0</v>
      </c>
      <c r="J41" s="190"/>
    </row>
    <row r="42" spans="1:10" s="133" customFormat="1" x14ac:dyDescent="0.25">
      <c r="A42" s="143">
        <v>27</v>
      </c>
      <c r="B42" s="138"/>
      <c r="C42" s="140" t="s">
        <v>94</v>
      </c>
      <c r="D42" s="167" t="s">
        <v>120</v>
      </c>
      <c r="E42" s="155" t="s">
        <v>147</v>
      </c>
      <c r="F42" s="140" t="s">
        <v>78</v>
      </c>
      <c r="G42" s="141">
        <v>10</v>
      </c>
      <c r="H42" s="142"/>
      <c r="I42" s="142">
        <f t="shared" si="0"/>
        <v>0</v>
      </c>
      <c r="J42" s="190"/>
    </row>
    <row r="43" spans="1:10" s="133" customFormat="1" x14ac:dyDescent="0.25">
      <c r="A43" s="143">
        <v>28</v>
      </c>
      <c r="B43" s="138"/>
      <c r="C43" s="140" t="s">
        <v>94</v>
      </c>
      <c r="D43" s="167" t="s">
        <v>120</v>
      </c>
      <c r="E43" s="155" t="s">
        <v>148</v>
      </c>
      <c r="F43" s="140" t="s">
        <v>78</v>
      </c>
      <c r="G43" s="141">
        <v>10</v>
      </c>
      <c r="H43" s="142"/>
      <c r="I43" s="142">
        <f t="shared" si="0"/>
        <v>0</v>
      </c>
      <c r="J43" s="190"/>
    </row>
    <row r="44" spans="1:10" s="133" customFormat="1" x14ac:dyDescent="0.25">
      <c r="A44" s="143">
        <v>29</v>
      </c>
      <c r="B44" s="138"/>
      <c r="C44" s="140" t="s">
        <v>94</v>
      </c>
      <c r="D44" s="167" t="s">
        <v>120</v>
      </c>
      <c r="E44" s="155" t="s">
        <v>149</v>
      </c>
      <c r="F44" s="140" t="s">
        <v>78</v>
      </c>
      <c r="G44" s="141">
        <v>10</v>
      </c>
      <c r="H44" s="142"/>
      <c r="I44" s="142">
        <f t="shared" si="0"/>
        <v>0</v>
      </c>
      <c r="J44" s="190"/>
    </row>
    <row r="45" spans="1:10" s="133" customFormat="1" x14ac:dyDescent="0.25">
      <c r="A45" s="143">
        <v>30</v>
      </c>
      <c r="B45" s="138"/>
      <c r="C45" s="140" t="s">
        <v>94</v>
      </c>
      <c r="D45" s="167" t="s">
        <v>120</v>
      </c>
      <c r="E45" s="155" t="s">
        <v>150</v>
      </c>
      <c r="F45" s="140" t="s">
        <v>78</v>
      </c>
      <c r="G45" s="141">
        <v>1</v>
      </c>
      <c r="H45" s="142"/>
      <c r="I45" s="142">
        <f t="shared" si="0"/>
        <v>0</v>
      </c>
      <c r="J45" s="190"/>
    </row>
    <row r="46" spans="1:10" s="133" customFormat="1" x14ac:dyDescent="0.25">
      <c r="A46" s="143">
        <v>31</v>
      </c>
      <c r="B46" s="138"/>
      <c r="C46" s="140" t="s">
        <v>94</v>
      </c>
      <c r="D46" s="167" t="s">
        <v>120</v>
      </c>
      <c r="E46" s="155" t="s">
        <v>151</v>
      </c>
      <c r="F46" s="140" t="s">
        <v>78</v>
      </c>
      <c r="G46" s="141">
        <v>10</v>
      </c>
      <c r="H46" s="142"/>
      <c r="I46" s="142">
        <f t="shared" si="0"/>
        <v>0</v>
      </c>
      <c r="J46" s="190"/>
    </row>
    <row r="47" spans="1:10" s="133" customFormat="1" x14ac:dyDescent="0.25">
      <c r="A47" s="143">
        <v>32</v>
      </c>
      <c r="B47" s="138"/>
      <c r="C47" s="140" t="s">
        <v>94</v>
      </c>
      <c r="D47" s="167" t="s">
        <v>120</v>
      </c>
      <c r="E47" s="155" t="s">
        <v>152</v>
      </c>
      <c r="F47" s="140" t="s">
        <v>78</v>
      </c>
      <c r="G47" s="141">
        <v>5</v>
      </c>
      <c r="H47" s="142"/>
      <c r="I47" s="142">
        <f t="shared" si="0"/>
        <v>0</v>
      </c>
      <c r="J47" s="190"/>
    </row>
    <row r="48" spans="1:10" s="133" customFormat="1" x14ac:dyDescent="0.25">
      <c r="A48" s="143">
        <v>33</v>
      </c>
      <c r="B48" s="138"/>
      <c r="C48" s="140" t="s">
        <v>94</v>
      </c>
      <c r="D48" s="167" t="s">
        <v>120</v>
      </c>
      <c r="E48" s="155" t="s">
        <v>153</v>
      </c>
      <c r="F48" s="140" t="s">
        <v>78</v>
      </c>
      <c r="G48" s="141">
        <v>5</v>
      </c>
      <c r="H48" s="142"/>
      <c r="I48" s="142">
        <f t="shared" si="0"/>
        <v>0</v>
      </c>
      <c r="J48" s="190"/>
    </row>
    <row r="49" spans="1:10" s="133" customFormat="1" x14ac:dyDescent="0.25">
      <c r="A49" s="143">
        <v>34</v>
      </c>
      <c r="B49" s="138"/>
      <c r="C49" s="140" t="s">
        <v>94</v>
      </c>
      <c r="D49" s="167" t="s">
        <v>120</v>
      </c>
      <c r="E49" s="155" t="s">
        <v>154</v>
      </c>
      <c r="F49" s="140" t="s">
        <v>78</v>
      </c>
      <c r="G49" s="141">
        <v>5</v>
      </c>
      <c r="H49" s="142"/>
      <c r="I49" s="142">
        <f t="shared" si="0"/>
        <v>0</v>
      </c>
      <c r="J49" s="190"/>
    </row>
    <row r="50" spans="1:10" s="133" customFormat="1" x14ac:dyDescent="0.25">
      <c r="A50" s="143">
        <v>35</v>
      </c>
      <c r="B50" s="138"/>
      <c r="C50" s="140" t="s">
        <v>94</v>
      </c>
      <c r="D50" s="167" t="s">
        <v>120</v>
      </c>
      <c r="E50" s="155" t="s">
        <v>155</v>
      </c>
      <c r="F50" s="140" t="s">
        <v>78</v>
      </c>
      <c r="G50" s="141">
        <v>5</v>
      </c>
      <c r="H50" s="142"/>
      <c r="I50" s="142">
        <f t="shared" si="0"/>
        <v>0</v>
      </c>
      <c r="J50" s="190"/>
    </row>
    <row r="51" spans="1:10" s="133" customFormat="1" x14ac:dyDescent="0.25">
      <c r="A51" s="143">
        <v>36</v>
      </c>
      <c r="B51" s="138"/>
      <c r="C51" s="140" t="s">
        <v>94</v>
      </c>
      <c r="D51" s="167" t="s">
        <v>120</v>
      </c>
      <c r="E51" s="155" t="s">
        <v>156</v>
      </c>
      <c r="F51" s="140" t="s">
        <v>78</v>
      </c>
      <c r="G51" s="141">
        <v>5</v>
      </c>
      <c r="H51" s="142"/>
      <c r="I51" s="142">
        <f t="shared" si="0"/>
        <v>0</v>
      </c>
      <c r="J51" s="190"/>
    </row>
    <row r="52" spans="1:10" s="133" customFormat="1" x14ac:dyDescent="0.25">
      <c r="A52" s="143">
        <v>37</v>
      </c>
      <c r="B52" s="138"/>
      <c r="C52" s="140" t="s">
        <v>94</v>
      </c>
      <c r="D52" s="167" t="s">
        <v>120</v>
      </c>
      <c r="E52" s="155" t="s">
        <v>157</v>
      </c>
      <c r="F52" s="140" t="s">
        <v>78</v>
      </c>
      <c r="G52" s="141">
        <v>1</v>
      </c>
      <c r="H52" s="142"/>
      <c r="I52" s="142">
        <f t="shared" si="0"/>
        <v>0</v>
      </c>
      <c r="J52" s="190"/>
    </row>
    <row r="53" spans="1:10" s="133" customFormat="1" x14ac:dyDescent="0.25">
      <c r="A53" s="143">
        <v>38</v>
      </c>
      <c r="B53" s="138"/>
      <c r="C53" s="140" t="s">
        <v>94</v>
      </c>
      <c r="D53" s="167" t="s">
        <v>120</v>
      </c>
      <c r="E53" s="155" t="s">
        <v>158</v>
      </c>
      <c r="F53" s="140" t="s">
        <v>78</v>
      </c>
      <c r="G53" s="141">
        <v>1</v>
      </c>
      <c r="H53" s="142"/>
      <c r="I53" s="142">
        <f t="shared" si="0"/>
        <v>0</v>
      </c>
      <c r="J53" s="190"/>
    </row>
    <row r="54" spans="1:10" s="133" customFormat="1" x14ac:dyDescent="0.25">
      <c r="A54" s="143">
        <v>39</v>
      </c>
      <c r="B54" s="138"/>
      <c r="C54" s="140" t="s">
        <v>94</v>
      </c>
      <c r="D54" s="167" t="s">
        <v>120</v>
      </c>
      <c r="E54" s="155" t="s">
        <v>159</v>
      </c>
      <c r="F54" s="140" t="s">
        <v>78</v>
      </c>
      <c r="G54" s="141">
        <v>5</v>
      </c>
      <c r="H54" s="142"/>
      <c r="I54" s="142">
        <f t="shared" si="0"/>
        <v>0</v>
      </c>
      <c r="J54" s="190"/>
    </row>
    <row r="55" spans="1:10" s="133" customFormat="1" x14ac:dyDescent="0.25">
      <c r="A55" s="143">
        <v>40</v>
      </c>
      <c r="B55" s="138"/>
      <c r="C55" s="140" t="s">
        <v>94</v>
      </c>
      <c r="D55" s="167" t="s">
        <v>120</v>
      </c>
      <c r="E55" s="155" t="s">
        <v>160</v>
      </c>
      <c r="F55" s="140" t="s">
        <v>78</v>
      </c>
      <c r="G55" s="141">
        <v>5</v>
      </c>
      <c r="H55" s="142"/>
      <c r="I55" s="142">
        <f t="shared" si="0"/>
        <v>0</v>
      </c>
      <c r="J55" s="190"/>
    </row>
    <row r="56" spans="1:10" s="133" customFormat="1" x14ac:dyDescent="0.25">
      <c r="A56" s="143">
        <v>41</v>
      </c>
      <c r="B56" s="138"/>
      <c r="C56" s="140" t="s">
        <v>94</v>
      </c>
      <c r="D56" s="167" t="s">
        <v>120</v>
      </c>
      <c r="E56" s="155" t="s">
        <v>161</v>
      </c>
      <c r="F56" s="140" t="s">
        <v>78</v>
      </c>
      <c r="G56" s="141">
        <v>5</v>
      </c>
      <c r="H56" s="142"/>
      <c r="I56" s="142">
        <f t="shared" si="0"/>
        <v>0</v>
      </c>
      <c r="J56" s="190"/>
    </row>
    <row r="57" spans="1:10" s="133" customFormat="1" x14ac:dyDescent="0.25">
      <c r="A57" s="143">
        <v>42</v>
      </c>
      <c r="B57" s="138"/>
      <c r="C57" s="140" t="s">
        <v>94</v>
      </c>
      <c r="D57" s="167" t="s">
        <v>120</v>
      </c>
      <c r="E57" s="155" t="s">
        <v>162</v>
      </c>
      <c r="F57" s="140" t="s">
        <v>78</v>
      </c>
      <c r="G57" s="141">
        <v>10</v>
      </c>
      <c r="H57" s="142"/>
      <c r="I57" s="142">
        <f t="shared" si="0"/>
        <v>0</v>
      </c>
      <c r="J57" s="190"/>
    </row>
    <row r="58" spans="1:10" s="133" customFormat="1" x14ac:dyDescent="0.25">
      <c r="A58" s="143">
        <v>43</v>
      </c>
      <c r="B58" s="138"/>
      <c r="C58" s="140" t="s">
        <v>94</v>
      </c>
      <c r="D58" s="167" t="s">
        <v>120</v>
      </c>
      <c r="E58" s="155" t="s">
        <v>163</v>
      </c>
      <c r="F58" s="140" t="s">
        <v>78</v>
      </c>
      <c r="G58" s="141">
        <v>10</v>
      </c>
      <c r="H58" s="142"/>
      <c r="I58" s="142">
        <f t="shared" si="0"/>
        <v>0</v>
      </c>
      <c r="J58" s="190"/>
    </row>
    <row r="59" spans="1:10" s="133" customFormat="1" x14ac:dyDescent="0.25">
      <c r="A59" s="143">
        <v>44</v>
      </c>
      <c r="B59" s="138"/>
      <c r="C59" s="140" t="s">
        <v>94</v>
      </c>
      <c r="D59" s="167" t="s">
        <v>120</v>
      </c>
      <c r="E59" s="155" t="s">
        <v>164</v>
      </c>
      <c r="F59" s="140" t="s">
        <v>78</v>
      </c>
      <c r="G59" s="141">
        <v>1</v>
      </c>
      <c r="H59" s="142"/>
      <c r="I59" s="142">
        <f t="shared" si="0"/>
        <v>0</v>
      </c>
      <c r="J59" s="190"/>
    </row>
    <row r="60" spans="1:10" s="133" customFormat="1" x14ac:dyDescent="0.25">
      <c r="A60" s="143">
        <v>45</v>
      </c>
      <c r="B60" s="138"/>
      <c r="C60" s="140" t="s">
        <v>94</v>
      </c>
      <c r="D60" s="167" t="s">
        <v>120</v>
      </c>
      <c r="E60" s="155" t="s">
        <v>165</v>
      </c>
      <c r="F60" s="140" t="s">
        <v>78</v>
      </c>
      <c r="G60" s="141">
        <v>1</v>
      </c>
      <c r="H60" s="142"/>
      <c r="I60" s="142">
        <f t="shared" si="0"/>
        <v>0</v>
      </c>
      <c r="J60" s="190"/>
    </row>
    <row r="61" spans="1:10" s="133" customFormat="1" x14ac:dyDescent="0.25">
      <c r="A61" s="143">
        <v>46</v>
      </c>
      <c r="B61" s="138"/>
      <c r="C61" s="140" t="s">
        <v>94</v>
      </c>
      <c r="D61" s="167" t="s">
        <v>120</v>
      </c>
      <c r="E61" s="155" t="s">
        <v>166</v>
      </c>
      <c r="F61" s="140" t="s">
        <v>78</v>
      </c>
      <c r="G61" s="141">
        <v>1</v>
      </c>
      <c r="H61" s="142"/>
      <c r="I61" s="142">
        <f t="shared" si="0"/>
        <v>0</v>
      </c>
      <c r="J61" s="190"/>
    </row>
    <row r="62" spans="1:10" x14ac:dyDescent="0.25">
      <c r="A62" s="172"/>
      <c r="B62" s="179"/>
      <c r="C62" s="179"/>
      <c r="D62" s="187"/>
      <c r="E62" s="156" t="s">
        <v>93</v>
      </c>
      <c r="F62" s="179"/>
      <c r="G62" s="189"/>
      <c r="H62" s="189"/>
      <c r="I62" s="146">
        <f>SUBTOTAL(9,I14:I61)</f>
        <v>0</v>
      </c>
      <c r="J62" s="189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3.2" x14ac:dyDescent="0.2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Krycí list</vt:lpstr>
      <vt:lpstr>Rekapitulace</vt:lpstr>
      <vt:lpstr>Cvičná kuchyň 0.36</vt:lpstr>
      <vt:lpstr>Jazyková učebna 0.39</vt:lpstr>
      <vt:lpstr>Učebna přírodopisu 1.10</vt:lpstr>
      <vt:lpstr>Kabinet informatiky 1.16</vt:lpstr>
      <vt:lpstr>Učebna fyziky 2.6</vt:lpstr>
      <vt:lpstr>Učebna chemie 2.10</vt:lpstr>
      <vt:lpstr>Kabinet chemie 2.11</vt:lpstr>
      <vt:lpstr>#Figury</vt:lpstr>
      <vt:lpstr>'Cvičná kuchyň 0.36'!Názvy_tisku</vt:lpstr>
      <vt:lpstr>'Jazyková učebna 0.39'!Názvy_tisku</vt:lpstr>
      <vt:lpstr>'Kabinet chemie 2.11'!Názvy_tisku</vt:lpstr>
      <vt:lpstr>'Kabinet informatiky 1.16'!Názvy_tisku</vt:lpstr>
      <vt:lpstr>Rekapitulace!Názvy_tisku</vt:lpstr>
      <vt:lpstr>'Učebna fyziky 2.6'!Názvy_tisku</vt:lpstr>
      <vt:lpstr>'Učebna chemie 2.10'!Názvy_tisku</vt:lpstr>
      <vt:lpstr>'Učebna přírodopisu 1.10'!Názvy_tisku</vt:lpstr>
      <vt:lpstr>'Cvičná kuchyň 0.36'!Oblast_tisku</vt:lpstr>
      <vt:lpstr>'Jazyková učebna 0.39'!Oblast_tisku</vt:lpstr>
      <vt:lpstr>'Kabinet chemie 2.11'!Oblast_tisku</vt:lpstr>
      <vt:lpstr>'Kabinet informatiky 1.16'!Oblast_tisku</vt:lpstr>
      <vt:lpstr>'Učebna fyziky 2.6'!Oblast_tisku</vt:lpstr>
      <vt:lpstr>'Učebna chemie 2.10'!Oblast_tisku</vt:lpstr>
      <vt:lpstr>'Učebna přírodopisu 1.10'!Oblast_tisku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Zuzana Musilová Žánová</cp:lastModifiedBy>
  <cp:lastPrinted>2019-11-21T13:12:23Z</cp:lastPrinted>
  <dcterms:created xsi:type="dcterms:W3CDTF">2006-04-27T05:25:48Z</dcterms:created>
  <dcterms:modified xsi:type="dcterms:W3CDTF">2024-05-10T08:51:41Z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1029</vt:lpwstr>
  </property>
</Properties>
</file>